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PBDESA 2024\PERUBAHAN\"/>
    </mc:Choice>
  </mc:AlternateContent>
  <xr:revisionPtr revIDLastSave="0" documentId="13_ncr:1_{A3196855-7E44-46D9-B2D9-AB1B11AB743B}" xr6:coauthVersionLast="47" xr6:coauthVersionMax="47" xr10:uidLastSave="{00000000-0000-0000-0000-000000000000}"/>
  <bookViews>
    <workbookView minimized="1" xWindow="8205" yWindow="885" windowWidth="12975" windowHeight="10605" tabRatio="624" firstSheet="1" activeTab="3" xr2:uid="{00000000-000D-0000-FFFF-FFFF00000000}"/>
  </bookViews>
  <sheets>
    <sheet name="BUMDES." sheetId="41" r:id="rId1"/>
    <sheet name="REN" sheetId="38" r:id="rId2"/>
    <sheet name="KEU" sheetId="37" r:id="rId3"/>
    <sheet name="KESRA" sheetId="20" r:id="rId4"/>
    <sheet name="PEMER" sheetId="34" r:id="rId5"/>
    <sheet name="YAN" sheetId="36" r:id="rId6"/>
    <sheet name="PEMBIYAAN " sheetId="39" r:id="rId7"/>
    <sheet name="UMUM" sheetId="18" r:id="rId8"/>
    <sheet name="REKAP" sheetId="32" r:id="rId9"/>
  </sheets>
  <externalReferences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</externalReferences>
  <definedNames>
    <definedName name="\X" localSheetId="2">#REF!</definedName>
    <definedName name="\X" localSheetId="6">#REF!</definedName>
    <definedName name="\X" localSheetId="4">#REF!</definedName>
    <definedName name="\X" localSheetId="1">#REF!</definedName>
    <definedName name="\X" localSheetId="5">#REF!</definedName>
    <definedName name="\X">#REF!</definedName>
    <definedName name="____________________MDE09">[1]Peralatan!$BO$187</definedName>
    <definedName name="____________________MDE10">[1]Peralatan!$BO$207</definedName>
    <definedName name="____________________MDE11">[1]Peralatan!$BO$227</definedName>
    <definedName name="____________________MDE25">[1]Peralatan!$BO$507</definedName>
    <definedName name="____________________ME09">[1]Peralatan!$BO$186</definedName>
    <definedName name="____________________ME10">[1]Peralatan!$BO$206</definedName>
    <definedName name="____________________ME11">[1]Peralatan!$BO$226</definedName>
    <definedName name="____________________ME25">[1]Peralatan!$BO$506</definedName>
    <definedName name="___________________MDE01">[1]Peralatan!$BO$27</definedName>
    <definedName name="___________________MDE02">[1]Peralatan!$BO$47</definedName>
    <definedName name="___________________MDE03">[1]Peralatan!$BO$67</definedName>
    <definedName name="___________________MDE04">[1]Peralatan!$BO$87</definedName>
    <definedName name="___________________MDE05">[1]Peralatan!$BO$107</definedName>
    <definedName name="___________________MDE06">[1]Peralatan!$BO$127</definedName>
    <definedName name="___________________MDE07">[1]Peralatan!$BO$147</definedName>
    <definedName name="___________________MDE08">[1]Peralatan!$BO$167</definedName>
    <definedName name="___________________MDE09">[1]Peralatan!$BO$187</definedName>
    <definedName name="___________________MDE10">[1]Peralatan!$BO$207</definedName>
    <definedName name="___________________MDE11">[1]Peralatan!$BO$227</definedName>
    <definedName name="___________________MDE13">[1]Peralatan!$BO$267</definedName>
    <definedName name="___________________MDE14">[1]Peralatan!$BO$287</definedName>
    <definedName name="___________________MDE15">[1]Peralatan!$BO$307</definedName>
    <definedName name="___________________MDE16">[1]Peralatan!$BO$327</definedName>
    <definedName name="___________________MDE17">[1]Peralatan!$BO$347</definedName>
    <definedName name="___________________MDE18">[1]Peralatan!$BO$367</definedName>
    <definedName name="___________________MDE19">[1]Peralatan!$BO$387</definedName>
    <definedName name="___________________MDE20">[1]Peralatan!$BO$407</definedName>
    <definedName name="___________________MDE21">[1]Peralatan!$BO$427</definedName>
    <definedName name="___________________MDE22">[1]Peralatan!$BO$447</definedName>
    <definedName name="___________________MDE23">[1]Peralatan!$BO$467</definedName>
    <definedName name="___________________MDE24">[1]Peralatan!$BO$487</definedName>
    <definedName name="___________________MDE25">[1]Peralatan!$BO$507</definedName>
    <definedName name="___________________MDE27">[1]Peralatan!$BO$547</definedName>
    <definedName name="___________________MDE28">[1]Peralatan!$BO$567</definedName>
    <definedName name="___________________MDE29">[1]Peralatan!$BO$587</definedName>
    <definedName name="___________________MDE30">[1]Peralatan!$BO$607</definedName>
    <definedName name="___________________MDE31">[1]Peralatan!$BO$627</definedName>
    <definedName name="___________________MDE32">[1]Peralatan!$BO$647</definedName>
    <definedName name="___________________MDE33">[1]Peralatan!$BO$667</definedName>
    <definedName name="___________________MDE34">[1]Peralatan!$BO$698</definedName>
    <definedName name="___________________ME01">[1]Peralatan!$BO$26</definedName>
    <definedName name="___________________ME02">[1]Peralatan!$BO$46</definedName>
    <definedName name="___________________ME03">[1]Peralatan!$BO$66</definedName>
    <definedName name="___________________ME04">[1]Peralatan!$BO$86</definedName>
    <definedName name="___________________ME05">[1]Peralatan!$BO$106</definedName>
    <definedName name="___________________ME06">[1]Peralatan!$BO$126</definedName>
    <definedName name="___________________ME07">[1]Peralatan!$BO$146</definedName>
    <definedName name="___________________ME08">[1]Peralatan!$BO$166</definedName>
    <definedName name="___________________ME09">[1]Peralatan!$BO$186</definedName>
    <definedName name="___________________ME10">[1]Peralatan!$BO$206</definedName>
    <definedName name="___________________ME11">[1]Peralatan!$BO$226</definedName>
    <definedName name="___________________ME13">[1]Peralatan!$BO$266</definedName>
    <definedName name="___________________ME14">[1]Peralatan!$BO$286</definedName>
    <definedName name="___________________ME15">[1]Peralatan!$BO$306</definedName>
    <definedName name="___________________ME16">[1]Peralatan!$BO$326</definedName>
    <definedName name="___________________ME17">[1]Peralatan!$BO$346</definedName>
    <definedName name="___________________ME18">[1]Peralatan!$BO$366</definedName>
    <definedName name="___________________ME19">[1]Peralatan!$BO$386</definedName>
    <definedName name="___________________ME20">[1]Peralatan!$BO$406</definedName>
    <definedName name="___________________ME21">[1]Peralatan!$BO$426</definedName>
    <definedName name="___________________ME22">[1]Peralatan!$BO$446</definedName>
    <definedName name="___________________ME23">[1]Peralatan!$BO$466</definedName>
    <definedName name="___________________ME24">[1]Peralatan!$BO$486</definedName>
    <definedName name="___________________ME25">[1]Peralatan!$BO$506</definedName>
    <definedName name="___________________ME27">[1]Peralatan!$BO$546</definedName>
    <definedName name="___________________ME28">[1]Peralatan!$BO$566</definedName>
    <definedName name="___________________ME29">[1]Peralatan!$BO$586</definedName>
    <definedName name="___________________ME30">[1]Peralatan!$BO$606</definedName>
    <definedName name="___________________ME31">[1]Peralatan!$BO$626</definedName>
    <definedName name="___________________ME32">[1]Peralatan!$BO$646</definedName>
    <definedName name="___________________ME33">[1]Peralatan!$BO$666</definedName>
    <definedName name="___________________ME34">[1]Peralatan!$BO$697</definedName>
    <definedName name="__________________MDE01">[1]Peralatan!$BO$27</definedName>
    <definedName name="__________________MDE02">[1]Peralatan!$BO$47</definedName>
    <definedName name="__________________MDE03">[1]Peralatan!$BO$67</definedName>
    <definedName name="__________________MDE04">[1]Peralatan!$BO$87</definedName>
    <definedName name="__________________MDE05">[1]Peralatan!$BO$107</definedName>
    <definedName name="__________________MDE06">[1]Peralatan!$BO$127</definedName>
    <definedName name="__________________MDE07">[1]Peralatan!$BO$147</definedName>
    <definedName name="__________________MDE08">[1]Peralatan!$BO$167</definedName>
    <definedName name="__________________MDE09">[1]Peralatan!$BO$187</definedName>
    <definedName name="__________________MDE10">[1]Peralatan!$BO$207</definedName>
    <definedName name="__________________MDE11">[1]Peralatan!$BO$227</definedName>
    <definedName name="__________________MDE12">[1]Peralatan!$BO$247</definedName>
    <definedName name="__________________MDE13">[1]Peralatan!$BO$267</definedName>
    <definedName name="__________________MDE14">[1]Peralatan!$BO$287</definedName>
    <definedName name="__________________MDE15">[1]Peralatan!$BO$307</definedName>
    <definedName name="__________________MDE16">[1]Peralatan!$BO$327</definedName>
    <definedName name="__________________MDE17">[1]Peralatan!$BO$347</definedName>
    <definedName name="__________________MDE18">[1]Peralatan!$BO$367</definedName>
    <definedName name="__________________MDE19">[1]Peralatan!$BO$387</definedName>
    <definedName name="__________________MDE20">[1]Peralatan!$BO$407</definedName>
    <definedName name="__________________MDE21">[1]Peralatan!$BO$427</definedName>
    <definedName name="__________________MDE22">[1]Peralatan!$BO$447</definedName>
    <definedName name="__________________MDE23">[1]Peralatan!$BO$467</definedName>
    <definedName name="__________________MDE24">[1]Peralatan!$BO$487</definedName>
    <definedName name="__________________MDE25">[1]Peralatan!$BO$507</definedName>
    <definedName name="__________________MDE26">[1]Peralatan!$BO$527</definedName>
    <definedName name="__________________MDE27">[1]Peralatan!$BO$547</definedName>
    <definedName name="__________________MDE28">[1]Peralatan!$BO$567</definedName>
    <definedName name="__________________MDE29">[1]Peralatan!$BO$587</definedName>
    <definedName name="__________________MDE30">[1]Peralatan!$BO$607</definedName>
    <definedName name="__________________MDE31">[1]Peralatan!$BO$627</definedName>
    <definedName name="__________________MDE32">[1]Peralatan!$BO$647</definedName>
    <definedName name="__________________MDE33">[1]Peralatan!$BO$667</definedName>
    <definedName name="__________________MDE34">[1]Peralatan!$BO$698</definedName>
    <definedName name="__________________ME01">[1]Peralatan!$BO$26</definedName>
    <definedName name="__________________ME02">[1]Peralatan!$BO$46</definedName>
    <definedName name="__________________ME03">[1]Peralatan!$BO$66</definedName>
    <definedName name="__________________ME04">[1]Peralatan!$BO$86</definedName>
    <definedName name="__________________ME05">[1]Peralatan!$BO$106</definedName>
    <definedName name="__________________ME06">[1]Peralatan!$BO$126</definedName>
    <definedName name="__________________ME07">[1]Peralatan!$BO$146</definedName>
    <definedName name="__________________ME08">[1]Peralatan!$BO$166</definedName>
    <definedName name="__________________ME09">[1]Peralatan!$BO$186</definedName>
    <definedName name="__________________ME10">[1]Peralatan!$BO$206</definedName>
    <definedName name="__________________ME11">[1]Peralatan!$BO$226</definedName>
    <definedName name="__________________ME12">[1]Peralatan!$BO$246</definedName>
    <definedName name="__________________ME13">[1]Peralatan!$BO$266</definedName>
    <definedName name="__________________ME14">[1]Peralatan!$BO$286</definedName>
    <definedName name="__________________ME15">[1]Peralatan!$BO$306</definedName>
    <definedName name="__________________ME16">[1]Peralatan!$BO$326</definedName>
    <definedName name="__________________ME17">[1]Peralatan!$BO$346</definedName>
    <definedName name="__________________ME18">[1]Peralatan!$BO$366</definedName>
    <definedName name="__________________ME19">[1]Peralatan!$BO$386</definedName>
    <definedName name="__________________ME20">[1]Peralatan!$BO$406</definedName>
    <definedName name="__________________ME21">[1]Peralatan!$BO$426</definedName>
    <definedName name="__________________ME22">[1]Peralatan!$BO$446</definedName>
    <definedName name="__________________ME23">[1]Peralatan!$BO$466</definedName>
    <definedName name="__________________ME24">[1]Peralatan!$BO$486</definedName>
    <definedName name="__________________ME25">[1]Peralatan!$BO$506</definedName>
    <definedName name="__________________ME26">[1]Peralatan!$BO$526</definedName>
    <definedName name="__________________ME27">[1]Peralatan!$BO$546</definedName>
    <definedName name="__________________ME28">[1]Peralatan!$BO$566</definedName>
    <definedName name="__________________ME29">[1]Peralatan!$BO$586</definedName>
    <definedName name="__________________ME30">[1]Peralatan!$BO$606</definedName>
    <definedName name="__________________ME31">[1]Peralatan!$BO$626</definedName>
    <definedName name="__________________ME32">[1]Peralatan!$BO$646</definedName>
    <definedName name="__________________ME33">[1]Peralatan!$BO$666</definedName>
    <definedName name="__________________ME34">[1]Peralatan!$BO$697</definedName>
    <definedName name="_________________MDE01">[1]Peralatan!$BO$27</definedName>
    <definedName name="_________________MDE02">[1]Peralatan!$BO$47</definedName>
    <definedName name="_________________MDE03">[1]Peralatan!$BO$67</definedName>
    <definedName name="_________________MDE04">[1]Peralatan!$BO$87</definedName>
    <definedName name="_________________MDE05">[1]Peralatan!$BO$107</definedName>
    <definedName name="_________________MDE06">[1]Peralatan!$BO$127</definedName>
    <definedName name="_________________MDE07">[1]Peralatan!$BO$147</definedName>
    <definedName name="_________________MDE08">[1]Peralatan!$BO$167</definedName>
    <definedName name="_________________MDE09">[1]Peralatan!$BO$187</definedName>
    <definedName name="_________________MDE10">[1]Peralatan!$BO$207</definedName>
    <definedName name="_________________MDE11">[1]Peralatan!$BO$227</definedName>
    <definedName name="_________________MDE12">[1]Peralatan!$BO$247</definedName>
    <definedName name="_________________MDE13">[1]Peralatan!$BO$267</definedName>
    <definedName name="_________________MDE14">[1]Peralatan!$BO$287</definedName>
    <definedName name="_________________MDE15">[1]Peralatan!$BO$307</definedName>
    <definedName name="_________________MDE16">[1]Peralatan!$BO$327</definedName>
    <definedName name="_________________MDE17">[1]Peralatan!$BO$347</definedName>
    <definedName name="_________________MDE18">[1]Peralatan!$BO$367</definedName>
    <definedName name="_________________MDE19">[1]Peralatan!$BO$387</definedName>
    <definedName name="_________________MDE20">[1]Peralatan!$BO$407</definedName>
    <definedName name="_________________MDE21">[1]Peralatan!$BO$427</definedName>
    <definedName name="_________________MDE22">[1]Peralatan!$BO$447</definedName>
    <definedName name="_________________MDE23">[1]Peralatan!$BO$467</definedName>
    <definedName name="_________________MDE24">[1]Peralatan!$BO$487</definedName>
    <definedName name="_________________MDE25">[1]Peralatan!$BO$507</definedName>
    <definedName name="_________________MDE26">[1]Peralatan!$BO$527</definedName>
    <definedName name="_________________MDE27">[1]Peralatan!$BO$547</definedName>
    <definedName name="_________________MDE28">[1]Peralatan!$BO$567</definedName>
    <definedName name="_________________MDE29">[1]Peralatan!$BO$587</definedName>
    <definedName name="_________________MDE30">[1]Peralatan!$BO$607</definedName>
    <definedName name="_________________MDE31">[1]Peralatan!$BO$627</definedName>
    <definedName name="_________________MDE32">[1]Peralatan!$BO$647</definedName>
    <definedName name="_________________MDE33">[1]Peralatan!$BO$667</definedName>
    <definedName name="_________________MDE34">[1]Peralatan!$BO$698</definedName>
    <definedName name="_________________ME01">[1]Peralatan!$BO$26</definedName>
    <definedName name="_________________ME02">[1]Peralatan!$BO$46</definedName>
    <definedName name="_________________ME03">[1]Peralatan!$BO$66</definedName>
    <definedName name="_________________ME04">[1]Peralatan!$BO$86</definedName>
    <definedName name="_________________ME05">[1]Peralatan!$BO$106</definedName>
    <definedName name="_________________ME06">[1]Peralatan!$BO$126</definedName>
    <definedName name="_________________ME07">[1]Peralatan!$BO$146</definedName>
    <definedName name="_________________ME08">[1]Peralatan!$BO$166</definedName>
    <definedName name="_________________ME09">[1]Peralatan!$BO$186</definedName>
    <definedName name="_________________ME10">[1]Peralatan!$BO$206</definedName>
    <definedName name="_________________ME11">[1]Peralatan!$BO$226</definedName>
    <definedName name="_________________ME12">[1]Peralatan!$BO$246</definedName>
    <definedName name="_________________ME13">[1]Peralatan!$BO$266</definedName>
    <definedName name="_________________ME14">[1]Peralatan!$BO$286</definedName>
    <definedName name="_________________ME15">[1]Peralatan!$BO$306</definedName>
    <definedName name="_________________ME16">[1]Peralatan!$BO$326</definedName>
    <definedName name="_________________ME17">[1]Peralatan!$BO$346</definedName>
    <definedName name="_________________ME18">[1]Peralatan!$BO$366</definedName>
    <definedName name="_________________ME19">[1]Peralatan!$BO$386</definedName>
    <definedName name="_________________ME20">[1]Peralatan!$BO$406</definedName>
    <definedName name="_________________ME21">[1]Peralatan!$BO$426</definedName>
    <definedName name="_________________ME22">[1]Peralatan!$BO$446</definedName>
    <definedName name="_________________ME23">[1]Peralatan!$BO$466</definedName>
    <definedName name="_________________ME24">[1]Peralatan!$BO$486</definedName>
    <definedName name="_________________ME25">[1]Peralatan!$BO$506</definedName>
    <definedName name="_________________ME26">[1]Peralatan!$BO$526</definedName>
    <definedName name="_________________ME27">[1]Peralatan!$BO$546</definedName>
    <definedName name="_________________ME28">[1]Peralatan!$BO$566</definedName>
    <definedName name="_________________ME29">[1]Peralatan!$BO$586</definedName>
    <definedName name="_________________ME30">[1]Peralatan!$BO$606</definedName>
    <definedName name="_________________ME31">[1]Peralatan!$BO$626</definedName>
    <definedName name="_________________ME32">[1]Peralatan!$BO$646</definedName>
    <definedName name="_________________ME33">[1]Peralatan!$BO$666</definedName>
    <definedName name="_________________ME34">[1]Peralatan!$BO$697</definedName>
    <definedName name="________________MDE01">[1]Peralatan!$BO$27</definedName>
    <definedName name="________________MDE02">[1]Peralatan!$BO$47</definedName>
    <definedName name="________________MDE03">[1]Peralatan!$BO$67</definedName>
    <definedName name="________________MDE04">[1]Peralatan!$BO$87</definedName>
    <definedName name="________________MDE05">[1]Peralatan!$BO$107</definedName>
    <definedName name="________________MDE06">[1]Peralatan!$BO$127</definedName>
    <definedName name="________________MDE07">[1]Peralatan!$BO$147</definedName>
    <definedName name="________________MDE08">[1]Peralatan!$BO$167</definedName>
    <definedName name="________________MDE09">[1]Peralatan!$BO$187</definedName>
    <definedName name="________________MDE10">[1]Peralatan!$BO$207</definedName>
    <definedName name="________________MDE11">[1]Peralatan!$BO$227</definedName>
    <definedName name="________________MDE12">[1]Peralatan!$BO$247</definedName>
    <definedName name="________________MDE13">[1]Peralatan!$BO$267</definedName>
    <definedName name="________________MDE14">[1]Peralatan!$BO$287</definedName>
    <definedName name="________________MDE15">[1]Peralatan!$BO$307</definedName>
    <definedName name="________________MDE16">[1]Peralatan!$BO$327</definedName>
    <definedName name="________________MDE17">[1]Peralatan!$BO$347</definedName>
    <definedName name="________________MDE18">[1]Peralatan!$BO$367</definedName>
    <definedName name="________________MDE19">[1]Peralatan!$BO$387</definedName>
    <definedName name="________________MDE20">[1]Peralatan!$BO$407</definedName>
    <definedName name="________________MDE21">[1]Peralatan!$BO$427</definedName>
    <definedName name="________________MDE22">[1]Peralatan!$BO$447</definedName>
    <definedName name="________________MDE23">[1]Peralatan!$BO$467</definedName>
    <definedName name="________________MDE24">[1]Peralatan!$BO$487</definedName>
    <definedName name="________________MDE25">[1]Peralatan!$BO$507</definedName>
    <definedName name="________________MDE26">[1]Peralatan!$BO$527</definedName>
    <definedName name="________________MDE27">[1]Peralatan!$BO$547</definedName>
    <definedName name="________________MDE28">[1]Peralatan!$BO$567</definedName>
    <definedName name="________________MDE29">[1]Peralatan!$BO$587</definedName>
    <definedName name="________________MDE30">[1]Peralatan!$BO$607</definedName>
    <definedName name="________________MDE31">[1]Peralatan!$BO$627</definedName>
    <definedName name="________________MDE32">[1]Peralatan!$BO$647</definedName>
    <definedName name="________________MDE33">[1]Peralatan!$BO$667</definedName>
    <definedName name="________________MDE34">[1]Peralatan!$BO$698</definedName>
    <definedName name="________________ME01">[1]Peralatan!$BO$26</definedName>
    <definedName name="________________ME02">[1]Peralatan!$BO$46</definedName>
    <definedName name="________________ME03">[1]Peralatan!$BO$66</definedName>
    <definedName name="________________ME04">[1]Peralatan!$BO$86</definedName>
    <definedName name="________________ME05">[1]Peralatan!$BO$106</definedName>
    <definedName name="________________ME06">[1]Peralatan!$BO$126</definedName>
    <definedName name="________________ME07">[1]Peralatan!$BO$146</definedName>
    <definedName name="________________ME08">[1]Peralatan!$BO$166</definedName>
    <definedName name="________________ME09">[1]Peralatan!$BO$186</definedName>
    <definedName name="________________ME10">[1]Peralatan!$BO$206</definedName>
    <definedName name="________________ME11">[1]Peralatan!$BO$226</definedName>
    <definedName name="________________ME12">[1]Peralatan!$BO$246</definedName>
    <definedName name="________________ME13">[1]Peralatan!$BO$266</definedName>
    <definedName name="________________ME14">[1]Peralatan!$BO$286</definedName>
    <definedName name="________________ME15">[1]Peralatan!$BO$306</definedName>
    <definedName name="________________ME16">[1]Peralatan!$BO$326</definedName>
    <definedName name="________________ME17">[1]Peralatan!$BO$346</definedName>
    <definedName name="________________ME18">[1]Peralatan!$BO$366</definedName>
    <definedName name="________________ME19">[1]Peralatan!$BO$386</definedName>
    <definedName name="________________ME20">[1]Peralatan!$BO$406</definedName>
    <definedName name="________________ME21">[1]Peralatan!$BO$426</definedName>
    <definedName name="________________ME22">[1]Peralatan!$BO$446</definedName>
    <definedName name="________________ME23">[1]Peralatan!$BO$466</definedName>
    <definedName name="________________ME24">[1]Peralatan!$BO$486</definedName>
    <definedName name="________________ME25">[1]Peralatan!$BO$506</definedName>
    <definedName name="________________ME26">[1]Peralatan!$BO$526</definedName>
    <definedName name="________________ME27">[1]Peralatan!$BO$546</definedName>
    <definedName name="________________ME28">[1]Peralatan!$BO$566</definedName>
    <definedName name="________________ME29">[1]Peralatan!$BO$586</definedName>
    <definedName name="________________ME30">[1]Peralatan!$BO$606</definedName>
    <definedName name="________________ME31">[1]Peralatan!$BO$626</definedName>
    <definedName name="________________ME32">[1]Peralatan!$BO$646</definedName>
    <definedName name="________________ME33">[1]Peralatan!$BO$666</definedName>
    <definedName name="________________ME34">[1]Peralatan!$BO$697</definedName>
    <definedName name="_______________MDE01">[1]Peralatan!$BO$27</definedName>
    <definedName name="_______________MDE02">[1]Peralatan!$BO$47</definedName>
    <definedName name="_______________MDE03">[1]Peralatan!$BO$67</definedName>
    <definedName name="_______________MDE04">[1]Peralatan!$BO$87</definedName>
    <definedName name="_______________MDE05">[1]Peralatan!$BO$107</definedName>
    <definedName name="_______________MDE06">[1]Peralatan!$BO$127</definedName>
    <definedName name="_______________MDE07">[1]Peralatan!$BO$147</definedName>
    <definedName name="_______________MDE08">[1]Peralatan!$BO$167</definedName>
    <definedName name="_______________MDE09">[1]Peralatan!$BO$187</definedName>
    <definedName name="_______________MDE10">[1]Peralatan!$BO$207</definedName>
    <definedName name="_______________MDE11">[1]Peralatan!$BO$227</definedName>
    <definedName name="_______________MDE12">[1]Peralatan!$BO$247</definedName>
    <definedName name="_______________MDE13">[1]Peralatan!$BO$267</definedName>
    <definedName name="_______________MDE14">[1]Peralatan!$BO$287</definedName>
    <definedName name="_______________MDE15">[1]Peralatan!$BO$307</definedName>
    <definedName name="_______________MDE16">[1]Peralatan!$BO$327</definedName>
    <definedName name="_______________MDE17">[1]Peralatan!$BO$347</definedName>
    <definedName name="_______________MDE18">[1]Peralatan!$BO$367</definedName>
    <definedName name="_______________MDE19">[1]Peralatan!$BO$387</definedName>
    <definedName name="_______________MDE20">[1]Peralatan!$BO$407</definedName>
    <definedName name="_______________MDE21">[1]Peralatan!$BO$427</definedName>
    <definedName name="_______________MDE22">[1]Peralatan!$BO$447</definedName>
    <definedName name="_______________MDE23">[1]Peralatan!$BO$467</definedName>
    <definedName name="_______________MDE24">[1]Peralatan!$BO$487</definedName>
    <definedName name="_______________MDE25">[1]Peralatan!$BO$507</definedName>
    <definedName name="_______________MDE26">[1]Peralatan!$BO$527</definedName>
    <definedName name="_______________MDE27">[1]Peralatan!$BO$547</definedName>
    <definedName name="_______________MDE28">[1]Peralatan!$BO$567</definedName>
    <definedName name="_______________MDE29">[1]Peralatan!$BO$587</definedName>
    <definedName name="_______________MDE30">[1]Peralatan!$BO$607</definedName>
    <definedName name="_______________MDE31">[1]Peralatan!$BO$627</definedName>
    <definedName name="_______________MDE32">[1]Peralatan!$BO$647</definedName>
    <definedName name="_______________MDE33">[1]Peralatan!$BO$667</definedName>
    <definedName name="_______________MDE34">[1]Peralatan!$BO$698</definedName>
    <definedName name="_______________ME01">[1]Peralatan!$BO$26</definedName>
    <definedName name="_______________ME02">[1]Peralatan!$BO$46</definedName>
    <definedName name="_______________ME03">[1]Peralatan!$BO$66</definedName>
    <definedName name="_______________ME04">[1]Peralatan!$BO$86</definedName>
    <definedName name="_______________ME05">[1]Peralatan!$BO$106</definedName>
    <definedName name="_______________ME06">[1]Peralatan!$BO$126</definedName>
    <definedName name="_______________ME07">[1]Peralatan!$BO$146</definedName>
    <definedName name="_______________ME08">[1]Peralatan!$BO$166</definedName>
    <definedName name="_______________ME09">[1]Peralatan!$BO$186</definedName>
    <definedName name="_______________ME10">[1]Peralatan!$BO$206</definedName>
    <definedName name="_______________ME11">[1]Peralatan!$BO$226</definedName>
    <definedName name="_______________ME12">[1]Peralatan!$BO$246</definedName>
    <definedName name="_______________ME13">[1]Peralatan!$BO$266</definedName>
    <definedName name="_______________ME14">[1]Peralatan!$BO$286</definedName>
    <definedName name="_______________ME15">[1]Peralatan!$BO$306</definedName>
    <definedName name="_______________ME16">[1]Peralatan!$BO$326</definedName>
    <definedName name="_______________ME17">[1]Peralatan!$BO$346</definedName>
    <definedName name="_______________ME18">[1]Peralatan!$BO$366</definedName>
    <definedName name="_______________ME19">[1]Peralatan!$BO$386</definedName>
    <definedName name="_______________ME20">[1]Peralatan!$BO$406</definedName>
    <definedName name="_______________ME21">[1]Peralatan!$BO$426</definedName>
    <definedName name="_______________ME22">[1]Peralatan!$BO$446</definedName>
    <definedName name="_______________ME23">[1]Peralatan!$BO$466</definedName>
    <definedName name="_______________ME24">[1]Peralatan!$BO$486</definedName>
    <definedName name="_______________ME25">[1]Peralatan!$BO$506</definedName>
    <definedName name="_______________ME26">[1]Peralatan!$BO$526</definedName>
    <definedName name="_______________ME27">[1]Peralatan!$BO$546</definedName>
    <definedName name="_______________ME28">[1]Peralatan!$BO$566</definedName>
    <definedName name="_______________ME29">[1]Peralatan!$BO$586</definedName>
    <definedName name="_______________ME30">[1]Peralatan!$BO$606</definedName>
    <definedName name="_______________ME31">[1]Peralatan!$BO$626</definedName>
    <definedName name="_______________ME32">[1]Peralatan!$BO$646</definedName>
    <definedName name="_______________ME33">[1]Peralatan!$BO$666</definedName>
    <definedName name="_______________ME34">[1]Peralatan!$BO$697</definedName>
    <definedName name="______________MDE01">[1]Peralatan!$BO$27</definedName>
    <definedName name="______________MDE02">[1]Peralatan!$BO$47</definedName>
    <definedName name="______________MDE03">[1]Peralatan!$BO$67</definedName>
    <definedName name="______________MDE04">[1]Peralatan!$BO$87</definedName>
    <definedName name="______________MDE05">[1]Peralatan!$BO$107</definedName>
    <definedName name="______________MDE06">[1]Peralatan!$BO$127</definedName>
    <definedName name="______________MDE07">[1]Peralatan!$BO$147</definedName>
    <definedName name="______________MDE08">[1]Peralatan!$BO$167</definedName>
    <definedName name="______________MDE09">[1]Peralatan!$BO$187</definedName>
    <definedName name="______________MDE10">[1]Peralatan!$BO$207</definedName>
    <definedName name="______________MDE11">[1]Peralatan!$BO$227</definedName>
    <definedName name="______________MDE12">[1]Peralatan!$BO$247</definedName>
    <definedName name="______________MDE13">[1]Peralatan!$BO$267</definedName>
    <definedName name="______________MDE14">[1]Peralatan!$BO$287</definedName>
    <definedName name="______________MDE15">[1]Peralatan!$BO$307</definedName>
    <definedName name="______________MDE16">[1]Peralatan!$BO$327</definedName>
    <definedName name="______________MDE17">[1]Peralatan!$BO$347</definedName>
    <definedName name="______________MDE18">[1]Peralatan!$BO$367</definedName>
    <definedName name="______________MDE19">[1]Peralatan!$BO$387</definedName>
    <definedName name="______________MDE20">[1]Peralatan!$BO$407</definedName>
    <definedName name="______________MDE21">[1]Peralatan!$BO$427</definedName>
    <definedName name="______________MDE22">[1]Peralatan!$BO$447</definedName>
    <definedName name="______________MDE23">[1]Peralatan!$BO$467</definedName>
    <definedName name="______________MDE24">[1]Peralatan!$BO$487</definedName>
    <definedName name="______________MDE25">[1]Peralatan!$BO$507</definedName>
    <definedName name="______________MDE26">[1]Peralatan!$BO$527</definedName>
    <definedName name="______________MDE27">[1]Peralatan!$BO$547</definedName>
    <definedName name="______________MDE28">[1]Peralatan!$BO$567</definedName>
    <definedName name="______________MDE29">[1]Peralatan!$BO$587</definedName>
    <definedName name="______________MDE30">[1]Peralatan!$BO$607</definedName>
    <definedName name="______________MDE31">[1]Peralatan!$BO$627</definedName>
    <definedName name="______________MDE32">[1]Peralatan!$BO$647</definedName>
    <definedName name="______________MDE33">[1]Peralatan!$BO$667</definedName>
    <definedName name="______________MDE34">[1]Peralatan!$BO$698</definedName>
    <definedName name="______________ME01">[1]Peralatan!$BO$26</definedName>
    <definedName name="______________ME02">[1]Peralatan!$BO$46</definedName>
    <definedName name="______________ME03">[1]Peralatan!$BO$66</definedName>
    <definedName name="______________ME04">[1]Peralatan!$BO$86</definedName>
    <definedName name="______________ME05">[1]Peralatan!$BO$106</definedName>
    <definedName name="______________ME06">[1]Peralatan!$BO$126</definedName>
    <definedName name="______________ME07">[1]Peralatan!$BO$146</definedName>
    <definedName name="______________ME08">[1]Peralatan!$BO$166</definedName>
    <definedName name="______________ME09">[1]Peralatan!$BO$186</definedName>
    <definedName name="______________ME10">[1]Peralatan!$BO$206</definedName>
    <definedName name="______________ME11">[1]Peralatan!$BO$226</definedName>
    <definedName name="______________ME12">[1]Peralatan!$BO$246</definedName>
    <definedName name="______________ME13">[1]Peralatan!$BO$266</definedName>
    <definedName name="______________ME14">[1]Peralatan!$BO$286</definedName>
    <definedName name="______________ME15">[1]Peralatan!$BO$306</definedName>
    <definedName name="______________ME16">[1]Peralatan!$BO$326</definedName>
    <definedName name="______________ME17">[1]Peralatan!$BO$346</definedName>
    <definedName name="______________ME18">[1]Peralatan!$BO$366</definedName>
    <definedName name="______________ME19">[1]Peralatan!$BO$386</definedName>
    <definedName name="______________ME20">[1]Peralatan!$BO$406</definedName>
    <definedName name="______________ME21">[1]Peralatan!$BO$426</definedName>
    <definedName name="______________ME22">[1]Peralatan!$BO$446</definedName>
    <definedName name="______________ME23">[1]Peralatan!$BO$466</definedName>
    <definedName name="______________ME24">[1]Peralatan!$BO$486</definedName>
    <definedName name="______________ME25">[1]Peralatan!$BO$506</definedName>
    <definedName name="______________ME26">[1]Peralatan!$BO$526</definedName>
    <definedName name="______________ME27">[1]Peralatan!$BO$546</definedName>
    <definedName name="______________ME28">[1]Peralatan!$BO$566</definedName>
    <definedName name="______________ME29">[1]Peralatan!$BO$586</definedName>
    <definedName name="______________ME30">[1]Peralatan!$BO$606</definedName>
    <definedName name="______________ME31">[1]Peralatan!$BO$626</definedName>
    <definedName name="______________ME32">[1]Peralatan!$BO$646</definedName>
    <definedName name="______________ME33">[1]Peralatan!$BO$666</definedName>
    <definedName name="______________ME34">[1]Peralatan!$BO$697</definedName>
    <definedName name="_____________MDE01">[1]Peralatan!$BO$27</definedName>
    <definedName name="_____________MDE02">[1]Peralatan!$BO$47</definedName>
    <definedName name="_____________MDE03">[1]Peralatan!$BO$67</definedName>
    <definedName name="_____________MDE04">[1]Peralatan!$BO$87</definedName>
    <definedName name="_____________MDE05">[1]Peralatan!$BO$107</definedName>
    <definedName name="_____________MDE06">[1]Peralatan!$BO$127</definedName>
    <definedName name="_____________MDE07">[1]Peralatan!$BO$147</definedName>
    <definedName name="_____________MDE08">[1]Peralatan!$BO$167</definedName>
    <definedName name="_____________MDE09">[2]Peralatan!$BO$187</definedName>
    <definedName name="_____________MDE10">[2]Peralatan!$BO$207</definedName>
    <definedName name="_____________MDE11">[2]Peralatan!$BO$227</definedName>
    <definedName name="_____________MDE12">[1]Peralatan!$BO$247</definedName>
    <definedName name="_____________MDE13">[1]Peralatan!$BO$267</definedName>
    <definedName name="_____________MDE14">[1]Peralatan!$BO$287</definedName>
    <definedName name="_____________MDE15">[1]Peralatan!$BO$307</definedName>
    <definedName name="_____________MDE16">[1]Peralatan!$BO$327</definedName>
    <definedName name="_____________MDE17">[1]Peralatan!$BO$347</definedName>
    <definedName name="_____________MDE18">[1]Peralatan!$BO$367</definedName>
    <definedName name="_____________MDE19">[1]Peralatan!$BO$387</definedName>
    <definedName name="_____________MDE20">[1]Peralatan!$BO$407</definedName>
    <definedName name="_____________MDE21">[1]Peralatan!$BO$427</definedName>
    <definedName name="_____________MDE22">[1]Peralatan!$BO$447</definedName>
    <definedName name="_____________MDE23">[1]Peralatan!$BO$467</definedName>
    <definedName name="_____________MDE24">[1]Peralatan!$BO$487</definedName>
    <definedName name="_____________MDE25">[2]Peralatan!$BO$507</definedName>
    <definedName name="_____________MDE26">[1]Peralatan!$BO$527</definedName>
    <definedName name="_____________MDE27">[1]Peralatan!$BO$547</definedName>
    <definedName name="_____________MDE28">[1]Peralatan!$BO$567</definedName>
    <definedName name="_____________MDE29">[1]Peralatan!$BO$587</definedName>
    <definedName name="_____________MDE30">[1]Peralatan!$BO$607</definedName>
    <definedName name="_____________MDE31">[1]Peralatan!$BO$627</definedName>
    <definedName name="_____________MDE32">[1]Peralatan!$BO$647</definedName>
    <definedName name="_____________MDE33">[1]Peralatan!$BO$667</definedName>
    <definedName name="_____________MDE34">[1]Peralatan!$BO$698</definedName>
    <definedName name="_____________ME01">[1]Peralatan!$BO$26</definedName>
    <definedName name="_____________ME02">[1]Peralatan!$BO$46</definedName>
    <definedName name="_____________ME03">[1]Peralatan!$BO$66</definedName>
    <definedName name="_____________ME04">[1]Peralatan!$BO$86</definedName>
    <definedName name="_____________ME05">[1]Peralatan!$BO$106</definedName>
    <definedName name="_____________ME06">[1]Peralatan!$BO$126</definedName>
    <definedName name="_____________ME07">[1]Peralatan!$BO$146</definedName>
    <definedName name="_____________ME08">[1]Peralatan!$BO$166</definedName>
    <definedName name="_____________ME09">[2]Peralatan!$BO$186</definedName>
    <definedName name="_____________ME10">[2]Peralatan!$BO$206</definedName>
    <definedName name="_____________ME11">[2]Peralatan!$BO$226</definedName>
    <definedName name="_____________ME12">[1]Peralatan!$BO$246</definedName>
    <definedName name="_____________ME13">[1]Peralatan!$BO$266</definedName>
    <definedName name="_____________ME14">[1]Peralatan!$BO$286</definedName>
    <definedName name="_____________ME15">[1]Peralatan!$BO$306</definedName>
    <definedName name="_____________ME16">[1]Peralatan!$BO$326</definedName>
    <definedName name="_____________ME17">[1]Peralatan!$BO$346</definedName>
    <definedName name="_____________ME18">[1]Peralatan!$BO$366</definedName>
    <definedName name="_____________ME19">[1]Peralatan!$BO$386</definedName>
    <definedName name="_____________ME20">[1]Peralatan!$BO$406</definedName>
    <definedName name="_____________ME21">[1]Peralatan!$BO$426</definedName>
    <definedName name="_____________ME22">[1]Peralatan!$BO$446</definedName>
    <definedName name="_____________ME23">[1]Peralatan!$BO$466</definedName>
    <definedName name="_____________ME24">[1]Peralatan!$BO$486</definedName>
    <definedName name="_____________ME25">[2]Peralatan!$BO$506</definedName>
    <definedName name="_____________ME26">[1]Peralatan!$BO$526</definedName>
    <definedName name="_____________ME27">[1]Peralatan!$BO$546</definedName>
    <definedName name="_____________ME28">[1]Peralatan!$BO$566</definedName>
    <definedName name="_____________ME29">[1]Peralatan!$BO$586</definedName>
    <definedName name="_____________ME30">[1]Peralatan!$BO$606</definedName>
    <definedName name="_____________ME31">[1]Peralatan!$BO$626</definedName>
    <definedName name="_____________ME32">[1]Peralatan!$BO$646</definedName>
    <definedName name="_____________ME33">[1]Peralatan!$BO$666</definedName>
    <definedName name="_____________ME34">[1]Peralatan!$BO$697</definedName>
    <definedName name="____________LLL01" localSheetId="6">#REF!</definedName>
    <definedName name="____________LLL01">#REF!</definedName>
    <definedName name="____________LLL02" localSheetId="6">#REF!</definedName>
    <definedName name="____________LLL02">#REF!</definedName>
    <definedName name="____________LLL03" localSheetId="6">#REF!</definedName>
    <definedName name="____________LLL03">#REF!</definedName>
    <definedName name="____________LLL04" localSheetId="6">#REF!</definedName>
    <definedName name="____________LLL04">#REF!</definedName>
    <definedName name="____________LLL05" localSheetId="6">#REF!</definedName>
    <definedName name="____________LLL05">#REF!</definedName>
    <definedName name="____________LLL06" localSheetId="6">#REF!</definedName>
    <definedName name="____________LLL06">#REF!</definedName>
    <definedName name="____________LLL07" localSheetId="6">#REF!</definedName>
    <definedName name="____________LLL07">#REF!</definedName>
    <definedName name="____________LLL08" localSheetId="6">#REF!</definedName>
    <definedName name="____________LLL08">#REF!</definedName>
    <definedName name="____________LLL09" localSheetId="6">#REF!</definedName>
    <definedName name="____________LLL09">#REF!</definedName>
    <definedName name="____________LLL10" localSheetId="6">#REF!</definedName>
    <definedName name="____________LLL10">#REF!</definedName>
    <definedName name="____________LLL11" localSheetId="6">#REF!</definedName>
    <definedName name="____________LLL11">#REF!</definedName>
    <definedName name="____________MDE01">[2]Peralatan!$BO$27</definedName>
    <definedName name="____________MDE02">[2]Peralatan!$BO$47</definedName>
    <definedName name="____________MDE03">[2]Peralatan!$BO$67</definedName>
    <definedName name="____________MDE04">[2]Peralatan!$BO$87</definedName>
    <definedName name="____________MDE05">[2]Peralatan!$BO$107</definedName>
    <definedName name="____________MDE06">[2]Peralatan!$BO$127</definedName>
    <definedName name="____________MDE07">[2]Peralatan!$BO$147</definedName>
    <definedName name="____________MDE08">[2]Peralatan!$BO$167</definedName>
    <definedName name="____________MDE09">[2]Peralatan!$BO$187</definedName>
    <definedName name="____________MDE10">[2]Peralatan!$BO$207</definedName>
    <definedName name="____________MDE11">[2]Peralatan!$BO$227</definedName>
    <definedName name="____________MDE12">[1]Peralatan!$BO$247</definedName>
    <definedName name="____________MDE13">[2]Peralatan!$BO$267</definedName>
    <definedName name="____________MDE14">[2]Peralatan!$BO$287</definedName>
    <definedName name="____________MDE15">[2]Peralatan!$BO$307</definedName>
    <definedName name="____________MDE16">[2]Peralatan!$BO$327</definedName>
    <definedName name="____________MDE17">[2]Peralatan!$BO$347</definedName>
    <definedName name="____________MDE18">[2]Peralatan!$BO$367</definedName>
    <definedName name="____________MDE19">[2]Peralatan!$BO$387</definedName>
    <definedName name="____________MDE20">[2]Peralatan!$BO$407</definedName>
    <definedName name="____________MDE21">[2]Peralatan!$BO$427</definedName>
    <definedName name="____________MDE22">[2]Peralatan!$BO$447</definedName>
    <definedName name="____________MDE23">[2]Peralatan!$BO$467</definedName>
    <definedName name="____________MDE24">[2]Peralatan!$BO$487</definedName>
    <definedName name="____________MDE25">[2]Peralatan!$BO$507</definedName>
    <definedName name="____________MDE26">[1]Peralatan!$BO$527</definedName>
    <definedName name="____________MDE27">[2]Peralatan!$BO$547</definedName>
    <definedName name="____________MDE28">[2]Peralatan!$BO$567</definedName>
    <definedName name="____________MDE29">[2]Peralatan!$BO$587</definedName>
    <definedName name="____________MDE30">[2]Peralatan!$BO$607</definedName>
    <definedName name="____________MDE31">[2]Peralatan!$BO$627</definedName>
    <definedName name="____________MDE32">[2]Peralatan!$BO$647</definedName>
    <definedName name="____________MDE33">[2]Peralatan!$BO$667</definedName>
    <definedName name="____________MDE34">[2]Peralatan!$BO$698</definedName>
    <definedName name="____________MDE35">'[1]Peralatan (2)'!$R$27</definedName>
    <definedName name="____________ME01">[2]Peralatan!$BO$26</definedName>
    <definedName name="____________ME02">[2]Peralatan!$BO$46</definedName>
    <definedName name="____________ME03">[2]Peralatan!$BO$66</definedName>
    <definedName name="____________ME04">[2]Peralatan!$BO$86</definedName>
    <definedName name="____________ME05">[2]Peralatan!$BO$106</definedName>
    <definedName name="____________ME06">[2]Peralatan!$BO$126</definedName>
    <definedName name="____________ME07">[2]Peralatan!$BO$146</definedName>
    <definedName name="____________ME08">[2]Peralatan!$BO$166</definedName>
    <definedName name="____________ME09">[2]Peralatan!$BO$186</definedName>
    <definedName name="____________ME10">[2]Peralatan!$BO$206</definedName>
    <definedName name="____________ME11">[2]Peralatan!$BO$226</definedName>
    <definedName name="____________ME12">[1]Peralatan!$BO$246</definedName>
    <definedName name="____________ME13">[2]Peralatan!$BO$266</definedName>
    <definedName name="____________ME14">[2]Peralatan!$BO$286</definedName>
    <definedName name="____________ME15">[2]Peralatan!$BO$306</definedName>
    <definedName name="____________ME16">[2]Peralatan!$BO$326</definedName>
    <definedName name="____________ME17">[2]Peralatan!$BO$346</definedName>
    <definedName name="____________ME18">[2]Peralatan!$BO$366</definedName>
    <definedName name="____________ME19">[2]Peralatan!$BO$386</definedName>
    <definedName name="____________ME20">[2]Peralatan!$BO$406</definedName>
    <definedName name="____________ME21">[2]Peralatan!$BO$426</definedName>
    <definedName name="____________ME22">[2]Peralatan!$BO$446</definedName>
    <definedName name="____________ME23">[2]Peralatan!$BO$466</definedName>
    <definedName name="____________ME24">[2]Peralatan!$BO$486</definedName>
    <definedName name="____________ME25">[2]Peralatan!$BO$506</definedName>
    <definedName name="____________ME26">[1]Peralatan!$BO$526</definedName>
    <definedName name="____________ME27">[2]Peralatan!$BO$546</definedName>
    <definedName name="____________ME28">[2]Peralatan!$BO$566</definedName>
    <definedName name="____________ME29">[2]Peralatan!$BO$586</definedName>
    <definedName name="____________ME30">[2]Peralatan!$BO$606</definedName>
    <definedName name="____________ME31">[2]Peralatan!$BO$626</definedName>
    <definedName name="____________ME32">[2]Peralatan!$BO$646</definedName>
    <definedName name="____________ME33">[2]Peralatan!$BO$666</definedName>
    <definedName name="____________ME34">[2]Peralatan!$BO$697</definedName>
    <definedName name="____________ME35">'[1]Peralatan (2)'!$R$26</definedName>
    <definedName name="____________MMM01" localSheetId="6">#REF!</definedName>
    <definedName name="____________MMM01">#REF!</definedName>
    <definedName name="____________MMM02" localSheetId="6">#REF!</definedName>
    <definedName name="____________MMM02">#REF!</definedName>
    <definedName name="____________MMM03" localSheetId="6">#REF!</definedName>
    <definedName name="____________MMM03">#REF!</definedName>
    <definedName name="____________MMM04" localSheetId="6">#REF!</definedName>
    <definedName name="____________MMM04">#REF!</definedName>
    <definedName name="____________MMM05" localSheetId="6">#REF!</definedName>
    <definedName name="____________MMM05">#REF!</definedName>
    <definedName name="____________MMM06" localSheetId="6">#REF!</definedName>
    <definedName name="____________MMM06">#REF!</definedName>
    <definedName name="____________MMM07" localSheetId="6">#REF!</definedName>
    <definedName name="____________MMM07">#REF!</definedName>
    <definedName name="____________MMM08" localSheetId="6">#REF!</definedName>
    <definedName name="____________MMM08">#REF!</definedName>
    <definedName name="____________MMM09" localSheetId="6">#REF!</definedName>
    <definedName name="____________MMM09">#REF!</definedName>
    <definedName name="____________MMM10" localSheetId="6">#REF!</definedName>
    <definedName name="____________MMM10">#REF!</definedName>
    <definedName name="____________MMM11" localSheetId="6">#REF!</definedName>
    <definedName name="____________MMM11">#REF!</definedName>
    <definedName name="____________MMM12" localSheetId="6">#REF!</definedName>
    <definedName name="____________MMM12">#REF!</definedName>
    <definedName name="____________MMM13" localSheetId="6">#REF!</definedName>
    <definedName name="____________MMM13">#REF!</definedName>
    <definedName name="____________MMM14" localSheetId="6">#REF!</definedName>
    <definedName name="____________MMM14">#REF!</definedName>
    <definedName name="____________MMM15" localSheetId="6">#REF!</definedName>
    <definedName name="____________MMM15">#REF!</definedName>
    <definedName name="____________MMM16" localSheetId="6">#REF!</definedName>
    <definedName name="____________MMM16">#REF!</definedName>
    <definedName name="____________MMM17" localSheetId="6">#REF!</definedName>
    <definedName name="____________MMM17">#REF!</definedName>
    <definedName name="____________MMM18" localSheetId="6">#REF!</definedName>
    <definedName name="____________MMM18">#REF!</definedName>
    <definedName name="____________MMM19" localSheetId="6">#REF!</definedName>
    <definedName name="____________MMM19">#REF!</definedName>
    <definedName name="____________MMM20" localSheetId="6">#REF!</definedName>
    <definedName name="____________MMM20">#REF!</definedName>
    <definedName name="____________MMM21" localSheetId="6">#REF!</definedName>
    <definedName name="____________MMM21">#REF!</definedName>
    <definedName name="____________MMM22" localSheetId="6">#REF!</definedName>
    <definedName name="____________MMM22">#REF!</definedName>
    <definedName name="____________MMM23" localSheetId="6">#REF!</definedName>
    <definedName name="____________MMM23">#REF!</definedName>
    <definedName name="____________MMM24" localSheetId="6">#REF!</definedName>
    <definedName name="____________MMM24">#REF!</definedName>
    <definedName name="____________MMM25" localSheetId="6">#REF!</definedName>
    <definedName name="____________MMM25">#REF!</definedName>
    <definedName name="____________MMM26" localSheetId="6">#REF!</definedName>
    <definedName name="____________MMM26">#REF!</definedName>
    <definedName name="____________MMM27" localSheetId="6">#REF!</definedName>
    <definedName name="____________MMM27">#REF!</definedName>
    <definedName name="____________MMM28" localSheetId="6">#REF!</definedName>
    <definedName name="____________MMM28">#REF!</definedName>
    <definedName name="____________MMM29" localSheetId="6">#REF!</definedName>
    <definedName name="____________MMM29">#REF!</definedName>
    <definedName name="____________MMM30" localSheetId="6">#REF!</definedName>
    <definedName name="____________MMM30">#REF!</definedName>
    <definedName name="____________MMM31" localSheetId="6">#REF!</definedName>
    <definedName name="____________MMM31">#REF!</definedName>
    <definedName name="____________MMM32" localSheetId="6">#REF!</definedName>
    <definedName name="____________MMM32">#REF!</definedName>
    <definedName name="____________MMM33" localSheetId="6">#REF!</definedName>
    <definedName name="____________MMM33">#REF!</definedName>
    <definedName name="____________MMM34" localSheetId="6">#REF!</definedName>
    <definedName name="____________MMM34">#REF!</definedName>
    <definedName name="____________MMM35" localSheetId="6">#REF!</definedName>
    <definedName name="____________MMM35">#REF!</definedName>
    <definedName name="____________MMM36" localSheetId="6">#REF!</definedName>
    <definedName name="____________MMM36">#REF!</definedName>
    <definedName name="____________MMM37" localSheetId="6">#REF!</definedName>
    <definedName name="____________MMM37">#REF!</definedName>
    <definedName name="____________MMM38" localSheetId="6">#REF!</definedName>
    <definedName name="____________MMM38">#REF!</definedName>
    <definedName name="____________MMM39" localSheetId="6">#REF!</definedName>
    <definedName name="____________MMM39">#REF!</definedName>
    <definedName name="____________MMM40" localSheetId="6">#REF!</definedName>
    <definedName name="____________MMM40">#REF!</definedName>
    <definedName name="____________MMM41" localSheetId="6">#REF!</definedName>
    <definedName name="____________MMM41">#REF!</definedName>
    <definedName name="____________MMM411" localSheetId="6">#REF!</definedName>
    <definedName name="____________MMM411">#REF!</definedName>
    <definedName name="____________MMM42" localSheetId="6">#REF!</definedName>
    <definedName name="____________MMM42">#REF!</definedName>
    <definedName name="____________MMM43" localSheetId="6">#REF!</definedName>
    <definedName name="____________MMM43">#REF!</definedName>
    <definedName name="____________MMM44" localSheetId="6">#REF!</definedName>
    <definedName name="____________MMM44">#REF!</definedName>
    <definedName name="____________MMM45" localSheetId="6">#REF!</definedName>
    <definedName name="____________MMM45">#REF!</definedName>
    <definedName name="____________MMM46" localSheetId="6">#REF!</definedName>
    <definedName name="____________MMM46">#REF!</definedName>
    <definedName name="____________MMM47" localSheetId="6">#REF!</definedName>
    <definedName name="____________MMM47">#REF!</definedName>
    <definedName name="____________MMM48" localSheetId="6">#REF!</definedName>
    <definedName name="____________MMM48">#REF!</definedName>
    <definedName name="____________MMM49" localSheetId="6">#REF!</definedName>
    <definedName name="____________MMM49">#REF!</definedName>
    <definedName name="____________MMM50" localSheetId="6">#REF!</definedName>
    <definedName name="____________MMM50">#REF!</definedName>
    <definedName name="____________MMM51" localSheetId="6">#REF!</definedName>
    <definedName name="____________MMM51">#REF!</definedName>
    <definedName name="____________MMM52" localSheetId="6">#REF!</definedName>
    <definedName name="____________MMM52">#REF!</definedName>
    <definedName name="____________MMM53" localSheetId="6">#REF!</definedName>
    <definedName name="____________MMM53">#REF!</definedName>
    <definedName name="____________MMM54" localSheetId="6">#REF!</definedName>
    <definedName name="____________MMM54">#REF!</definedName>
    <definedName name="___________LLL01" localSheetId="6">#REF!</definedName>
    <definedName name="___________LLL01">#REF!</definedName>
    <definedName name="___________LLL02" localSheetId="6">#REF!</definedName>
    <definedName name="___________LLL02">#REF!</definedName>
    <definedName name="___________LLL03" localSheetId="6">#REF!</definedName>
    <definedName name="___________LLL03">#REF!</definedName>
    <definedName name="___________LLL04" localSheetId="6">#REF!</definedName>
    <definedName name="___________LLL04">#REF!</definedName>
    <definedName name="___________LLL05" localSheetId="6">#REF!</definedName>
    <definedName name="___________LLL05">#REF!</definedName>
    <definedName name="___________LLL06" localSheetId="6">#REF!</definedName>
    <definedName name="___________LLL06">#REF!</definedName>
    <definedName name="___________LLL07" localSheetId="6">#REF!</definedName>
    <definedName name="___________LLL07">#REF!</definedName>
    <definedName name="___________LLL08" localSheetId="6">#REF!</definedName>
    <definedName name="___________LLL08">#REF!</definedName>
    <definedName name="___________LLL09" localSheetId="6">#REF!</definedName>
    <definedName name="___________LLL09">#REF!</definedName>
    <definedName name="___________LLL10" localSheetId="6">#REF!</definedName>
    <definedName name="___________LLL10">#REF!</definedName>
    <definedName name="___________LLL11" localSheetId="6">#REF!</definedName>
    <definedName name="___________LLL11">#REF!</definedName>
    <definedName name="___________MDE01">[2]Peralatan!$BO$27</definedName>
    <definedName name="___________MDE02">[2]Peralatan!$BO$47</definedName>
    <definedName name="___________MDE03">[2]Peralatan!$BO$67</definedName>
    <definedName name="___________MDE04">[2]Peralatan!$BO$87</definedName>
    <definedName name="___________MDE05">[2]Peralatan!$BO$107</definedName>
    <definedName name="___________MDE06">[2]Peralatan!$BO$127</definedName>
    <definedName name="___________MDE07">[2]Peralatan!$BO$147</definedName>
    <definedName name="___________MDE08">[2]Peralatan!$BO$167</definedName>
    <definedName name="___________MDE09">[2]Peralatan!$BO$187</definedName>
    <definedName name="___________MDE10">[2]Peralatan!$BO$207</definedName>
    <definedName name="___________MDE11">[2]Peralatan!$BO$227</definedName>
    <definedName name="___________MDE12">[2]Peralatan!$BO$247</definedName>
    <definedName name="___________MDE13">[2]Peralatan!$BO$267</definedName>
    <definedName name="___________MDE14">[2]Peralatan!$BO$287</definedName>
    <definedName name="___________MDE15">[2]Peralatan!$BO$307</definedName>
    <definedName name="___________MDE16">[2]Peralatan!$BO$327</definedName>
    <definedName name="___________MDE17">[2]Peralatan!$BO$347</definedName>
    <definedName name="___________MDE18">[2]Peralatan!$BO$367</definedName>
    <definedName name="___________MDE19">[2]Peralatan!$BO$387</definedName>
    <definedName name="___________MDE20">[2]Peralatan!$BO$407</definedName>
    <definedName name="___________MDE21">[2]Peralatan!$BO$427</definedName>
    <definedName name="___________MDE22">[2]Peralatan!$BO$447</definedName>
    <definedName name="___________MDE23">[2]Peralatan!$BO$467</definedName>
    <definedName name="___________MDE24">[2]Peralatan!$BO$487</definedName>
    <definedName name="___________MDE25">[2]Peralatan!$BO$507</definedName>
    <definedName name="___________MDE26">[2]Peralatan!$BO$527</definedName>
    <definedName name="___________MDE27">[2]Peralatan!$BO$547</definedName>
    <definedName name="___________MDE28">[2]Peralatan!$BO$567</definedName>
    <definedName name="___________MDE29">[2]Peralatan!$BO$587</definedName>
    <definedName name="___________MDE30">[2]Peralatan!$BO$607</definedName>
    <definedName name="___________MDE31">[2]Peralatan!$BO$627</definedName>
    <definedName name="___________MDE32">[2]Peralatan!$BO$647</definedName>
    <definedName name="___________MDE33">[2]Peralatan!$BO$667</definedName>
    <definedName name="___________MDE34">[2]Peralatan!$BO$698</definedName>
    <definedName name="___________MDE35">'[1]Peralatan (2)'!$R$27</definedName>
    <definedName name="___________ME01">[2]Peralatan!$BO$26</definedName>
    <definedName name="___________ME02">[2]Peralatan!$BO$46</definedName>
    <definedName name="___________ME03">[2]Peralatan!$BO$66</definedName>
    <definedName name="___________ME04">[2]Peralatan!$BO$86</definedName>
    <definedName name="___________ME05">[2]Peralatan!$BO$106</definedName>
    <definedName name="___________ME06">[2]Peralatan!$BO$126</definedName>
    <definedName name="___________ME07">[2]Peralatan!$BO$146</definedName>
    <definedName name="___________ME08">[2]Peralatan!$BO$166</definedName>
    <definedName name="___________ME09">[2]Peralatan!$BO$186</definedName>
    <definedName name="___________ME10">[2]Peralatan!$BO$206</definedName>
    <definedName name="___________ME11">[2]Peralatan!$BO$226</definedName>
    <definedName name="___________ME12">[2]Peralatan!$BO$246</definedName>
    <definedName name="___________ME13">[2]Peralatan!$BO$266</definedName>
    <definedName name="___________ME14">[2]Peralatan!$BO$286</definedName>
    <definedName name="___________ME15">[2]Peralatan!$BO$306</definedName>
    <definedName name="___________ME16">[2]Peralatan!$BO$326</definedName>
    <definedName name="___________ME17">[2]Peralatan!$BO$346</definedName>
    <definedName name="___________ME18">[2]Peralatan!$BO$366</definedName>
    <definedName name="___________ME19">[2]Peralatan!$BO$386</definedName>
    <definedName name="___________ME20">[2]Peralatan!$BO$406</definedName>
    <definedName name="___________ME21">[2]Peralatan!$BO$426</definedName>
    <definedName name="___________ME22">[2]Peralatan!$BO$446</definedName>
    <definedName name="___________ME23">[2]Peralatan!$BO$466</definedName>
    <definedName name="___________ME24">[2]Peralatan!$BO$486</definedName>
    <definedName name="___________ME25">[2]Peralatan!$BO$506</definedName>
    <definedName name="___________ME26">[2]Peralatan!$BO$526</definedName>
    <definedName name="___________ME27">[2]Peralatan!$BO$546</definedName>
    <definedName name="___________ME28">[2]Peralatan!$BO$566</definedName>
    <definedName name="___________ME29">[2]Peralatan!$BO$586</definedName>
    <definedName name="___________ME30">[2]Peralatan!$BO$606</definedName>
    <definedName name="___________ME31">[2]Peralatan!$BO$626</definedName>
    <definedName name="___________ME32">[2]Peralatan!$BO$646</definedName>
    <definedName name="___________ME33">[2]Peralatan!$BO$666</definedName>
    <definedName name="___________ME34">[2]Peralatan!$BO$697</definedName>
    <definedName name="___________ME35">'[1]Peralatan (2)'!$R$26</definedName>
    <definedName name="___________MMM01" localSheetId="6">#REF!</definedName>
    <definedName name="___________MMM01">#REF!</definedName>
    <definedName name="___________MMM02" localSheetId="6">#REF!</definedName>
    <definedName name="___________MMM02">#REF!</definedName>
    <definedName name="___________MMM03" localSheetId="6">#REF!</definedName>
    <definedName name="___________MMM03">#REF!</definedName>
    <definedName name="___________MMM04" localSheetId="6">#REF!</definedName>
    <definedName name="___________MMM04">#REF!</definedName>
    <definedName name="___________MMM05" localSheetId="6">#REF!</definedName>
    <definedName name="___________MMM05">#REF!</definedName>
    <definedName name="___________MMM06" localSheetId="6">#REF!</definedName>
    <definedName name="___________MMM06">#REF!</definedName>
    <definedName name="___________MMM07" localSheetId="6">#REF!</definedName>
    <definedName name="___________MMM07">#REF!</definedName>
    <definedName name="___________MMM08" localSheetId="6">#REF!</definedName>
    <definedName name="___________MMM08">#REF!</definedName>
    <definedName name="___________MMM09" localSheetId="6">#REF!</definedName>
    <definedName name="___________MMM09">#REF!</definedName>
    <definedName name="___________MMM10" localSheetId="6">#REF!</definedName>
    <definedName name="___________MMM10">#REF!</definedName>
    <definedName name="___________MMM11" localSheetId="6">#REF!</definedName>
    <definedName name="___________MMM11">#REF!</definedName>
    <definedName name="___________MMM12" localSheetId="6">#REF!</definedName>
    <definedName name="___________MMM12">#REF!</definedName>
    <definedName name="___________MMM13" localSheetId="6">#REF!</definedName>
    <definedName name="___________MMM13">#REF!</definedName>
    <definedName name="___________MMM14" localSheetId="6">#REF!</definedName>
    <definedName name="___________MMM14">#REF!</definedName>
    <definedName name="___________MMM15" localSheetId="6">#REF!</definedName>
    <definedName name="___________MMM15">#REF!</definedName>
    <definedName name="___________MMM16" localSheetId="6">#REF!</definedName>
    <definedName name="___________MMM16">#REF!</definedName>
    <definedName name="___________MMM17" localSheetId="6">#REF!</definedName>
    <definedName name="___________MMM17">#REF!</definedName>
    <definedName name="___________MMM18" localSheetId="6">#REF!</definedName>
    <definedName name="___________MMM18">#REF!</definedName>
    <definedName name="___________MMM19" localSheetId="6">#REF!</definedName>
    <definedName name="___________MMM19">#REF!</definedName>
    <definedName name="___________MMM20" localSheetId="6">#REF!</definedName>
    <definedName name="___________MMM20">#REF!</definedName>
    <definedName name="___________MMM21" localSheetId="6">#REF!</definedName>
    <definedName name="___________MMM21">#REF!</definedName>
    <definedName name="___________MMM22" localSheetId="6">#REF!</definedName>
    <definedName name="___________MMM22">#REF!</definedName>
    <definedName name="___________MMM23" localSheetId="6">#REF!</definedName>
    <definedName name="___________MMM23">#REF!</definedName>
    <definedName name="___________MMM24" localSheetId="6">#REF!</definedName>
    <definedName name="___________MMM24">#REF!</definedName>
    <definedName name="___________MMM25" localSheetId="6">#REF!</definedName>
    <definedName name="___________MMM25">#REF!</definedName>
    <definedName name="___________MMM26" localSheetId="6">#REF!</definedName>
    <definedName name="___________MMM26">#REF!</definedName>
    <definedName name="___________MMM27" localSheetId="6">#REF!</definedName>
    <definedName name="___________MMM27">#REF!</definedName>
    <definedName name="___________MMM28" localSheetId="6">#REF!</definedName>
    <definedName name="___________MMM28">#REF!</definedName>
    <definedName name="___________MMM29" localSheetId="6">#REF!</definedName>
    <definedName name="___________MMM29">#REF!</definedName>
    <definedName name="___________MMM30" localSheetId="6">#REF!</definedName>
    <definedName name="___________MMM30">#REF!</definedName>
    <definedName name="___________MMM31" localSheetId="6">#REF!</definedName>
    <definedName name="___________MMM31">#REF!</definedName>
    <definedName name="___________MMM32" localSheetId="6">#REF!</definedName>
    <definedName name="___________MMM32">#REF!</definedName>
    <definedName name="___________MMM33" localSheetId="6">#REF!</definedName>
    <definedName name="___________MMM33">#REF!</definedName>
    <definedName name="___________MMM34" localSheetId="6">#REF!</definedName>
    <definedName name="___________MMM34">#REF!</definedName>
    <definedName name="___________MMM35" localSheetId="6">#REF!</definedName>
    <definedName name="___________MMM35">#REF!</definedName>
    <definedName name="___________MMM36" localSheetId="6">#REF!</definedName>
    <definedName name="___________MMM36">#REF!</definedName>
    <definedName name="___________MMM37" localSheetId="6">#REF!</definedName>
    <definedName name="___________MMM37">#REF!</definedName>
    <definedName name="___________MMM38" localSheetId="6">#REF!</definedName>
    <definedName name="___________MMM38">#REF!</definedName>
    <definedName name="___________MMM39" localSheetId="6">#REF!</definedName>
    <definedName name="___________MMM39">#REF!</definedName>
    <definedName name="___________MMM40" localSheetId="6">#REF!</definedName>
    <definedName name="___________MMM40">#REF!</definedName>
    <definedName name="___________MMM41" localSheetId="6">#REF!</definedName>
    <definedName name="___________MMM41">#REF!</definedName>
    <definedName name="___________MMM411" localSheetId="6">#REF!</definedName>
    <definedName name="___________MMM411">#REF!</definedName>
    <definedName name="___________MMM42" localSheetId="6">#REF!</definedName>
    <definedName name="___________MMM42">#REF!</definedName>
    <definedName name="___________MMM43" localSheetId="6">#REF!</definedName>
    <definedName name="___________MMM43">#REF!</definedName>
    <definedName name="___________MMM44" localSheetId="6">#REF!</definedName>
    <definedName name="___________MMM44">#REF!</definedName>
    <definedName name="___________MMM45" localSheetId="6">#REF!</definedName>
    <definedName name="___________MMM45">#REF!</definedName>
    <definedName name="___________MMM46" localSheetId="6">#REF!</definedName>
    <definedName name="___________MMM46">#REF!</definedName>
    <definedName name="___________MMM47" localSheetId="6">#REF!</definedName>
    <definedName name="___________MMM47">#REF!</definedName>
    <definedName name="___________MMM48" localSheetId="6">#REF!</definedName>
    <definedName name="___________MMM48">#REF!</definedName>
    <definedName name="___________MMM49" localSheetId="6">#REF!</definedName>
    <definedName name="___________MMM49">#REF!</definedName>
    <definedName name="___________MMM50" localSheetId="6">#REF!</definedName>
    <definedName name="___________MMM50">#REF!</definedName>
    <definedName name="___________MMM51" localSheetId="6">#REF!</definedName>
    <definedName name="___________MMM51">#REF!</definedName>
    <definedName name="___________MMM52" localSheetId="6">#REF!</definedName>
    <definedName name="___________MMM52">#REF!</definedName>
    <definedName name="___________MMM53" localSheetId="6">#REF!</definedName>
    <definedName name="___________MMM53">#REF!</definedName>
    <definedName name="___________MMM54" localSheetId="6">#REF!</definedName>
    <definedName name="___________MMM54">#REF!</definedName>
    <definedName name="__________LLL01" localSheetId="6">#REF!</definedName>
    <definedName name="__________LLL01">#REF!</definedName>
    <definedName name="__________LLL02" localSheetId="6">#REF!</definedName>
    <definedName name="__________LLL02">#REF!</definedName>
    <definedName name="__________LLL03" localSheetId="6">#REF!</definedName>
    <definedName name="__________LLL03">#REF!</definedName>
    <definedName name="__________LLL04" localSheetId="6">#REF!</definedName>
    <definedName name="__________LLL04">#REF!</definedName>
    <definedName name="__________LLL05" localSheetId="6">#REF!</definedName>
    <definedName name="__________LLL05">#REF!</definedName>
    <definedName name="__________LLL06" localSheetId="6">#REF!</definedName>
    <definedName name="__________LLL06">#REF!</definedName>
    <definedName name="__________LLL07" localSheetId="6">#REF!</definedName>
    <definedName name="__________LLL07">#REF!</definedName>
    <definedName name="__________LLL08" localSheetId="6">#REF!</definedName>
    <definedName name="__________LLL08">#REF!</definedName>
    <definedName name="__________LLL09" localSheetId="6">#REF!</definedName>
    <definedName name="__________LLL09">#REF!</definedName>
    <definedName name="__________LLL10" localSheetId="6">#REF!</definedName>
    <definedName name="__________LLL10">#REF!</definedName>
    <definedName name="__________LLL11" localSheetId="6">#REF!</definedName>
    <definedName name="__________LLL11">#REF!</definedName>
    <definedName name="__________MDE01">[2]Peralatan!$BO$27</definedName>
    <definedName name="__________MDE02">[2]Peralatan!$BO$47</definedName>
    <definedName name="__________MDE03">[2]Peralatan!$BO$67</definedName>
    <definedName name="__________MDE04">[2]Peralatan!$BO$87</definedName>
    <definedName name="__________MDE05">[2]Peralatan!$BO$107</definedName>
    <definedName name="__________MDE06">[2]Peralatan!$BO$127</definedName>
    <definedName name="__________MDE07">[2]Peralatan!$BO$147</definedName>
    <definedName name="__________MDE08">[2]Peralatan!$BO$167</definedName>
    <definedName name="__________MDE09">[3]Peralatan!$BO$187</definedName>
    <definedName name="__________MDE10">[3]Peralatan!$BO$207</definedName>
    <definedName name="__________MDE11">[3]Peralatan!$BO$227</definedName>
    <definedName name="__________MDE12">[2]Peralatan!$BO$247</definedName>
    <definedName name="__________MDE13">[2]Peralatan!$BO$267</definedName>
    <definedName name="__________MDE14">[2]Peralatan!$BO$287</definedName>
    <definedName name="__________MDE15">[2]Peralatan!$BO$307</definedName>
    <definedName name="__________MDE16">[2]Peralatan!$BO$327</definedName>
    <definedName name="__________MDE17">[2]Peralatan!$BO$347</definedName>
    <definedName name="__________MDE18">[2]Peralatan!$BO$367</definedName>
    <definedName name="__________MDE19">[2]Peralatan!$BO$387</definedName>
    <definedName name="__________MDE20">[2]Peralatan!$BO$407</definedName>
    <definedName name="__________MDE21">[2]Peralatan!$BO$427</definedName>
    <definedName name="__________MDE22">[2]Peralatan!$BO$447</definedName>
    <definedName name="__________MDE23">[2]Peralatan!$BO$467</definedName>
    <definedName name="__________MDE24">[2]Peralatan!$BO$487</definedName>
    <definedName name="__________MDE25">[3]Peralatan!$BO$507</definedName>
    <definedName name="__________MDE26">[2]Peralatan!$BO$527</definedName>
    <definedName name="__________MDE27">[2]Peralatan!$BO$547</definedName>
    <definedName name="__________MDE28">[2]Peralatan!$BO$567</definedName>
    <definedName name="__________MDE29">[2]Peralatan!$BO$587</definedName>
    <definedName name="__________MDE30">[2]Peralatan!$BO$607</definedName>
    <definedName name="__________MDE31">[2]Peralatan!$BO$627</definedName>
    <definedName name="__________MDE32">[2]Peralatan!$BO$647</definedName>
    <definedName name="__________MDE33">[2]Peralatan!$BO$667</definedName>
    <definedName name="__________MDE34">[2]Peralatan!$BO$698</definedName>
    <definedName name="__________MDE35">'[1]Peralatan (2)'!$R$27</definedName>
    <definedName name="__________ME01">[2]Peralatan!$BO$26</definedName>
    <definedName name="__________ME02">[2]Peralatan!$BO$46</definedName>
    <definedName name="__________ME03">[2]Peralatan!$BO$66</definedName>
    <definedName name="__________ME04">[2]Peralatan!$BO$86</definedName>
    <definedName name="__________ME05">[2]Peralatan!$BO$106</definedName>
    <definedName name="__________ME06">[2]Peralatan!$BO$126</definedName>
    <definedName name="__________ME07">[2]Peralatan!$BO$146</definedName>
    <definedName name="__________ME08">[2]Peralatan!$BO$166</definedName>
    <definedName name="__________ME09">[3]Peralatan!$BO$186</definedName>
    <definedName name="__________ME10">[3]Peralatan!$BO$206</definedName>
    <definedName name="__________ME11">[3]Peralatan!$BO$226</definedName>
    <definedName name="__________ME12">[2]Peralatan!$BO$246</definedName>
    <definedName name="__________ME13">[2]Peralatan!$BO$266</definedName>
    <definedName name="__________ME14">[2]Peralatan!$BO$286</definedName>
    <definedName name="__________ME15">[2]Peralatan!$BO$306</definedName>
    <definedName name="__________ME16">[2]Peralatan!$BO$326</definedName>
    <definedName name="__________ME17">[2]Peralatan!$BO$346</definedName>
    <definedName name="__________ME18">[2]Peralatan!$BO$366</definedName>
    <definedName name="__________ME19">[2]Peralatan!$BO$386</definedName>
    <definedName name="__________ME20">[2]Peralatan!$BO$406</definedName>
    <definedName name="__________ME21">[2]Peralatan!$BO$426</definedName>
    <definedName name="__________ME22">[2]Peralatan!$BO$446</definedName>
    <definedName name="__________ME23">[2]Peralatan!$BO$466</definedName>
    <definedName name="__________ME24">[2]Peralatan!$BO$486</definedName>
    <definedName name="__________ME25">[3]Peralatan!$BO$506</definedName>
    <definedName name="__________ME26">[2]Peralatan!$BO$526</definedName>
    <definedName name="__________ME27">[2]Peralatan!$BO$546</definedName>
    <definedName name="__________ME28">[2]Peralatan!$BO$566</definedName>
    <definedName name="__________ME29">[2]Peralatan!$BO$586</definedName>
    <definedName name="__________ME30">[2]Peralatan!$BO$606</definedName>
    <definedName name="__________ME31">[2]Peralatan!$BO$626</definedName>
    <definedName name="__________ME32">[2]Peralatan!$BO$646</definedName>
    <definedName name="__________ME33">[2]Peralatan!$BO$666</definedName>
    <definedName name="__________ME34">[2]Peralatan!$BO$697</definedName>
    <definedName name="__________ME35">'[1]Peralatan (2)'!$R$26</definedName>
    <definedName name="__________MMM01" localSheetId="6">#REF!</definedName>
    <definedName name="__________MMM01">#REF!</definedName>
    <definedName name="__________MMM02" localSheetId="6">#REF!</definedName>
    <definedName name="__________MMM02">#REF!</definedName>
    <definedName name="__________MMM03" localSheetId="6">#REF!</definedName>
    <definedName name="__________MMM03">#REF!</definedName>
    <definedName name="__________MMM04" localSheetId="6">#REF!</definedName>
    <definedName name="__________MMM04">#REF!</definedName>
    <definedName name="__________MMM05" localSheetId="6">#REF!</definedName>
    <definedName name="__________MMM05">#REF!</definedName>
    <definedName name="__________MMM06" localSheetId="6">#REF!</definedName>
    <definedName name="__________MMM06">#REF!</definedName>
    <definedName name="__________MMM07" localSheetId="6">#REF!</definedName>
    <definedName name="__________MMM07">#REF!</definedName>
    <definedName name="__________MMM08" localSheetId="6">#REF!</definedName>
    <definedName name="__________MMM08">#REF!</definedName>
    <definedName name="__________MMM09" localSheetId="6">#REF!</definedName>
    <definedName name="__________MMM09">#REF!</definedName>
    <definedName name="__________MMM10" localSheetId="6">#REF!</definedName>
    <definedName name="__________MMM10">#REF!</definedName>
    <definedName name="__________MMM11" localSheetId="6">#REF!</definedName>
    <definedName name="__________MMM11">#REF!</definedName>
    <definedName name="__________MMM12" localSheetId="6">#REF!</definedName>
    <definedName name="__________MMM12">#REF!</definedName>
    <definedName name="__________MMM13" localSheetId="6">#REF!</definedName>
    <definedName name="__________MMM13">#REF!</definedName>
    <definedName name="__________MMM14" localSheetId="6">#REF!</definedName>
    <definedName name="__________MMM14">#REF!</definedName>
    <definedName name="__________MMM15" localSheetId="6">#REF!</definedName>
    <definedName name="__________MMM15">#REF!</definedName>
    <definedName name="__________MMM16" localSheetId="6">#REF!</definedName>
    <definedName name="__________MMM16">#REF!</definedName>
    <definedName name="__________MMM17" localSheetId="6">#REF!</definedName>
    <definedName name="__________MMM17">#REF!</definedName>
    <definedName name="__________MMM18" localSheetId="6">#REF!</definedName>
    <definedName name="__________MMM18">#REF!</definedName>
    <definedName name="__________MMM19" localSheetId="6">#REF!</definedName>
    <definedName name="__________MMM19">#REF!</definedName>
    <definedName name="__________MMM20" localSheetId="6">#REF!</definedName>
    <definedName name="__________MMM20">#REF!</definedName>
    <definedName name="__________MMM21" localSheetId="6">#REF!</definedName>
    <definedName name="__________MMM21">#REF!</definedName>
    <definedName name="__________MMM22" localSheetId="6">#REF!</definedName>
    <definedName name="__________MMM22">#REF!</definedName>
    <definedName name="__________MMM23" localSheetId="6">#REF!</definedName>
    <definedName name="__________MMM23">#REF!</definedName>
    <definedName name="__________MMM24" localSheetId="6">#REF!</definedName>
    <definedName name="__________MMM24">#REF!</definedName>
    <definedName name="__________MMM25" localSheetId="6">#REF!</definedName>
    <definedName name="__________MMM25">#REF!</definedName>
    <definedName name="__________MMM26" localSheetId="6">#REF!</definedName>
    <definedName name="__________MMM26">#REF!</definedName>
    <definedName name="__________MMM27" localSheetId="6">#REF!</definedName>
    <definedName name="__________MMM27">#REF!</definedName>
    <definedName name="__________MMM28" localSheetId="6">#REF!</definedName>
    <definedName name="__________MMM28">#REF!</definedName>
    <definedName name="__________MMM29" localSheetId="6">#REF!</definedName>
    <definedName name="__________MMM29">#REF!</definedName>
    <definedName name="__________MMM30" localSheetId="6">#REF!</definedName>
    <definedName name="__________MMM30">#REF!</definedName>
    <definedName name="__________MMM31" localSheetId="6">#REF!</definedName>
    <definedName name="__________MMM31">#REF!</definedName>
    <definedName name="__________MMM32" localSheetId="6">#REF!</definedName>
    <definedName name="__________MMM32">#REF!</definedName>
    <definedName name="__________MMM33" localSheetId="6">#REF!</definedName>
    <definedName name="__________MMM33">#REF!</definedName>
    <definedName name="__________MMM34" localSheetId="6">#REF!</definedName>
    <definedName name="__________MMM34">#REF!</definedName>
    <definedName name="__________MMM35" localSheetId="6">#REF!</definedName>
    <definedName name="__________MMM35">#REF!</definedName>
    <definedName name="__________MMM36" localSheetId="6">#REF!</definedName>
    <definedName name="__________MMM36">#REF!</definedName>
    <definedName name="__________MMM37" localSheetId="6">#REF!</definedName>
    <definedName name="__________MMM37">#REF!</definedName>
    <definedName name="__________MMM38" localSheetId="6">#REF!</definedName>
    <definedName name="__________MMM38">#REF!</definedName>
    <definedName name="__________MMM39" localSheetId="6">#REF!</definedName>
    <definedName name="__________MMM39">#REF!</definedName>
    <definedName name="__________MMM40" localSheetId="6">#REF!</definedName>
    <definedName name="__________MMM40">#REF!</definedName>
    <definedName name="__________MMM41" localSheetId="6">#REF!</definedName>
    <definedName name="__________MMM41">#REF!</definedName>
    <definedName name="__________MMM411" localSheetId="6">#REF!</definedName>
    <definedName name="__________MMM411">#REF!</definedName>
    <definedName name="__________MMM42" localSheetId="6">#REF!</definedName>
    <definedName name="__________MMM42">#REF!</definedName>
    <definedName name="__________MMM43" localSheetId="6">#REF!</definedName>
    <definedName name="__________MMM43">#REF!</definedName>
    <definedName name="__________MMM44" localSheetId="6">#REF!</definedName>
    <definedName name="__________MMM44">#REF!</definedName>
    <definedName name="__________MMM45" localSheetId="6">#REF!</definedName>
    <definedName name="__________MMM45">#REF!</definedName>
    <definedName name="__________MMM46" localSheetId="6">#REF!</definedName>
    <definedName name="__________MMM46">#REF!</definedName>
    <definedName name="__________MMM47" localSheetId="6">#REF!</definedName>
    <definedName name="__________MMM47">#REF!</definedName>
    <definedName name="__________MMM48" localSheetId="6">#REF!</definedName>
    <definedName name="__________MMM48">#REF!</definedName>
    <definedName name="__________MMM49" localSheetId="6">#REF!</definedName>
    <definedName name="__________MMM49">#REF!</definedName>
    <definedName name="__________MMM50" localSheetId="6">#REF!</definedName>
    <definedName name="__________MMM50">#REF!</definedName>
    <definedName name="__________MMM51" localSheetId="6">#REF!</definedName>
    <definedName name="__________MMM51">#REF!</definedName>
    <definedName name="__________MMM52" localSheetId="6">#REF!</definedName>
    <definedName name="__________MMM52">#REF!</definedName>
    <definedName name="__________MMM53" localSheetId="6">#REF!</definedName>
    <definedName name="__________MMM53">#REF!</definedName>
    <definedName name="__________MMM54" localSheetId="6">#REF!</definedName>
    <definedName name="__________MMM54">#REF!</definedName>
    <definedName name="_________LLL01" localSheetId="6">#REF!</definedName>
    <definedName name="_________LLL01">#REF!</definedName>
    <definedName name="_________LLL02" localSheetId="6">#REF!</definedName>
    <definedName name="_________LLL02">#REF!</definedName>
    <definedName name="_________LLL03" localSheetId="6">#REF!</definedName>
    <definedName name="_________LLL03">#REF!</definedName>
    <definedName name="_________LLL04" localSheetId="6">#REF!</definedName>
    <definedName name="_________LLL04">#REF!</definedName>
    <definedName name="_________LLL05" localSheetId="6">#REF!</definedName>
    <definedName name="_________LLL05">#REF!</definedName>
    <definedName name="_________LLL06" localSheetId="6">#REF!</definedName>
    <definedName name="_________LLL06">#REF!</definedName>
    <definedName name="_________LLL07" localSheetId="6">#REF!</definedName>
    <definedName name="_________LLL07">#REF!</definedName>
    <definedName name="_________LLL08" localSheetId="6">#REF!</definedName>
    <definedName name="_________LLL08">#REF!</definedName>
    <definedName name="_________LLL09" localSheetId="6">#REF!</definedName>
    <definedName name="_________LLL09">#REF!</definedName>
    <definedName name="_________LLL10" localSheetId="6">#REF!</definedName>
    <definedName name="_________LLL10">#REF!</definedName>
    <definedName name="_________LLL11" localSheetId="6">#REF!</definedName>
    <definedName name="_________LLL11">#REF!</definedName>
    <definedName name="_________MDE01">[2]Peralatan!$BO$27</definedName>
    <definedName name="_________MDE02">[2]Peralatan!$BO$47</definedName>
    <definedName name="_________MDE03">[2]Peralatan!$BO$67</definedName>
    <definedName name="_________MDE04">[2]Peralatan!$BO$87</definedName>
    <definedName name="_________MDE05">[2]Peralatan!$BO$107</definedName>
    <definedName name="_________MDE06">[2]Peralatan!$BO$127</definedName>
    <definedName name="_________MDE07">[2]Peralatan!$BO$147</definedName>
    <definedName name="_________MDE08">[2]Peralatan!$BO$167</definedName>
    <definedName name="_________MDE09" localSheetId="6">'[4]AN. ALAT'!#REF!</definedName>
    <definedName name="_________MDE09">'[4]AN. ALAT'!#REF!</definedName>
    <definedName name="_________MDE10" localSheetId="6">'[4]AN. ALAT'!#REF!</definedName>
    <definedName name="_________MDE10">'[4]AN. ALAT'!#REF!</definedName>
    <definedName name="_________MDE11" localSheetId="6">'[4]AN. ALAT'!#REF!</definedName>
    <definedName name="_________MDE11">'[4]AN. ALAT'!#REF!</definedName>
    <definedName name="_________MDE12">[2]Peralatan!$BO$247</definedName>
    <definedName name="_________MDE13">[2]Peralatan!$BO$267</definedName>
    <definedName name="_________MDE14">[2]Peralatan!$BO$287</definedName>
    <definedName name="_________MDE15">[2]Peralatan!$BO$307</definedName>
    <definedName name="_________MDE16">[2]Peralatan!$BO$327</definedName>
    <definedName name="_________MDE17">[2]Peralatan!$BO$347</definedName>
    <definedName name="_________MDE18">[2]Peralatan!$BO$367</definedName>
    <definedName name="_________MDE19">[2]Peralatan!$BO$387</definedName>
    <definedName name="_________MDE20">[2]Peralatan!$BO$407</definedName>
    <definedName name="_________MDE21">[2]Peralatan!$BO$427</definedName>
    <definedName name="_________MDE22">[2]Peralatan!$BO$447</definedName>
    <definedName name="_________MDE23">[2]Peralatan!$BO$467</definedName>
    <definedName name="_________MDE24">[2]Peralatan!$BO$487</definedName>
    <definedName name="_________MDE25" localSheetId="6">'[4]AN. ALAT'!#REF!</definedName>
    <definedName name="_________MDE25">'[4]AN. ALAT'!#REF!</definedName>
    <definedName name="_________MDE26">[2]Peralatan!$BO$527</definedName>
    <definedName name="_________MDE27">[2]Peralatan!$BO$547</definedName>
    <definedName name="_________MDE28">[2]Peralatan!$BO$567</definedName>
    <definedName name="_________MDE29">[2]Peralatan!$BO$587</definedName>
    <definedName name="_________MDE30">[2]Peralatan!$BO$607</definedName>
    <definedName name="_________MDE31">[2]Peralatan!$BO$627</definedName>
    <definedName name="_________MDE32">[2]Peralatan!$BO$647</definedName>
    <definedName name="_________MDE33">[2]Peralatan!$BO$667</definedName>
    <definedName name="_________MDE34">[2]Peralatan!$BO$698</definedName>
    <definedName name="_________MDE35">'[1]Peralatan (2)'!$R$27</definedName>
    <definedName name="_________ME01">[2]Peralatan!$BO$26</definedName>
    <definedName name="_________ME02">[2]Peralatan!$BO$46</definedName>
    <definedName name="_________ME03">[2]Peralatan!$BO$66</definedName>
    <definedName name="_________ME04">[2]Peralatan!$BO$86</definedName>
    <definedName name="_________ME05">[2]Peralatan!$BO$106</definedName>
    <definedName name="_________ME06">[2]Peralatan!$BO$126</definedName>
    <definedName name="_________ME07">[2]Peralatan!$BO$146</definedName>
    <definedName name="_________ME08">[2]Peralatan!$BO$166</definedName>
    <definedName name="_________ME09" localSheetId="6">'[4]AN. ALAT'!#REF!</definedName>
    <definedName name="_________ME09">'[4]AN. ALAT'!#REF!</definedName>
    <definedName name="_________ME10" localSheetId="6">'[4]AN. ALAT'!#REF!</definedName>
    <definedName name="_________ME10">'[4]AN. ALAT'!#REF!</definedName>
    <definedName name="_________ME11" localSheetId="6">'[4]AN. ALAT'!#REF!</definedName>
    <definedName name="_________ME11">'[4]AN. ALAT'!#REF!</definedName>
    <definedName name="_________ME12">[2]Peralatan!$BO$246</definedName>
    <definedName name="_________ME13">[2]Peralatan!$BO$266</definedName>
    <definedName name="_________ME14">[2]Peralatan!$BO$286</definedName>
    <definedName name="_________ME15">[2]Peralatan!$BO$306</definedName>
    <definedName name="_________ME16">[2]Peralatan!$BO$326</definedName>
    <definedName name="_________ME17">[2]Peralatan!$BO$346</definedName>
    <definedName name="_________ME18">[2]Peralatan!$BO$366</definedName>
    <definedName name="_________ME19">[2]Peralatan!$BO$386</definedName>
    <definedName name="_________ME20">[2]Peralatan!$BO$406</definedName>
    <definedName name="_________ME21">[2]Peralatan!$BO$426</definedName>
    <definedName name="_________ME22">[2]Peralatan!$BO$446</definedName>
    <definedName name="_________ME23">[2]Peralatan!$BO$466</definedName>
    <definedName name="_________ME24">[2]Peralatan!$BO$486</definedName>
    <definedName name="_________ME25" localSheetId="6">'[4]AN. ALAT'!#REF!</definedName>
    <definedName name="_________ME25">'[4]AN. ALAT'!#REF!</definedName>
    <definedName name="_________ME26">[2]Peralatan!$BO$526</definedName>
    <definedName name="_________ME27">[2]Peralatan!$BO$546</definedName>
    <definedName name="_________ME28">[2]Peralatan!$BO$566</definedName>
    <definedName name="_________ME29">[2]Peralatan!$BO$586</definedName>
    <definedName name="_________ME30">[2]Peralatan!$BO$606</definedName>
    <definedName name="_________ME31">[2]Peralatan!$BO$626</definedName>
    <definedName name="_________ME32">[2]Peralatan!$BO$646</definedName>
    <definedName name="_________ME33">[2]Peralatan!$BO$666</definedName>
    <definedName name="_________ME34">[2]Peralatan!$BO$697</definedName>
    <definedName name="_________ME35">'[1]Peralatan (2)'!$R$26</definedName>
    <definedName name="_________MMM01" localSheetId="6">#REF!</definedName>
    <definedName name="_________MMM01">#REF!</definedName>
    <definedName name="_________MMM02" localSheetId="6">#REF!</definedName>
    <definedName name="_________MMM02">#REF!</definedName>
    <definedName name="_________MMM03" localSheetId="6">#REF!</definedName>
    <definedName name="_________MMM03">#REF!</definedName>
    <definedName name="_________MMM04" localSheetId="6">#REF!</definedName>
    <definedName name="_________MMM04">#REF!</definedName>
    <definedName name="_________MMM05" localSheetId="6">#REF!</definedName>
    <definedName name="_________MMM05">#REF!</definedName>
    <definedName name="_________MMM06" localSheetId="6">#REF!</definedName>
    <definedName name="_________MMM06">#REF!</definedName>
    <definedName name="_________MMM07" localSheetId="6">#REF!</definedName>
    <definedName name="_________MMM07">#REF!</definedName>
    <definedName name="_________MMM08" localSheetId="6">#REF!</definedName>
    <definedName name="_________MMM08">#REF!</definedName>
    <definedName name="_________MMM09" localSheetId="6">#REF!</definedName>
    <definedName name="_________MMM09">#REF!</definedName>
    <definedName name="_________MMM10" localSheetId="6">#REF!</definedName>
    <definedName name="_________MMM10">#REF!</definedName>
    <definedName name="_________MMM11" localSheetId="6">#REF!</definedName>
    <definedName name="_________MMM11">#REF!</definedName>
    <definedName name="_________MMM12" localSheetId="6">#REF!</definedName>
    <definedName name="_________MMM12">#REF!</definedName>
    <definedName name="_________MMM13" localSheetId="6">#REF!</definedName>
    <definedName name="_________MMM13">#REF!</definedName>
    <definedName name="_________MMM14" localSheetId="6">#REF!</definedName>
    <definedName name="_________MMM14">#REF!</definedName>
    <definedName name="_________MMM15" localSheetId="6">#REF!</definedName>
    <definedName name="_________MMM15">#REF!</definedName>
    <definedName name="_________MMM16" localSheetId="6">#REF!</definedName>
    <definedName name="_________MMM16">#REF!</definedName>
    <definedName name="_________MMM17" localSheetId="6">#REF!</definedName>
    <definedName name="_________MMM17">#REF!</definedName>
    <definedName name="_________MMM18" localSheetId="6">#REF!</definedName>
    <definedName name="_________MMM18">#REF!</definedName>
    <definedName name="_________MMM19" localSheetId="6">#REF!</definedName>
    <definedName name="_________MMM19">#REF!</definedName>
    <definedName name="_________MMM20" localSheetId="6">#REF!</definedName>
    <definedName name="_________MMM20">#REF!</definedName>
    <definedName name="_________MMM21" localSheetId="6">#REF!</definedName>
    <definedName name="_________MMM21">#REF!</definedName>
    <definedName name="_________MMM22" localSheetId="6">#REF!</definedName>
    <definedName name="_________MMM22">#REF!</definedName>
    <definedName name="_________MMM23" localSheetId="6">#REF!</definedName>
    <definedName name="_________MMM23">#REF!</definedName>
    <definedName name="_________MMM24" localSheetId="6">#REF!</definedName>
    <definedName name="_________MMM24">#REF!</definedName>
    <definedName name="_________MMM25" localSheetId="6">#REF!</definedName>
    <definedName name="_________MMM25">#REF!</definedName>
    <definedName name="_________MMM26" localSheetId="6">#REF!</definedName>
    <definedName name="_________MMM26">#REF!</definedName>
    <definedName name="_________MMM27" localSheetId="6">#REF!</definedName>
    <definedName name="_________MMM27">#REF!</definedName>
    <definedName name="_________MMM28" localSheetId="6">#REF!</definedName>
    <definedName name="_________MMM28">#REF!</definedName>
    <definedName name="_________MMM29" localSheetId="6">#REF!</definedName>
    <definedName name="_________MMM29">#REF!</definedName>
    <definedName name="_________MMM30" localSheetId="6">#REF!</definedName>
    <definedName name="_________MMM30">#REF!</definedName>
    <definedName name="_________MMM31" localSheetId="6">#REF!</definedName>
    <definedName name="_________MMM31">#REF!</definedName>
    <definedName name="_________MMM32" localSheetId="6">#REF!</definedName>
    <definedName name="_________MMM32">#REF!</definedName>
    <definedName name="_________MMM33" localSheetId="6">#REF!</definedName>
    <definedName name="_________MMM33">#REF!</definedName>
    <definedName name="_________MMM34" localSheetId="6">#REF!</definedName>
    <definedName name="_________MMM34">#REF!</definedName>
    <definedName name="_________MMM35" localSheetId="6">#REF!</definedName>
    <definedName name="_________MMM35">#REF!</definedName>
    <definedName name="_________MMM36" localSheetId="6">#REF!</definedName>
    <definedName name="_________MMM36">#REF!</definedName>
    <definedName name="_________MMM37" localSheetId="6">#REF!</definedName>
    <definedName name="_________MMM37">#REF!</definedName>
    <definedName name="_________MMM38" localSheetId="6">#REF!</definedName>
    <definedName name="_________MMM38">#REF!</definedName>
    <definedName name="_________MMM39" localSheetId="6">#REF!</definedName>
    <definedName name="_________MMM39">#REF!</definedName>
    <definedName name="_________MMM40" localSheetId="6">#REF!</definedName>
    <definedName name="_________MMM40">#REF!</definedName>
    <definedName name="_________MMM41" localSheetId="6">#REF!</definedName>
    <definedName name="_________MMM41">#REF!</definedName>
    <definedName name="_________MMM411" localSheetId="6">#REF!</definedName>
    <definedName name="_________MMM411">#REF!</definedName>
    <definedName name="_________MMM42" localSheetId="6">#REF!</definedName>
    <definedName name="_________MMM42">#REF!</definedName>
    <definedName name="_________MMM43" localSheetId="6">#REF!</definedName>
    <definedName name="_________MMM43">#REF!</definedName>
    <definedName name="_________MMM44" localSheetId="6">#REF!</definedName>
    <definedName name="_________MMM44">#REF!</definedName>
    <definedName name="_________MMM45" localSheetId="6">#REF!</definedName>
    <definedName name="_________MMM45">#REF!</definedName>
    <definedName name="_________MMM46" localSheetId="6">#REF!</definedName>
    <definedName name="_________MMM46">#REF!</definedName>
    <definedName name="_________MMM47" localSheetId="6">#REF!</definedName>
    <definedName name="_________MMM47">#REF!</definedName>
    <definedName name="_________MMM48" localSheetId="6">#REF!</definedName>
    <definedName name="_________MMM48">#REF!</definedName>
    <definedName name="_________MMM49" localSheetId="6">#REF!</definedName>
    <definedName name="_________MMM49">#REF!</definedName>
    <definedName name="_________MMM50" localSheetId="6">#REF!</definedName>
    <definedName name="_________MMM50">#REF!</definedName>
    <definedName name="_________MMM51" localSheetId="6">#REF!</definedName>
    <definedName name="_________MMM51">#REF!</definedName>
    <definedName name="_________MMM52" localSheetId="6">#REF!</definedName>
    <definedName name="_________MMM52">#REF!</definedName>
    <definedName name="_________MMM53" localSheetId="6">#REF!</definedName>
    <definedName name="_________MMM53">#REF!</definedName>
    <definedName name="_________MMM54" localSheetId="6">#REF!</definedName>
    <definedName name="_________MMM54">#REF!</definedName>
    <definedName name="________LLL01" localSheetId="6">#REF!</definedName>
    <definedName name="________LLL01">#REF!</definedName>
    <definedName name="________LLL02" localSheetId="6">#REF!</definedName>
    <definedName name="________LLL02">#REF!</definedName>
    <definedName name="________LLL03" localSheetId="6">#REF!</definedName>
    <definedName name="________LLL03">#REF!</definedName>
    <definedName name="________LLL04" localSheetId="6">#REF!</definedName>
    <definedName name="________LLL04">#REF!</definedName>
    <definedName name="________LLL05" localSheetId="6">#REF!</definedName>
    <definedName name="________LLL05">#REF!</definedName>
    <definedName name="________LLL06" localSheetId="6">#REF!</definedName>
    <definedName name="________LLL06">#REF!</definedName>
    <definedName name="________LLL07" localSheetId="6">#REF!</definedName>
    <definedName name="________LLL07">#REF!</definedName>
    <definedName name="________LLL08" localSheetId="6">#REF!</definedName>
    <definedName name="________LLL08">#REF!</definedName>
    <definedName name="________LLL09" localSheetId="6">#REF!</definedName>
    <definedName name="________LLL09">#REF!</definedName>
    <definedName name="________LLL10" localSheetId="6">#REF!</definedName>
    <definedName name="________LLL10">#REF!</definedName>
    <definedName name="________LLL11" localSheetId="6">#REF!</definedName>
    <definedName name="________LLL11">#REF!</definedName>
    <definedName name="________MDE01">[2]Peralatan!$BO$27</definedName>
    <definedName name="________MDE02">[3]Peralatan!$BO$47</definedName>
    <definedName name="________MDE03">[3]Peralatan!$BO$67</definedName>
    <definedName name="________MDE04">[3]Peralatan!$BO$87</definedName>
    <definedName name="________MDE05">[3]Peralatan!$BO$107</definedName>
    <definedName name="________MDE06">[3]Peralatan!$BO$127</definedName>
    <definedName name="________MDE07">[3]Peralatan!$BO$147</definedName>
    <definedName name="________MDE08">[3]Peralatan!$BO$167</definedName>
    <definedName name="________MDE09">[2]Peralatan!$BO$187</definedName>
    <definedName name="________MDE10">[2]Peralatan!$BO$207</definedName>
    <definedName name="________MDE11">[2]Peralatan!$BO$227</definedName>
    <definedName name="________MDE12">[2]Peralatan!$BO$247</definedName>
    <definedName name="________MDE13">[3]Peralatan!$BO$267</definedName>
    <definedName name="________MDE14">[3]Peralatan!$BO$287</definedName>
    <definedName name="________MDE15">[3]Peralatan!$BO$307</definedName>
    <definedName name="________MDE16">[3]Peralatan!$BO$327</definedName>
    <definedName name="________MDE17">[3]Peralatan!$BO$347</definedName>
    <definedName name="________MDE18">[3]Peralatan!$BO$367</definedName>
    <definedName name="________MDE19">[3]Peralatan!$BO$387</definedName>
    <definedName name="________MDE20">[3]Peralatan!$BO$407</definedName>
    <definedName name="________MDE21">[3]Peralatan!$BO$427</definedName>
    <definedName name="________MDE22">[3]Peralatan!$BO$447</definedName>
    <definedName name="________MDE23">[3]Peralatan!$BO$467</definedName>
    <definedName name="________MDE24">[3]Peralatan!$BO$487</definedName>
    <definedName name="________MDE25">[2]Peralatan!$BO$507</definedName>
    <definedName name="________MDE26">[1]Peralatan!$BO$527</definedName>
    <definedName name="________MDE27">[3]Peralatan!$BO$547</definedName>
    <definedName name="________MDE28">[3]Peralatan!$BO$567</definedName>
    <definedName name="________MDE29">[3]Peralatan!$BO$587</definedName>
    <definedName name="________MDE30">[3]Peralatan!$BO$607</definedName>
    <definedName name="________MDE31">[3]Peralatan!$BO$627</definedName>
    <definedName name="________MDE32">[3]Peralatan!$BO$647</definedName>
    <definedName name="________MDE33">[3]Peralatan!$BO$667</definedName>
    <definedName name="________MDE34">[3]Peralatan!$BO$698</definedName>
    <definedName name="________MDE35">'[1]Peralatan (2)'!$R$27</definedName>
    <definedName name="________ME01">[3]Peralatan!$BO$26</definedName>
    <definedName name="________ME02">[3]Peralatan!$BO$46</definedName>
    <definedName name="________ME03">[3]Peralatan!$BO$66</definedName>
    <definedName name="________ME04">[3]Peralatan!$BO$86</definedName>
    <definedName name="________ME05">[3]Peralatan!$BO$106</definedName>
    <definedName name="________ME06">[3]Peralatan!$BO$126</definedName>
    <definedName name="________ME07">[3]Peralatan!$BO$146</definedName>
    <definedName name="________ME08">[3]Peralatan!$BO$166</definedName>
    <definedName name="________ME09">[2]Peralatan!$BO$186</definedName>
    <definedName name="________ME10">[2]Peralatan!$BO$206</definedName>
    <definedName name="________ME11">[2]Peralatan!$BO$226</definedName>
    <definedName name="________ME12">[2]Peralatan!$BO$246</definedName>
    <definedName name="________ME13">[3]Peralatan!$BO$266</definedName>
    <definedName name="________ME14">[3]Peralatan!$BO$286</definedName>
    <definedName name="________ME15">[3]Peralatan!$BO$306</definedName>
    <definedName name="________ME16">[3]Peralatan!$BO$326</definedName>
    <definedName name="________ME17">[3]Peralatan!$BO$346</definedName>
    <definedName name="________ME18">[3]Peralatan!$BO$366</definedName>
    <definedName name="________ME19">[3]Peralatan!$BO$386</definedName>
    <definedName name="________ME20">[3]Peralatan!$BO$406</definedName>
    <definedName name="________ME21">[3]Peralatan!$BO$426</definedName>
    <definedName name="________ME22">[3]Peralatan!$BO$446</definedName>
    <definedName name="________ME23">[3]Peralatan!$BO$466</definedName>
    <definedName name="________ME24">[3]Peralatan!$BO$486</definedName>
    <definedName name="________ME25">[2]Peralatan!$BO$506</definedName>
    <definedName name="________ME26">[1]Peralatan!$BO$526</definedName>
    <definedName name="________ME27">[3]Peralatan!$BO$546</definedName>
    <definedName name="________ME28">[3]Peralatan!$BO$566</definedName>
    <definedName name="________ME29">[3]Peralatan!$BO$586</definedName>
    <definedName name="________ME30">[3]Peralatan!$BO$606</definedName>
    <definedName name="________ME31">[3]Peralatan!$BO$626</definedName>
    <definedName name="________ME32">[3]Peralatan!$BO$646</definedName>
    <definedName name="________ME33">[3]Peralatan!$BO$666</definedName>
    <definedName name="________ME34">[3]Peralatan!$BO$697</definedName>
    <definedName name="________ME35">'[1]Peralatan (2)'!$R$26</definedName>
    <definedName name="________MMM01" localSheetId="6">#REF!</definedName>
    <definedName name="________MMM01">#REF!</definedName>
    <definedName name="________MMM02" localSheetId="6">#REF!</definedName>
    <definedName name="________MMM02">#REF!</definedName>
    <definedName name="________MMM03" localSheetId="6">#REF!</definedName>
    <definedName name="________MMM03">#REF!</definedName>
    <definedName name="________MMM04" localSheetId="6">#REF!</definedName>
    <definedName name="________MMM04">#REF!</definedName>
    <definedName name="________MMM05" localSheetId="6">#REF!</definedName>
    <definedName name="________MMM05">#REF!</definedName>
    <definedName name="________MMM06" localSheetId="6">#REF!</definedName>
    <definedName name="________MMM06">#REF!</definedName>
    <definedName name="________MMM07" localSheetId="6">#REF!</definedName>
    <definedName name="________MMM07">#REF!</definedName>
    <definedName name="________MMM08" localSheetId="6">#REF!</definedName>
    <definedName name="________MMM08">#REF!</definedName>
    <definedName name="________MMM09" localSheetId="6">#REF!</definedName>
    <definedName name="________MMM09">#REF!</definedName>
    <definedName name="________MMM10" localSheetId="6">#REF!</definedName>
    <definedName name="________MMM10">#REF!</definedName>
    <definedName name="________MMM11" localSheetId="6">#REF!</definedName>
    <definedName name="________MMM11">#REF!</definedName>
    <definedName name="________MMM12" localSheetId="6">#REF!</definedName>
    <definedName name="________MMM12">#REF!</definedName>
    <definedName name="________MMM13" localSheetId="6">#REF!</definedName>
    <definedName name="________MMM13">#REF!</definedName>
    <definedName name="________MMM14" localSheetId="6">#REF!</definedName>
    <definedName name="________MMM14">#REF!</definedName>
    <definedName name="________MMM15" localSheetId="6">#REF!</definedName>
    <definedName name="________MMM15">#REF!</definedName>
    <definedName name="________MMM16" localSheetId="6">#REF!</definedName>
    <definedName name="________MMM16">#REF!</definedName>
    <definedName name="________MMM17" localSheetId="6">#REF!</definedName>
    <definedName name="________MMM17">#REF!</definedName>
    <definedName name="________MMM18" localSheetId="6">#REF!</definedName>
    <definedName name="________MMM18">#REF!</definedName>
    <definedName name="________MMM19" localSheetId="6">#REF!</definedName>
    <definedName name="________MMM19">#REF!</definedName>
    <definedName name="________MMM20" localSheetId="6">#REF!</definedName>
    <definedName name="________MMM20">#REF!</definedName>
    <definedName name="________MMM21" localSheetId="6">#REF!</definedName>
    <definedName name="________MMM21">#REF!</definedName>
    <definedName name="________MMM22" localSheetId="6">#REF!</definedName>
    <definedName name="________MMM22">#REF!</definedName>
    <definedName name="________MMM23" localSheetId="6">#REF!</definedName>
    <definedName name="________MMM23">#REF!</definedName>
    <definedName name="________MMM24" localSheetId="6">#REF!</definedName>
    <definedName name="________MMM24">#REF!</definedName>
    <definedName name="________MMM25" localSheetId="6">#REF!</definedName>
    <definedName name="________MMM25">#REF!</definedName>
    <definedName name="________MMM26" localSheetId="6">#REF!</definedName>
    <definedName name="________MMM26">#REF!</definedName>
    <definedName name="________MMM27" localSheetId="6">#REF!</definedName>
    <definedName name="________MMM27">#REF!</definedName>
    <definedName name="________MMM28" localSheetId="6">#REF!</definedName>
    <definedName name="________MMM28">#REF!</definedName>
    <definedName name="________MMM29" localSheetId="6">#REF!</definedName>
    <definedName name="________MMM29">#REF!</definedName>
    <definedName name="________MMM30" localSheetId="6">#REF!</definedName>
    <definedName name="________MMM30">#REF!</definedName>
    <definedName name="________MMM31" localSheetId="6">#REF!</definedName>
    <definedName name="________MMM31">#REF!</definedName>
    <definedName name="________MMM32" localSheetId="6">#REF!</definedName>
    <definedName name="________MMM32">#REF!</definedName>
    <definedName name="________MMM33" localSheetId="6">#REF!</definedName>
    <definedName name="________MMM33">#REF!</definedName>
    <definedName name="________MMM34" localSheetId="6">#REF!</definedName>
    <definedName name="________MMM34">#REF!</definedName>
    <definedName name="________MMM35" localSheetId="6">#REF!</definedName>
    <definedName name="________MMM35">#REF!</definedName>
    <definedName name="________MMM36" localSheetId="6">#REF!</definedName>
    <definedName name="________MMM36">#REF!</definedName>
    <definedName name="________MMM37" localSheetId="6">#REF!</definedName>
    <definedName name="________MMM37">#REF!</definedName>
    <definedName name="________MMM38" localSheetId="6">#REF!</definedName>
    <definedName name="________MMM38">#REF!</definedName>
    <definedName name="________MMM39" localSheetId="6">#REF!</definedName>
    <definedName name="________MMM39">#REF!</definedName>
    <definedName name="________MMM40" localSheetId="6">#REF!</definedName>
    <definedName name="________MMM40">#REF!</definedName>
    <definedName name="________MMM41" localSheetId="6">#REF!</definedName>
    <definedName name="________MMM41">#REF!</definedName>
    <definedName name="________MMM411" localSheetId="6">#REF!</definedName>
    <definedName name="________MMM411">#REF!</definedName>
    <definedName name="________MMM42" localSheetId="6">#REF!</definedName>
    <definedName name="________MMM42">#REF!</definedName>
    <definedName name="________MMM43" localSheetId="6">#REF!</definedName>
    <definedName name="________MMM43">#REF!</definedName>
    <definedName name="________MMM44" localSheetId="6">#REF!</definedName>
    <definedName name="________MMM44">#REF!</definedName>
    <definedName name="________MMM45" localSheetId="6">#REF!</definedName>
    <definedName name="________MMM45">#REF!</definedName>
    <definedName name="________MMM46" localSheetId="6">#REF!</definedName>
    <definedName name="________MMM46">#REF!</definedName>
    <definedName name="________MMM47" localSheetId="6">#REF!</definedName>
    <definedName name="________MMM47">#REF!</definedName>
    <definedName name="________MMM48" localSheetId="6">#REF!</definedName>
    <definedName name="________MMM48">#REF!</definedName>
    <definedName name="________MMM49" localSheetId="6">#REF!</definedName>
    <definedName name="________MMM49">#REF!</definedName>
    <definedName name="________MMM50" localSheetId="6">#REF!</definedName>
    <definedName name="________MMM50">#REF!</definedName>
    <definedName name="________MMM51" localSheetId="6">#REF!</definedName>
    <definedName name="________MMM51">#REF!</definedName>
    <definedName name="________MMM52" localSheetId="6">#REF!</definedName>
    <definedName name="________MMM52">#REF!</definedName>
    <definedName name="________MMM53" localSheetId="6">#REF!</definedName>
    <definedName name="________MMM53">#REF!</definedName>
    <definedName name="________MMM54" localSheetId="6">#REF!</definedName>
    <definedName name="________MMM54">#REF!</definedName>
    <definedName name="________xlnm.Print_Area">"#ref!"</definedName>
    <definedName name="_______LLL01" localSheetId="6">#REF!</definedName>
    <definedName name="_______LLL01">#REF!</definedName>
    <definedName name="_______LLL02" localSheetId="6">#REF!</definedName>
    <definedName name="_______LLL02">#REF!</definedName>
    <definedName name="_______LLL03" localSheetId="6">#REF!</definedName>
    <definedName name="_______LLL03">#REF!</definedName>
    <definedName name="_______LLL04" localSheetId="6">#REF!</definedName>
    <definedName name="_______LLL04">#REF!</definedName>
    <definedName name="_______LLL05" localSheetId="6">#REF!</definedName>
    <definedName name="_______LLL05">#REF!</definedName>
    <definedName name="_______LLL06" localSheetId="6">#REF!</definedName>
    <definedName name="_______LLL06">#REF!</definedName>
    <definedName name="_______LLL07" localSheetId="6">#REF!</definedName>
    <definedName name="_______LLL07">#REF!</definedName>
    <definedName name="_______LLL08" localSheetId="6">#REF!</definedName>
    <definedName name="_______LLL08">#REF!</definedName>
    <definedName name="_______LLL09" localSheetId="6">#REF!</definedName>
    <definedName name="_______LLL09">#REF!</definedName>
    <definedName name="_______LLL10" localSheetId="6">#REF!</definedName>
    <definedName name="_______LLL10">#REF!</definedName>
    <definedName name="_______LLL11" localSheetId="6">#REF!</definedName>
    <definedName name="_______LLL11">#REF!</definedName>
    <definedName name="_______MDE01">[3]Peralatan!$BO$27</definedName>
    <definedName name="_______MDE02">[5]Peralatan!$BO$47</definedName>
    <definedName name="_______MDE03">[5]Peralatan!$BO$67</definedName>
    <definedName name="_______MDE04">[5]Peralatan!$BO$87</definedName>
    <definedName name="_______MDE05">[5]Peralatan!$BO$107</definedName>
    <definedName name="_______MDE06">[5]Peralatan!$BO$127</definedName>
    <definedName name="_______MDE07">[5]Peralatan!$BO$147</definedName>
    <definedName name="_______MDE08">[5]Peralatan!$BO$167</definedName>
    <definedName name="_______MDE09" localSheetId="6">'[4]AN. ALAT'!#REF!</definedName>
    <definedName name="_______MDE09">'[4]AN. ALAT'!#REF!</definedName>
    <definedName name="_______MDE10" localSheetId="6">'[4]AN. ALAT'!#REF!</definedName>
    <definedName name="_______MDE10">'[4]AN. ALAT'!#REF!</definedName>
    <definedName name="_______MDE11" localSheetId="6">'[4]AN. ALAT'!#REF!</definedName>
    <definedName name="_______MDE11">'[4]AN. ALAT'!#REF!</definedName>
    <definedName name="_______MDE12">[5]Peralatan!$BO$247</definedName>
    <definedName name="_______MDE13">[5]Peralatan!$BO$267</definedName>
    <definedName name="_______MDE14">[5]Peralatan!$BO$287</definedName>
    <definedName name="_______MDE15">[5]Peralatan!$BO$307</definedName>
    <definedName name="_______MDE16">[5]Peralatan!$BO$327</definedName>
    <definedName name="_______MDE17">[5]Peralatan!$BO$347</definedName>
    <definedName name="_______MDE18">[5]Peralatan!$BO$367</definedName>
    <definedName name="_______MDE19">[5]Peralatan!$BO$387</definedName>
    <definedName name="_______MDE20">[5]Peralatan!$BO$407</definedName>
    <definedName name="_______MDE21">[5]Peralatan!$BO$427</definedName>
    <definedName name="_______MDE22">[5]Peralatan!$BO$447</definedName>
    <definedName name="_______MDE23">[5]Peralatan!$BO$467</definedName>
    <definedName name="_______MDE24">[5]Peralatan!$BO$487</definedName>
    <definedName name="_______MDE25" localSheetId="6">'[4]AN. ALAT'!#REF!</definedName>
    <definedName name="_______MDE25">'[4]AN. ALAT'!#REF!</definedName>
    <definedName name="_______MDE26">[1]Peralatan!$BO$527</definedName>
    <definedName name="_______MDE27">[5]Peralatan!$BO$547</definedName>
    <definedName name="_______MDE28">[5]Peralatan!$BO$567</definedName>
    <definedName name="_______MDE29">[5]Peralatan!$BO$587</definedName>
    <definedName name="_______MDE30">[5]Peralatan!$BO$607</definedName>
    <definedName name="_______MDE31">[5]Peralatan!$BO$627</definedName>
    <definedName name="_______MDE32">[5]Peralatan!$BO$647</definedName>
    <definedName name="_______MDE33">[5]Peralatan!$BO$667</definedName>
    <definedName name="_______MDE34">[5]Peralatan!$BO$698</definedName>
    <definedName name="_______MDE35">'[1]Peralatan (2)'!$R$27</definedName>
    <definedName name="_______ME01">[5]Peralatan!$BO$26</definedName>
    <definedName name="_______ME02">[5]Peralatan!$BO$46</definedName>
    <definedName name="_______ME03">[5]Peralatan!$BO$66</definedName>
    <definedName name="_______ME04">[5]Peralatan!$BO$86</definedName>
    <definedName name="_______ME05">[5]Peralatan!$BO$106</definedName>
    <definedName name="_______ME06">[5]Peralatan!$BO$126</definedName>
    <definedName name="_______ME07">[5]Peralatan!$BO$146</definedName>
    <definedName name="_______ME08">[5]Peralatan!$BO$166</definedName>
    <definedName name="_______ME09" localSheetId="6">'[4]AN. ALAT'!#REF!</definedName>
    <definedName name="_______ME09">'[4]AN. ALAT'!#REF!</definedName>
    <definedName name="_______ME10" localSheetId="6">'[4]AN. ALAT'!#REF!</definedName>
    <definedName name="_______ME10">'[4]AN. ALAT'!#REF!</definedName>
    <definedName name="_______ME11" localSheetId="6">'[4]AN. ALAT'!#REF!</definedName>
    <definedName name="_______ME11">'[4]AN. ALAT'!#REF!</definedName>
    <definedName name="_______ME12">[5]Peralatan!$BO$246</definedName>
    <definedName name="_______ME13">[5]Peralatan!$BO$266</definedName>
    <definedName name="_______ME14">[5]Peralatan!$BO$286</definedName>
    <definedName name="_______ME15">[5]Peralatan!$BO$306</definedName>
    <definedName name="_______ME16">[5]Peralatan!$BO$326</definedName>
    <definedName name="_______ME17">[5]Peralatan!$BO$346</definedName>
    <definedName name="_______ME18">[5]Peralatan!$BO$366</definedName>
    <definedName name="_______ME19">[5]Peralatan!$BO$386</definedName>
    <definedName name="_______ME20">[5]Peralatan!$BO$406</definedName>
    <definedName name="_______ME21">[5]Peralatan!$BO$426</definedName>
    <definedName name="_______ME22">[5]Peralatan!$BO$446</definedName>
    <definedName name="_______ME23">[5]Peralatan!$BO$466</definedName>
    <definedName name="_______ME24">[5]Peralatan!$BO$486</definedName>
    <definedName name="_______ME25" localSheetId="6">'[4]AN. ALAT'!#REF!</definedName>
    <definedName name="_______ME25">'[4]AN. ALAT'!#REF!</definedName>
    <definedName name="_______ME26">[1]Peralatan!$BO$526</definedName>
    <definedName name="_______ME27">[5]Peralatan!$BO$546</definedName>
    <definedName name="_______ME28">[5]Peralatan!$BO$566</definedName>
    <definedName name="_______ME29">[5]Peralatan!$BO$586</definedName>
    <definedName name="_______ME30">[5]Peralatan!$BO$606</definedName>
    <definedName name="_______ME31">[5]Peralatan!$BO$626</definedName>
    <definedName name="_______ME32">[5]Peralatan!$BO$646</definedName>
    <definedName name="_______ME33">[5]Peralatan!$BO$666</definedName>
    <definedName name="_______ME34">[5]Peralatan!$BO$697</definedName>
    <definedName name="_______ME35">'[1]Peralatan (2)'!$R$26</definedName>
    <definedName name="_______MMM01" localSheetId="6">#REF!</definedName>
    <definedName name="_______MMM01">#REF!</definedName>
    <definedName name="_______MMM02" localSheetId="6">#REF!</definedName>
    <definedName name="_______MMM02">#REF!</definedName>
    <definedName name="_______MMM03" localSheetId="6">#REF!</definedName>
    <definedName name="_______MMM03">#REF!</definedName>
    <definedName name="_______MMM04" localSheetId="6">#REF!</definedName>
    <definedName name="_______MMM04">#REF!</definedName>
    <definedName name="_______MMM05" localSheetId="6">#REF!</definedName>
    <definedName name="_______MMM05">#REF!</definedName>
    <definedName name="_______MMM06" localSheetId="6">#REF!</definedName>
    <definedName name="_______MMM06">#REF!</definedName>
    <definedName name="_______MMM07" localSheetId="6">#REF!</definedName>
    <definedName name="_______MMM07">#REF!</definedName>
    <definedName name="_______MMM08" localSheetId="6">#REF!</definedName>
    <definedName name="_______MMM08">#REF!</definedName>
    <definedName name="_______MMM09" localSheetId="6">#REF!</definedName>
    <definedName name="_______MMM09">#REF!</definedName>
    <definedName name="_______MMM10" localSheetId="6">#REF!</definedName>
    <definedName name="_______MMM10">#REF!</definedName>
    <definedName name="_______MMM11" localSheetId="6">#REF!</definedName>
    <definedName name="_______MMM11">#REF!</definedName>
    <definedName name="_______MMM12" localSheetId="6">#REF!</definedName>
    <definedName name="_______MMM12">#REF!</definedName>
    <definedName name="_______MMM13" localSheetId="6">#REF!</definedName>
    <definedName name="_______MMM13">#REF!</definedName>
    <definedName name="_______MMM14" localSheetId="6">#REF!</definedName>
    <definedName name="_______MMM14">#REF!</definedName>
    <definedName name="_______MMM15" localSheetId="6">#REF!</definedName>
    <definedName name="_______MMM15">#REF!</definedName>
    <definedName name="_______MMM16" localSheetId="6">#REF!</definedName>
    <definedName name="_______MMM16">#REF!</definedName>
    <definedName name="_______MMM17" localSheetId="6">#REF!</definedName>
    <definedName name="_______MMM17">#REF!</definedName>
    <definedName name="_______MMM18" localSheetId="6">#REF!</definedName>
    <definedName name="_______MMM18">#REF!</definedName>
    <definedName name="_______MMM19" localSheetId="6">#REF!</definedName>
    <definedName name="_______MMM19">#REF!</definedName>
    <definedName name="_______MMM20" localSheetId="6">#REF!</definedName>
    <definedName name="_______MMM20">#REF!</definedName>
    <definedName name="_______MMM21" localSheetId="6">#REF!</definedName>
    <definedName name="_______MMM21">#REF!</definedName>
    <definedName name="_______MMM22" localSheetId="6">#REF!</definedName>
    <definedName name="_______MMM22">#REF!</definedName>
    <definedName name="_______MMM23" localSheetId="6">#REF!</definedName>
    <definedName name="_______MMM23">#REF!</definedName>
    <definedName name="_______MMM24" localSheetId="6">#REF!</definedName>
    <definedName name="_______MMM24">#REF!</definedName>
    <definedName name="_______MMM25" localSheetId="6">#REF!</definedName>
    <definedName name="_______MMM25">#REF!</definedName>
    <definedName name="_______MMM26" localSheetId="6">#REF!</definedName>
    <definedName name="_______MMM26">#REF!</definedName>
    <definedName name="_______MMM27" localSheetId="6">#REF!</definedName>
    <definedName name="_______MMM27">#REF!</definedName>
    <definedName name="_______MMM28" localSheetId="6">#REF!</definedName>
    <definedName name="_______MMM28">#REF!</definedName>
    <definedName name="_______MMM29" localSheetId="6">#REF!</definedName>
    <definedName name="_______MMM29">#REF!</definedName>
    <definedName name="_______MMM30" localSheetId="6">#REF!</definedName>
    <definedName name="_______MMM30">#REF!</definedName>
    <definedName name="_______MMM31" localSheetId="6">#REF!</definedName>
    <definedName name="_______MMM31">#REF!</definedName>
    <definedName name="_______MMM32" localSheetId="6">#REF!</definedName>
    <definedName name="_______MMM32">#REF!</definedName>
    <definedName name="_______MMM33" localSheetId="6">#REF!</definedName>
    <definedName name="_______MMM33">#REF!</definedName>
    <definedName name="_______MMM34" localSheetId="6">#REF!</definedName>
    <definedName name="_______MMM34">#REF!</definedName>
    <definedName name="_______MMM35" localSheetId="6">#REF!</definedName>
    <definedName name="_______MMM35">#REF!</definedName>
    <definedName name="_______MMM36" localSheetId="6">#REF!</definedName>
    <definedName name="_______MMM36">#REF!</definedName>
    <definedName name="_______MMM37" localSheetId="6">#REF!</definedName>
    <definedName name="_______MMM37">#REF!</definedName>
    <definedName name="_______MMM38" localSheetId="6">#REF!</definedName>
    <definedName name="_______MMM38">#REF!</definedName>
    <definedName name="_______MMM39" localSheetId="6">#REF!</definedName>
    <definedName name="_______MMM39">#REF!</definedName>
    <definedName name="_______MMM40" localSheetId="6">#REF!</definedName>
    <definedName name="_______MMM40">#REF!</definedName>
    <definedName name="_______MMM41" localSheetId="6">#REF!</definedName>
    <definedName name="_______MMM41">#REF!</definedName>
    <definedName name="_______MMM411" localSheetId="6">#REF!</definedName>
    <definedName name="_______MMM411">#REF!</definedName>
    <definedName name="_______MMM42" localSheetId="6">#REF!</definedName>
    <definedName name="_______MMM42">#REF!</definedName>
    <definedName name="_______MMM43" localSheetId="6">#REF!</definedName>
    <definedName name="_______MMM43">#REF!</definedName>
    <definedName name="_______MMM44" localSheetId="6">#REF!</definedName>
    <definedName name="_______MMM44">#REF!</definedName>
    <definedName name="_______MMM45" localSheetId="6">#REF!</definedName>
    <definedName name="_______MMM45">#REF!</definedName>
    <definedName name="_______MMM46" localSheetId="6">#REF!</definedName>
    <definedName name="_______MMM46">#REF!</definedName>
    <definedName name="_______MMM47" localSheetId="6">#REF!</definedName>
    <definedName name="_______MMM47">#REF!</definedName>
    <definedName name="_______MMM48" localSheetId="6">#REF!</definedName>
    <definedName name="_______MMM48">#REF!</definedName>
    <definedName name="_______MMM49" localSheetId="6">#REF!</definedName>
    <definedName name="_______MMM49">#REF!</definedName>
    <definedName name="_______MMM50" localSheetId="6">#REF!</definedName>
    <definedName name="_______MMM50">#REF!</definedName>
    <definedName name="_______MMM51" localSheetId="6">#REF!</definedName>
    <definedName name="_______MMM51">#REF!</definedName>
    <definedName name="_______MMM52" localSheetId="6">#REF!</definedName>
    <definedName name="_______MMM52">#REF!</definedName>
    <definedName name="_______MMM53" localSheetId="6">#REF!</definedName>
    <definedName name="_______MMM53">#REF!</definedName>
    <definedName name="_______MMM54" localSheetId="6">#REF!</definedName>
    <definedName name="_______MMM54">#REF!</definedName>
    <definedName name="______HAL2" localSheetId="6">[4]Mobilisasi!#REF!</definedName>
    <definedName name="______HAL2">[4]Mobilisasi!#REF!</definedName>
    <definedName name="______LLL01" localSheetId="6">#REF!</definedName>
    <definedName name="______LLL01">#REF!</definedName>
    <definedName name="______LLL02" localSheetId="6">#REF!</definedName>
    <definedName name="______LLL02">#REF!</definedName>
    <definedName name="______LLL03" localSheetId="6">#REF!</definedName>
    <definedName name="______LLL03">#REF!</definedName>
    <definedName name="______LLL04" localSheetId="6">#REF!</definedName>
    <definedName name="______LLL04">#REF!</definedName>
    <definedName name="______LLL05" localSheetId="6">#REF!</definedName>
    <definedName name="______LLL05">#REF!</definedName>
    <definedName name="______LLL06" localSheetId="6">#REF!</definedName>
    <definedName name="______LLL06">#REF!</definedName>
    <definedName name="______LLL07" localSheetId="6">#REF!</definedName>
    <definedName name="______LLL07">#REF!</definedName>
    <definedName name="______LLL08" localSheetId="6">#REF!</definedName>
    <definedName name="______LLL08">#REF!</definedName>
    <definedName name="______LLL09" localSheetId="6">#REF!</definedName>
    <definedName name="______LLL09">#REF!</definedName>
    <definedName name="______LLL10" localSheetId="6">#REF!</definedName>
    <definedName name="______LLL10">#REF!</definedName>
    <definedName name="______LLL11" localSheetId="6">#REF!</definedName>
    <definedName name="______LLL11">#REF!</definedName>
    <definedName name="______MDE01">[5]Peralatan!$BO$27</definedName>
    <definedName name="______MDE02">[5]Peralatan!$BO$47</definedName>
    <definedName name="______MDE03">[5]Peralatan!$BO$67</definedName>
    <definedName name="______MDE04">[5]Peralatan!$BO$87</definedName>
    <definedName name="______MDE05">[5]Peralatan!$BO$107</definedName>
    <definedName name="______MDE06">[5]Peralatan!$BO$127</definedName>
    <definedName name="______MDE07">[5]Peralatan!$BO$147</definedName>
    <definedName name="______MDE08">[5]Peralatan!$BO$167</definedName>
    <definedName name="______MDE09">[2]Peralatan!$BO$187</definedName>
    <definedName name="______MDE10">[2]Peralatan!$BO$207</definedName>
    <definedName name="______MDE11">[2]Peralatan!$BO$227</definedName>
    <definedName name="______MDE12">[5]Peralatan!$BO$247</definedName>
    <definedName name="______MDE13">[5]Peralatan!$BO$267</definedName>
    <definedName name="______MDE14">[5]Peralatan!$BO$287</definedName>
    <definedName name="______MDE15">[5]Peralatan!$BO$307</definedName>
    <definedName name="______MDE16">[5]Peralatan!$BO$327</definedName>
    <definedName name="______MDE17">[5]Peralatan!$BO$347</definedName>
    <definedName name="______MDE18">[5]Peralatan!$BO$367</definedName>
    <definedName name="______MDE19">[5]Peralatan!$BO$387</definedName>
    <definedName name="______MDE20">[5]Peralatan!$BO$407</definedName>
    <definedName name="______MDE21">[5]Peralatan!$BO$427</definedName>
    <definedName name="______MDE22">[5]Peralatan!$BO$447</definedName>
    <definedName name="______MDE23">[5]Peralatan!$BO$467</definedName>
    <definedName name="______MDE24">[5]Peralatan!$BO$487</definedName>
    <definedName name="______MDE25">[2]Peralatan!$BO$507</definedName>
    <definedName name="______MDE26">[1]Peralatan!$BO$527</definedName>
    <definedName name="______MDE27">[5]Peralatan!$BO$547</definedName>
    <definedName name="______MDE28">[5]Peralatan!$BO$567</definedName>
    <definedName name="______MDE29">[5]Peralatan!$BO$587</definedName>
    <definedName name="______MDE30">[5]Peralatan!$BO$607</definedName>
    <definedName name="______MDE31">[5]Peralatan!$BO$627</definedName>
    <definedName name="______MDE32">[5]Peralatan!$BO$647</definedName>
    <definedName name="______MDE33">[5]Peralatan!$BO$667</definedName>
    <definedName name="______MDE34">[5]Peralatan!$BO$698</definedName>
    <definedName name="______MDE35">'[1]Peralatan (2)'!$R$27</definedName>
    <definedName name="______ME01">[5]Peralatan!$BO$26</definedName>
    <definedName name="______ME02">[5]Peralatan!$BO$46</definedName>
    <definedName name="______ME03">[5]Peralatan!$BO$66</definedName>
    <definedName name="______ME04">[5]Peralatan!$BO$86</definedName>
    <definedName name="______ME05">[5]Peralatan!$BO$106</definedName>
    <definedName name="______ME06">[5]Peralatan!$BO$126</definedName>
    <definedName name="______ME07">[5]Peralatan!$BO$146</definedName>
    <definedName name="______ME08">[5]Peralatan!$BO$166</definedName>
    <definedName name="______ME09">[2]Peralatan!$BO$186</definedName>
    <definedName name="______ME10">[2]Peralatan!$BO$206</definedName>
    <definedName name="______ME11">[2]Peralatan!$BO$226</definedName>
    <definedName name="______ME12">[5]Peralatan!$BO$246</definedName>
    <definedName name="______ME13">[5]Peralatan!$BO$266</definedName>
    <definedName name="______ME14">[5]Peralatan!$BO$286</definedName>
    <definedName name="______ME15">[5]Peralatan!$BO$306</definedName>
    <definedName name="______ME16">[5]Peralatan!$BO$326</definedName>
    <definedName name="______ME17">[5]Peralatan!$BO$346</definedName>
    <definedName name="______ME18">[5]Peralatan!$BO$366</definedName>
    <definedName name="______ME19">[5]Peralatan!$BO$386</definedName>
    <definedName name="______ME20">[5]Peralatan!$BO$406</definedName>
    <definedName name="______ME21">[5]Peralatan!$BO$426</definedName>
    <definedName name="______ME22">[5]Peralatan!$BO$446</definedName>
    <definedName name="______ME23">[5]Peralatan!$BO$466</definedName>
    <definedName name="______ME24">[5]Peralatan!$BO$486</definedName>
    <definedName name="______ME25">[2]Peralatan!$BO$506</definedName>
    <definedName name="______ME26">[1]Peralatan!$BO$526</definedName>
    <definedName name="______ME27">[5]Peralatan!$BO$546</definedName>
    <definedName name="______ME28">[5]Peralatan!$BO$566</definedName>
    <definedName name="______ME29">[5]Peralatan!$BO$586</definedName>
    <definedName name="______ME30">[5]Peralatan!$BO$606</definedName>
    <definedName name="______ME31">[5]Peralatan!$BO$626</definedName>
    <definedName name="______ME32">[5]Peralatan!$BO$646</definedName>
    <definedName name="______ME33">[5]Peralatan!$BO$666</definedName>
    <definedName name="______ME34">[5]Peralatan!$BO$697</definedName>
    <definedName name="______ME35">'[1]Peralatan (2)'!$R$26</definedName>
    <definedName name="______MMM01" localSheetId="6">#REF!</definedName>
    <definedName name="______MMM01">#REF!</definedName>
    <definedName name="______MMM02" localSheetId="6">#REF!</definedName>
    <definedName name="______MMM02">#REF!</definedName>
    <definedName name="______MMM03" localSheetId="6">#REF!</definedName>
    <definedName name="______MMM03">#REF!</definedName>
    <definedName name="______MMM04" localSheetId="6">#REF!</definedName>
    <definedName name="______MMM04">#REF!</definedName>
    <definedName name="______MMM05" localSheetId="6">#REF!</definedName>
    <definedName name="______MMM05">#REF!</definedName>
    <definedName name="______MMM06" localSheetId="6">#REF!</definedName>
    <definedName name="______MMM06">#REF!</definedName>
    <definedName name="______MMM07" localSheetId="6">#REF!</definedName>
    <definedName name="______MMM07">#REF!</definedName>
    <definedName name="______MMM08" localSheetId="6">#REF!</definedName>
    <definedName name="______MMM08">#REF!</definedName>
    <definedName name="______MMM09" localSheetId="6">#REF!</definedName>
    <definedName name="______MMM09">#REF!</definedName>
    <definedName name="______MMM10" localSheetId="6">#REF!</definedName>
    <definedName name="______MMM10">#REF!</definedName>
    <definedName name="______MMM11" localSheetId="6">#REF!</definedName>
    <definedName name="______MMM11">#REF!</definedName>
    <definedName name="______MMM12" localSheetId="6">#REF!</definedName>
    <definedName name="______MMM12">#REF!</definedName>
    <definedName name="______MMM13" localSheetId="6">#REF!</definedName>
    <definedName name="______MMM13">#REF!</definedName>
    <definedName name="______MMM14" localSheetId="6">#REF!</definedName>
    <definedName name="______MMM14">#REF!</definedName>
    <definedName name="______MMM15" localSheetId="6">#REF!</definedName>
    <definedName name="______MMM15">#REF!</definedName>
    <definedName name="______MMM16" localSheetId="6">#REF!</definedName>
    <definedName name="______MMM16">#REF!</definedName>
    <definedName name="______MMM17" localSheetId="6">#REF!</definedName>
    <definedName name="______MMM17">#REF!</definedName>
    <definedName name="______MMM18" localSheetId="6">#REF!</definedName>
    <definedName name="______MMM18">#REF!</definedName>
    <definedName name="______MMM19" localSheetId="6">#REF!</definedName>
    <definedName name="______MMM19">#REF!</definedName>
    <definedName name="______MMM20" localSheetId="6">#REF!</definedName>
    <definedName name="______MMM20">#REF!</definedName>
    <definedName name="______MMM21" localSheetId="6">#REF!</definedName>
    <definedName name="______MMM21">#REF!</definedName>
    <definedName name="______MMM22" localSheetId="6">#REF!</definedName>
    <definedName name="______MMM22">#REF!</definedName>
    <definedName name="______MMM23" localSheetId="6">#REF!</definedName>
    <definedName name="______MMM23">#REF!</definedName>
    <definedName name="______MMM24" localSheetId="6">#REF!</definedName>
    <definedName name="______MMM24">#REF!</definedName>
    <definedName name="______MMM25" localSheetId="6">#REF!</definedName>
    <definedName name="______MMM25">#REF!</definedName>
    <definedName name="______MMM26" localSheetId="6">#REF!</definedName>
    <definedName name="______MMM26">#REF!</definedName>
    <definedName name="______MMM27" localSheetId="6">#REF!</definedName>
    <definedName name="______MMM27">#REF!</definedName>
    <definedName name="______MMM28" localSheetId="6">#REF!</definedName>
    <definedName name="______MMM28">#REF!</definedName>
    <definedName name="______MMM29" localSheetId="6">#REF!</definedName>
    <definedName name="______MMM29">#REF!</definedName>
    <definedName name="______MMM30" localSheetId="6">#REF!</definedName>
    <definedName name="______MMM30">#REF!</definedName>
    <definedName name="______MMM31" localSheetId="6">#REF!</definedName>
    <definedName name="______MMM31">#REF!</definedName>
    <definedName name="______MMM32" localSheetId="6">#REF!</definedName>
    <definedName name="______MMM32">#REF!</definedName>
    <definedName name="______MMM33" localSheetId="6">#REF!</definedName>
    <definedName name="______MMM33">#REF!</definedName>
    <definedName name="______MMM34" localSheetId="6">#REF!</definedName>
    <definedName name="______MMM34">#REF!</definedName>
    <definedName name="______MMM35" localSheetId="6">#REF!</definedName>
    <definedName name="______MMM35">#REF!</definedName>
    <definedName name="______MMM36" localSheetId="6">#REF!</definedName>
    <definedName name="______MMM36">#REF!</definedName>
    <definedName name="______MMM37" localSheetId="6">#REF!</definedName>
    <definedName name="______MMM37">#REF!</definedName>
    <definedName name="______MMM38" localSheetId="6">#REF!</definedName>
    <definedName name="______MMM38">#REF!</definedName>
    <definedName name="______MMM39" localSheetId="6">#REF!</definedName>
    <definedName name="______MMM39">#REF!</definedName>
    <definedName name="______MMM40" localSheetId="6">#REF!</definedName>
    <definedName name="______MMM40">#REF!</definedName>
    <definedName name="______MMM41" localSheetId="6">#REF!</definedName>
    <definedName name="______MMM41">#REF!</definedName>
    <definedName name="______MMM411" localSheetId="6">#REF!</definedName>
    <definedName name="______MMM411">#REF!</definedName>
    <definedName name="______MMM42" localSheetId="6">#REF!</definedName>
    <definedName name="______MMM42">#REF!</definedName>
    <definedName name="______MMM43" localSheetId="6">#REF!</definedName>
    <definedName name="______MMM43">#REF!</definedName>
    <definedName name="______MMM44" localSheetId="6">#REF!</definedName>
    <definedName name="______MMM44">#REF!</definedName>
    <definedName name="______MMM45" localSheetId="6">#REF!</definedName>
    <definedName name="______MMM45">#REF!</definedName>
    <definedName name="______MMM46" localSheetId="6">#REF!</definedName>
    <definedName name="______MMM46">#REF!</definedName>
    <definedName name="______MMM47" localSheetId="6">#REF!</definedName>
    <definedName name="______MMM47">#REF!</definedName>
    <definedName name="______MMM48" localSheetId="6">#REF!</definedName>
    <definedName name="______MMM48">#REF!</definedName>
    <definedName name="______MMM49" localSheetId="6">#REF!</definedName>
    <definedName name="______MMM49">#REF!</definedName>
    <definedName name="______MMM50" localSheetId="6">#REF!</definedName>
    <definedName name="______MMM50">#REF!</definedName>
    <definedName name="______MMM51" localSheetId="6">#REF!</definedName>
    <definedName name="______MMM51">#REF!</definedName>
    <definedName name="______MMM52" localSheetId="6">#REF!</definedName>
    <definedName name="______MMM52">#REF!</definedName>
    <definedName name="______MMM53" localSheetId="6">#REF!</definedName>
    <definedName name="______MMM53">#REF!</definedName>
    <definedName name="______MMM54" localSheetId="6">#REF!</definedName>
    <definedName name="______MMM54">#REF!</definedName>
    <definedName name="______xlnm.Print_Area">"#ref!"</definedName>
    <definedName name="_____LLL01" localSheetId="6">#REF!</definedName>
    <definedName name="_____LLL01">#REF!</definedName>
    <definedName name="_____LLL02" localSheetId="6">#REF!</definedName>
    <definedName name="_____LLL02">#REF!</definedName>
    <definedName name="_____LLL03" localSheetId="6">#REF!</definedName>
    <definedName name="_____LLL03">#REF!</definedName>
    <definedName name="_____LLL04" localSheetId="6">#REF!</definedName>
    <definedName name="_____LLL04">#REF!</definedName>
    <definedName name="_____LLL05" localSheetId="6">#REF!</definedName>
    <definedName name="_____LLL05">#REF!</definedName>
    <definedName name="_____LLL06" localSheetId="6">#REF!</definedName>
    <definedName name="_____LLL06">#REF!</definedName>
    <definedName name="_____LLL07" localSheetId="6">#REF!</definedName>
    <definedName name="_____LLL07">#REF!</definedName>
    <definedName name="_____LLL08" localSheetId="6">#REF!</definedName>
    <definedName name="_____LLL08">#REF!</definedName>
    <definedName name="_____LLL09" localSheetId="6">#REF!</definedName>
    <definedName name="_____LLL09">#REF!</definedName>
    <definedName name="_____LLL10" localSheetId="6">#REF!</definedName>
    <definedName name="_____LLL10">#REF!</definedName>
    <definedName name="_____LLL11" localSheetId="6">#REF!</definedName>
    <definedName name="_____LLL11">#REF!</definedName>
    <definedName name="_____MDE01">[1]Peralatan!$BO$27</definedName>
    <definedName name="_____MDE02">[1]Peralatan!$BO$47</definedName>
    <definedName name="_____MDE03">[1]Peralatan!$BO$67</definedName>
    <definedName name="_____MDE04">[1]Peralatan!$BO$87</definedName>
    <definedName name="_____MDE05">[1]Peralatan!$BO$107</definedName>
    <definedName name="_____MDE06">[1]Peralatan!$BO$127</definedName>
    <definedName name="_____MDE07">[1]Peralatan!$BO$147</definedName>
    <definedName name="_____MDE08">[1]Peralatan!$BO$167</definedName>
    <definedName name="_____MDE09">[1]Peralatan!$BO$187</definedName>
    <definedName name="_____MDE10">[1]Peralatan!$BO$207</definedName>
    <definedName name="_____MDE11">[1]Peralatan!$BO$227</definedName>
    <definedName name="_____MDE12">[1]Peralatan!$BO$247</definedName>
    <definedName name="_____MDE13">[1]Peralatan!$BO$267</definedName>
    <definedName name="_____MDE14">[1]Peralatan!$BO$287</definedName>
    <definedName name="_____MDE15">[1]Peralatan!$BO$307</definedName>
    <definedName name="_____MDE16">[1]Peralatan!$BO$327</definedName>
    <definedName name="_____MDE17">[1]Peralatan!$BO$347</definedName>
    <definedName name="_____MDE18">[1]Peralatan!$BO$367</definedName>
    <definedName name="_____MDE19">[1]Peralatan!$BO$387</definedName>
    <definedName name="_____MDE20">[1]Peralatan!$BO$407</definedName>
    <definedName name="_____MDE21">[1]Peralatan!$BO$427</definedName>
    <definedName name="_____MDE22">[1]Peralatan!$BO$447</definedName>
    <definedName name="_____MDE23">[1]Peralatan!$BO$467</definedName>
    <definedName name="_____MDE24">[1]Peralatan!$BO$487</definedName>
    <definedName name="_____MDE25">[1]Peralatan!$BO$507</definedName>
    <definedName name="_____MDE26">[1]Peralatan!$BO$527</definedName>
    <definedName name="_____MDE27">[1]Peralatan!$BO$547</definedName>
    <definedName name="_____MDE28">[1]Peralatan!$BO$567</definedName>
    <definedName name="_____MDE29">[1]Peralatan!$BO$587</definedName>
    <definedName name="_____MDE30">[1]Peralatan!$BO$607</definedName>
    <definedName name="_____MDE31">[1]Peralatan!$BO$627</definedName>
    <definedName name="_____MDE32">[1]Peralatan!$BO$647</definedName>
    <definedName name="_____MDE33">[1]Peralatan!$BO$667</definedName>
    <definedName name="_____MDE34">[1]Peralatan!$BO$698</definedName>
    <definedName name="_____MDE35">'[1]Peralatan (2)'!$R$27</definedName>
    <definedName name="_____ME01">[1]Peralatan!$BO$26</definedName>
    <definedName name="_____ME02">[1]Peralatan!$BO$46</definedName>
    <definedName name="_____ME03">[1]Peralatan!$BO$66</definedName>
    <definedName name="_____ME04">[1]Peralatan!$BO$86</definedName>
    <definedName name="_____ME05">[1]Peralatan!$BO$106</definedName>
    <definedName name="_____ME06">[1]Peralatan!$BO$126</definedName>
    <definedName name="_____ME07">[1]Peralatan!$BO$146</definedName>
    <definedName name="_____ME08">[1]Peralatan!$BO$166</definedName>
    <definedName name="_____ME09">[1]Peralatan!$BO$186</definedName>
    <definedName name="_____ME10">[1]Peralatan!$BO$206</definedName>
    <definedName name="_____ME11">[1]Peralatan!$BO$226</definedName>
    <definedName name="_____ME12">[1]Peralatan!$BO$246</definedName>
    <definedName name="_____ME13">[1]Peralatan!$BO$266</definedName>
    <definedName name="_____ME14">[1]Peralatan!$BO$286</definedName>
    <definedName name="_____ME15">[1]Peralatan!$BO$306</definedName>
    <definedName name="_____ME16">[1]Peralatan!$BO$326</definedName>
    <definedName name="_____ME17">[1]Peralatan!$BO$346</definedName>
    <definedName name="_____ME18">[1]Peralatan!$BO$366</definedName>
    <definedName name="_____ME19">[1]Peralatan!$BO$386</definedName>
    <definedName name="_____ME20">[1]Peralatan!$BO$406</definedName>
    <definedName name="_____ME21">[1]Peralatan!$BO$426</definedName>
    <definedName name="_____ME22">[1]Peralatan!$BO$446</definedName>
    <definedName name="_____ME23">[1]Peralatan!$BO$466</definedName>
    <definedName name="_____ME24">[1]Peralatan!$BO$486</definedName>
    <definedName name="_____ME25">[1]Peralatan!$BO$506</definedName>
    <definedName name="_____ME26">[1]Peralatan!$BO$526</definedName>
    <definedName name="_____ME27">[1]Peralatan!$BO$546</definedName>
    <definedName name="_____ME28">[1]Peralatan!$BO$566</definedName>
    <definedName name="_____ME29">[1]Peralatan!$BO$586</definedName>
    <definedName name="_____ME30">[1]Peralatan!$BO$606</definedName>
    <definedName name="_____ME31">[1]Peralatan!$BO$626</definedName>
    <definedName name="_____ME32">[1]Peralatan!$BO$646</definedName>
    <definedName name="_____ME33">[1]Peralatan!$BO$666</definedName>
    <definedName name="_____ME34">[1]Peralatan!$BO$697</definedName>
    <definedName name="_____ME35">'[1]Peralatan (2)'!$R$26</definedName>
    <definedName name="_____MMM01" localSheetId="6">#REF!</definedName>
    <definedName name="_____MMM01">#REF!</definedName>
    <definedName name="_____MMM02" localSheetId="6">#REF!</definedName>
    <definedName name="_____MMM02">#REF!</definedName>
    <definedName name="_____MMM03" localSheetId="6">#REF!</definedName>
    <definedName name="_____MMM03">#REF!</definedName>
    <definedName name="_____MMM04" localSheetId="6">#REF!</definedName>
    <definedName name="_____MMM04">#REF!</definedName>
    <definedName name="_____MMM05" localSheetId="6">#REF!</definedName>
    <definedName name="_____MMM05">#REF!</definedName>
    <definedName name="_____MMM06" localSheetId="6">#REF!</definedName>
    <definedName name="_____MMM06">#REF!</definedName>
    <definedName name="_____MMM07" localSheetId="6">#REF!</definedName>
    <definedName name="_____MMM07">#REF!</definedName>
    <definedName name="_____MMM08" localSheetId="6">#REF!</definedName>
    <definedName name="_____MMM08">#REF!</definedName>
    <definedName name="_____MMM09" localSheetId="6">#REF!</definedName>
    <definedName name="_____MMM09">#REF!</definedName>
    <definedName name="_____MMM10" localSheetId="6">#REF!</definedName>
    <definedName name="_____MMM10">#REF!</definedName>
    <definedName name="_____MMM11" localSheetId="6">#REF!</definedName>
    <definedName name="_____MMM11">#REF!</definedName>
    <definedName name="_____MMM12" localSheetId="6">#REF!</definedName>
    <definedName name="_____MMM12">#REF!</definedName>
    <definedName name="_____MMM13" localSheetId="6">#REF!</definedName>
    <definedName name="_____MMM13">#REF!</definedName>
    <definedName name="_____MMM14" localSheetId="6">#REF!</definedName>
    <definedName name="_____MMM14">#REF!</definedName>
    <definedName name="_____MMM15" localSheetId="6">#REF!</definedName>
    <definedName name="_____MMM15">#REF!</definedName>
    <definedName name="_____MMM16" localSheetId="6">#REF!</definedName>
    <definedName name="_____MMM16">#REF!</definedName>
    <definedName name="_____MMM17" localSheetId="6">#REF!</definedName>
    <definedName name="_____MMM17">#REF!</definedName>
    <definedName name="_____MMM18" localSheetId="6">#REF!</definedName>
    <definedName name="_____MMM18">#REF!</definedName>
    <definedName name="_____MMM19" localSheetId="6">#REF!</definedName>
    <definedName name="_____MMM19">#REF!</definedName>
    <definedName name="_____MMM20" localSheetId="6">#REF!</definedName>
    <definedName name="_____MMM20">#REF!</definedName>
    <definedName name="_____MMM21" localSheetId="6">#REF!</definedName>
    <definedName name="_____MMM21">#REF!</definedName>
    <definedName name="_____MMM22" localSheetId="6">#REF!</definedName>
    <definedName name="_____MMM22">#REF!</definedName>
    <definedName name="_____MMM23" localSheetId="6">#REF!</definedName>
    <definedName name="_____MMM23">#REF!</definedName>
    <definedName name="_____MMM24" localSheetId="6">#REF!</definedName>
    <definedName name="_____MMM24">#REF!</definedName>
    <definedName name="_____MMM25" localSheetId="6">#REF!</definedName>
    <definedName name="_____MMM25">#REF!</definedName>
    <definedName name="_____MMM26" localSheetId="6">#REF!</definedName>
    <definedName name="_____MMM26">#REF!</definedName>
    <definedName name="_____MMM27" localSheetId="6">#REF!</definedName>
    <definedName name="_____MMM27">#REF!</definedName>
    <definedName name="_____MMM28" localSheetId="6">#REF!</definedName>
    <definedName name="_____MMM28">#REF!</definedName>
    <definedName name="_____MMM29" localSheetId="6">#REF!</definedName>
    <definedName name="_____MMM29">#REF!</definedName>
    <definedName name="_____MMM30" localSheetId="6">#REF!</definedName>
    <definedName name="_____MMM30">#REF!</definedName>
    <definedName name="_____MMM31" localSheetId="6">#REF!</definedName>
    <definedName name="_____MMM31">#REF!</definedName>
    <definedName name="_____MMM32" localSheetId="6">#REF!</definedName>
    <definedName name="_____MMM32">#REF!</definedName>
    <definedName name="_____MMM33" localSheetId="6">#REF!</definedName>
    <definedName name="_____MMM33">#REF!</definedName>
    <definedName name="_____MMM34" localSheetId="6">#REF!</definedName>
    <definedName name="_____MMM34">#REF!</definedName>
    <definedName name="_____MMM35" localSheetId="6">#REF!</definedName>
    <definedName name="_____MMM35">#REF!</definedName>
    <definedName name="_____MMM36" localSheetId="6">#REF!</definedName>
    <definedName name="_____MMM36">#REF!</definedName>
    <definedName name="_____MMM37" localSheetId="6">#REF!</definedName>
    <definedName name="_____MMM37">#REF!</definedName>
    <definedName name="_____MMM38" localSheetId="6">#REF!</definedName>
    <definedName name="_____MMM38">#REF!</definedName>
    <definedName name="_____MMM39" localSheetId="6">#REF!</definedName>
    <definedName name="_____MMM39">#REF!</definedName>
    <definedName name="_____MMM40" localSheetId="6">#REF!</definedName>
    <definedName name="_____MMM40">#REF!</definedName>
    <definedName name="_____MMM41" localSheetId="6">#REF!</definedName>
    <definedName name="_____MMM41">#REF!</definedName>
    <definedName name="_____MMM411" localSheetId="6">#REF!</definedName>
    <definedName name="_____MMM411">#REF!</definedName>
    <definedName name="_____MMM42" localSheetId="6">#REF!</definedName>
    <definedName name="_____MMM42">#REF!</definedName>
    <definedName name="_____MMM43" localSheetId="6">#REF!</definedName>
    <definedName name="_____MMM43">#REF!</definedName>
    <definedName name="_____MMM44" localSheetId="6">#REF!</definedName>
    <definedName name="_____MMM44">#REF!</definedName>
    <definedName name="_____MMM45" localSheetId="6">#REF!</definedName>
    <definedName name="_____MMM45">#REF!</definedName>
    <definedName name="_____MMM46" localSheetId="6">#REF!</definedName>
    <definedName name="_____MMM46">#REF!</definedName>
    <definedName name="_____MMM47" localSheetId="6">#REF!</definedName>
    <definedName name="_____MMM47">#REF!</definedName>
    <definedName name="_____MMM48" localSheetId="6">#REF!</definedName>
    <definedName name="_____MMM48">#REF!</definedName>
    <definedName name="_____MMM49" localSheetId="6">#REF!</definedName>
    <definedName name="_____MMM49">#REF!</definedName>
    <definedName name="_____MMM50" localSheetId="6">#REF!</definedName>
    <definedName name="_____MMM50">#REF!</definedName>
    <definedName name="_____MMM51" localSheetId="6">#REF!</definedName>
    <definedName name="_____MMM51">#REF!</definedName>
    <definedName name="_____MMM52" localSheetId="6">#REF!</definedName>
    <definedName name="_____MMM52">#REF!</definedName>
    <definedName name="_____MMM53" localSheetId="6">#REF!</definedName>
    <definedName name="_____MMM53">#REF!</definedName>
    <definedName name="_____MMM54" localSheetId="6">#REF!</definedName>
    <definedName name="_____MMM54">#REF!</definedName>
    <definedName name="_____xlnm.Print_Area">"#ref!"</definedName>
    <definedName name="____DIV4" hidden="1">[6]Div2!$I$12:$I$20</definedName>
    <definedName name="____DIV5" hidden="1">[6]Div2!$H$12:$H$20</definedName>
    <definedName name="____HAL2" localSheetId="6">[4]Mobilisasi!#REF!</definedName>
    <definedName name="____HAL2">[4]Mobilisasi!#REF!</definedName>
    <definedName name="____LLL01" localSheetId="6">#REF!</definedName>
    <definedName name="____LLL01">#REF!</definedName>
    <definedName name="____LLL02" localSheetId="6">#REF!</definedName>
    <definedName name="____LLL02">#REF!</definedName>
    <definedName name="____LLL03" localSheetId="6">#REF!</definedName>
    <definedName name="____LLL03">#REF!</definedName>
    <definedName name="____LLL04" localSheetId="6">#REF!</definedName>
    <definedName name="____LLL04">#REF!</definedName>
    <definedName name="____LLL05" localSheetId="6">#REF!</definedName>
    <definedName name="____LLL05">#REF!</definedName>
    <definedName name="____LLL06" localSheetId="6">#REF!</definedName>
    <definedName name="____LLL06">#REF!</definedName>
    <definedName name="____LLL07" localSheetId="6">#REF!</definedName>
    <definedName name="____LLL07">#REF!</definedName>
    <definedName name="____LLL08" localSheetId="6">#REF!</definedName>
    <definedName name="____LLL08">#REF!</definedName>
    <definedName name="____LLL09" localSheetId="6">#REF!</definedName>
    <definedName name="____LLL09">#REF!</definedName>
    <definedName name="____LLL10" localSheetId="6">#REF!</definedName>
    <definedName name="____LLL10">#REF!</definedName>
    <definedName name="____LLL11" localSheetId="6">#REF!</definedName>
    <definedName name="____LLL11">#REF!</definedName>
    <definedName name="____MDE01">[1]Peralatan!$BO$27</definedName>
    <definedName name="____MDE02">[1]Peralatan!$BO$47</definedName>
    <definedName name="____MDE03">[1]Peralatan!$BO$67</definedName>
    <definedName name="____MDE04">[1]Peralatan!$BO$87</definedName>
    <definedName name="____MDE05">[1]Peralatan!$BO$107</definedName>
    <definedName name="____MDE06">[1]Peralatan!$BO$127</definedName>
    <definedName name="____MDE07">[1]Peralatan!$BO$147</definedName>
    <definedName name="____MDE08">[1]Peralatan!$BO$167</definedName>
    <definedName name="____MDE09">[1]Peralatan!$BO$187</definedName>
    <definedName name="____MDE10">[1]Peralatan!$BO$207</definedName>
    <definedName name="____MDE11">[1]Peralatan!$BO$227</definedName>
    <definedName name="____MDE12">[1]Peralatan!$BO$247</definedName>
    <definedName name="____MDE13">[1]Peralatan!$BO$267</definedName>
    <definedName name="____MDE14">[1]Peralatan!$BO$287</definedName>
    <definedName name="____MDE15">[1]Peralatan!$BO$307</definedName>
    <definedName name="____MDE16">[1]Peralatan!$BO$327</definedName>
    <definedName name="____MDE17">[1]Peralatan!$BO$347</definedName>
    <definedName name="____MDE18">[1]Peralatan!$BO$367</definedName>
    <definedName name="____MDE19">[1]Peralatan!$BO$387</definedName>
    <definedName name="____MDE20">[1]Peralatan!$BO$407</definedName>
    <definedName name="____MDE21">[1]Peralatan!$BO$427</definedName>
    <definedName name="____MDE22">[1]Peralatan!$BO$447</definedName>
    <definedName name="____MDE23">[1]Peralatan!$BO$467</definedName>
    <definedName name="____MDE24">[1]Peralatan!$BO$487</definedName>
    <definedName name="____MDE25">[1]Peralatan!$BO$507</definedName>
    <definedName name="____MDE26">[1]Peralatan!$BO$527</definedName>
    <definedName name="____MDE27">[1]Peralatan!$BO$547</definedName>
    <definedName name="____MDE28">[1]Peralatan!$BO$567</definedName>
    <definedName name="____MDE29">[1]Peralatan!$BO$587</definedName>
    <definedName name="____MDE30">[1]Peralatan!$BO$607</definedName>
    <definedName name="____MDE31">[1]Peralatan!$BO$627</definedName>
    <definedName name="____MDE32">[1]Peralatan!$BO$647</definedName>
    <definedName name="____MDE33">[1]Peralatan!$BO$667</definedName>
    <definedName name="____MDE34">[1]Peralatan!$BO$698</definedName>
    <definedName name="____MDE35">'[1]Peralatan (2)'!$R$27</definedName>
    <definedName name="____ME01">[1]Peralatan!$BO$26</definedName>
    <definedName name="____ME02">[1]Peralatan!$BO$46</definedName>
    <definedName name="____ME03">[1]Peralatan!$BO$66</definedName>
    <definedName name="____ME04">[1]Peralatan!$BO$86</definedName>
    <definedName name="____ME05">[1]Peralatan!$BO$106</definedName>
    <definedName name="____ME06">[1]Peralatan!$BO$126</definedName>
    <definedName name="____ME07">[1]Peralatan!$BO$146</definedName>
    <definedName name="____ME08">[1]Peralatan!$BO$166</definedName>
    <definedName name="____ME09">[1]Peralatan!$BO$186</definedName>
    <definedName name="____ME10">[1]Peralatan!$BO$206</definedName>
    <definedName name="____ME11">[1]Peralatan!$BO$226</definedName>
    <definedName name="____ME12">[1]Peralatan!$BO$246</definedName>
    <definedName name="____ME13">[1]Peralatan!$BO$266</definedName>
    <definedName name="____ME14">[1]Peralatan!$BO$286</definedName>
    <definedName name="____ME15">[1]Peralatan!$BO$306</definedName>
    <definedName name="____ME16">[1]Peralatan!$BO$326</definedName>
    <definedName name="____ME17">[1]Peralatan!$BO$346</definedName>
    <definedName name="____ME18">[1]Peralatan!$BO$366</definedName>
    <definedName name="____ME19">[1]Peralatan!$BO$386</definedName>
    <definedName name="____ME20">[1]Peralatan!$BO$406</definedName>
    <definedName name="____ME21">[1]Peralatan!$BO$426</definedName>
    <definedName name="____ME22">[1]Peralatan!$BO$446</definedName>
    <definedName name="____ME23">[1]Peralatan!$BO$466</definedName>
    <definedName name="____ME24">[1]Peralatan!$BO$486</definedName>
    <definedName name="____ME25">[1]Peralatan!$BO$506</definedName>
    <definedName name="____ME26">[1]Peralatan!$BO$526</definedName>
    <definedName name="____ME27">[1]Peralatan!$BO$546</definedName>
    <definedName name="____ME28">[1]Peralatan!$BO$566</definedName>
    <definedName name="____ME29">[1]Peralatan!$BO$586</definedName>
    <definedName name="____ME30">[1]Peralatan!$BO$606</definedName>
    <definedName name="____ME31">[1]Peralatan!$BO$626</definedName>
    <definedName name="____ME32">[1]Peralatan!$BO$646</definedName>
    <definedName name="____ME33">[1]Peralatan!$BO$666</definedName>
    <definedName name="____ME34">[1]Peralatan!$BO$697</definedName>
    <definedName name="____ME35">'[1]Peralatan (2)'!$R$26</definedName>
    <definedName name="____MMM01" localSheetId="6">#REF!</definedName>
    <definedName name="____MMM01">#REF!</definedName>
    <definedName name="____MMM02" localSheetId="6">#REF!</definedName>
    <definedName name="____MMM02">#REF!</definedName>
    <definedName name="____MMM03" localSheetId="6">#REF!</definedName>
    <definedName name="____MMM03">#REF!</definedName>
    <definedName name="____MMM04" localSheetId="6">#REF!</definedName>
    <definedName name="____MMM04">#REF!</definedName>
    <definedName name="____MMM05" localSheetId="6">#REF!</definedName>
    <definedName name="____MMM05">#REF!</definedName>
    <definedName name="____MMM06" localSheetId="6">#REF!</definedName>
    <definedName name="____MMM06">#REF!</definedName>
    <definedName name="____MMM07" localSheetId="6">#REF!</definedName>
    <definedName name="____MMM07">#REF!</definedName>
    <definedName name="____MMM08" localSheetId="6">#REF!</definedName>
    <definedName name="____MMM08">#REF!</definedName>
    <definedName name="____MMM09" localSheetId="6">#REF!</definedName>
    <definedName name="____MMM09">#REF!</definedName>
    <definedName name="____MMM10" localSheetId="6">#REF!</definedName>
    <definedName name="____MMM10">#REF!</definedName>
    <definedName name="____MMM11" localSheetId="6">#REF!</definedName>
    <definedName name="____MMM11">#REF!</definedName>
    <definedName name="____MMM12" localSheetId="6">#REF!</definedName>
    <definedName name="____MMM12">#REF!</definedName>
    <definedName name="____MMM13" localSheetId="6">#REF!</definedName>
    <definedName name="____MMM13">#REF!</definedName>
    <definedName name="____MMM14" localSheetId="6">#REF!</definedName>
    <definedName name="____MMM14">#REF!</definedName>
    <definedName name="____MMM15" localSheetId="6">#REF!</definedName>
    <definedName name="____MMM15">#REF!</definedName>
    <definedName name="____MMM16" localSheetId="6">#REF!</definedName>
    <definedName name="____MMM16">#REF!</definedName>
    <definedName name="____MMM17" localSheetId="6">#REF!</definedName>
    <definedName name="____MMM17">#REF!</definedName>
    <definedName name="____MMM18" localSheetId="6">#REF!</definedName>
    <definedName name="____MMM18">#REF!</definedName>
    <definedName name="____MMM19" localSheetId="6">#REF!</definedName>
    <definedName name="____MMM19">#REF!</definedName>
    <definedName name="____MMM20" localSheetId="6">#REF!</definedName>
    <definedName name="____MMM20">#REF!</definedName>
    <definedName name="____MMM21" localSheetId="6">#REF!</definedName>
    <definedName name="____MMM21">#REF!</definedName>
    <definedName name="____MMM22" localSheetId="6">#REF!</definedName>
    <definedName name="____MMM22">#REF!</definedName>
    <definedName name="____MMM23" localSheetId="6">#REF!</definedName>
    <definedName name="____MMM23">#REF!</definedName>
    <definedName name="____MMM24" localSheetId="6">#REF!</definedName>
    <definedName name="____MMM24">#REF!</definedName>
    <definedName name="____MMM25" localSheetId="6">#REF!</definedName>
    <definedName name="____MMM25">#REF!</definedName>
    <definedName name="____MMM26" localSheetId="6">#REF!</definedName>
    <definedName name="____MMM26">#REF!</definedName>
    <definedName name="____MMM27" localSheetId="6">#REF!</definedName>
    <definedName name="____MMM27">#REF!</definedName>
    <definedName name="____MMM28" localSheetId="6">#REF!</definedName>
    <definedName name="____MMM28">#REF!</definedName>
    <definedName name="____MMM29" localSheetId="6">#REF!</definedName>
    <definedName name="____MMM29">#REF!</definedName>
    <definedName name="____MMM30" localSheetId="6">#REF!</definedName>
    <definedName name="____MMM30">#REF!</definedName>
    <definedName name="____MMM31" localSheetId="6">#REF!</definedName>
    <definedName name="____MMM31">#REF!</definedName>
    <definedName name="____MMM32" localSheetId="6">#REF!</definedName>
    <definedName name="____MMM32">#REF!</definedName>
    <definedName name="____MMM33" localSheetId="6">#REF!</definedName>
    <definedName name="____MMM33">#REF!</definedName>
    <definedName name="____MMM34" localSheetId="6">#REF!</definedName>
    <definedName name="____MMM34">#REF!</definedName>
    <definedName name="____MMM35" localSheetId="6">#REF!</definedName>
    <definedName name="____MMM35">#REF!</definedName>
    <definedName name="____MMM36" localSheetId="6">#REF!</definedName>
    <definedName name="____MMM36">#REF!</definedName>
    <definedName name="____MMM37" localSheetId="6">#REF!</definedName>
    <definedName name="____MMM37">#REF!</definedName>
    <definedName name="____MMM38" localSheetId="6">#REF!</definedName>
    <definedName name="____MMM38">#REF!</definedName>
    <definedName name="____MMM39" localSheetId="6">#REF!</definedName>
    <definedName name="____MMM39">#REF!</definedName>
    <definedName name="____MMM40" localSheetId="6">#REF!</definedName>
    <definedName name="____MMM40">#REF!</definedName>
    <definedName name="____MMM41" localSheetId="6">#REF!</definedName>
    <definedName name="____MMM41">#REF!</definedName>
    <definedName name="____MMM411" localSheetId="6">#REF!</definedName>
    <definedName name="____MMM411">#REF!</definedName>
    <definedName name="____MMM42" localSheetId="6">#REF!</definedName>
    <definedName name="____MMM42">#REF!</definedName>
    <definedName name="____MMM43" localSheetId="6">#REF!</definedName>
    <definedName name="____MMM43">#REF!</definedName>
    <definedName name="____MMM44" localSheetId="6">#REF!</definedName>
    <definedName name="____MMM44">#REF!</definedName>
    <definedName name="____MMM45" localSheetId="6">#REF!</definedName>
    <definedName name="____MMM45">#REF!</definedName>
    <definedName name="____MMM46" localSheetId="6">#REF!</definedName>
    <definedName name="____MMM46">#REF!</definedName>
    <definedName name="____MMM47" localSheetId="6">#REF!</definedName>
    <definedName name="____MMM47">#REF!</definedName>
    <definedName name="____MMM48" localSheetId="6">#REF!</definedName>
    <definedName name="____MMM48">#REF!</definedName>
    <definedName name="____MMM49" localSheetId="6">#REF!</definedName>
    <definedName name="____MMM49">#REF!</definedName>
    <definedName name="____MMM50" localSheetId="6">#REF!</definedName>
    <definedName name="____MMM50">#REF!</definedName>
    <definedName name="____MMM51" localSheetId="6">#REF!</definedName>
    <definedName name="____MMM51">#REF!</definedName>
    <definedName name="____MMM52" localSheetId="6">#REF!</definedName>
    <definedName name="____MMM52">#REF!</definedName>
    <definedName name="____MMM53" localSheetId="6">#REF!</definedName>
    <definedName name="____MMM53">#REF!</definedName>
    <definedName name="____MMM54" localSheetId="6">#REF!</definedName>
    <definedName name="____MMM54">#REF!</definedName>
    <definedName name="____xlnm.Print_Area">"#ref!"</definedName>
    <definedName name="____xlnm_Print_Area">"#ref!"</definedName>
    <definedName name="___HAL2" localSheetId="6">[4]Mobilisasi!#REF!</definedName>
    <definedName name="___HAL2">[4]Mobilisasi!#REF!</definedName>
    <definedName name="___LLL01">#N/A</definedName>
    <definedName name="___LLL02">#N/A</definedName>
    <definedName name="___LLL03">#N/A</definedName>
    <definedName name="___LLL04">#N/A</definedName>
    <definedName name="___LLL05">#N/A</definedName>
    <definedName name="___LLL06">#N/A</definedName>
    <definedName name="___LLL07">#N/A</definedName>
    <definedName name="___LLL08">#N/A</definedName>
    <definedName name="___LLL09">#N/A</definedName>
    <definedName name="___LLL10">#N/A</definedName>
    <definedName name="___LLL11">#N/A</definedName>
    <definedName name="___MDE01">[1]Peralatan!$BO$27</definedName>
    <definedName name="___MDE02">[1]Peralatan!$BO$47</definedName>
    <definedName name="___MDE03">[1]Peralatan!$BO$67</definedName>
    <definedName name="___MDE04">[1]Peralatan!$BO$87</definedName>
    <definedName name="___MDE05">[1]Peralatan!$BO$107</definedName>
    <definedName name="___MDE06">[1]Peralatan!$BO$127</definedName>
    <definedName name="___MDE07">[1]Peralatan!$BO$147</definedName>
    <definedName name="___MDE08">[1]Peralatan!$BO$167</definedName>
    <definedName name="___MDE09">[1]Peralatan!$BO$187</definedName>
    <definedName name="___MDE10">[1]Peralatan!$BO$207</definedName>
    <definedName name="___MDE11">[1]Peralatan!$BO$227</definedName>
    <definedName name="___MDE12">[1]Peralatan!$BO$247</definedName>
    <definedName name="___MDE13">[1]Peralatan!$BO$267</definedName>
    <definedName name="___MDE14">[1]Peralatan!$BO$287</definedName>
    <definedName name="___MDE15">[1]Peralatan!$BO$307</definedName>
    <definedName name="___MDE16">[1]Peralatan!$BO$327</definedName>
    <definedName name="___MDE17">[1]Peralatan!$BO$347</definedName>
    <definedName name="___MDE18">[1]Peralatan!$BO$367</definedName>
    <definedName name="___MDE19">[1]Peralatan!$BO$387</definedName>
    <definedName name="___MDE20">[1]Peralatan!$BO$407</definedName>
    <definedName name="___MDE21">[1]Peralatan!$BO$427</definedName>
    <definedName name="___MDE22">[1]Peralatan!$BO$447</definedName>
    <definedName name="___MDE23">[1]Peralatan!$BO$467</definedName>
    <definedName name="___MDE24">[1]Peralatan!$BO$487</definedName>
    <definedName name="___MDE25">[1]Peralatan!$BO$507</definedName>
    <definedName name="___MDE26" localSheetId="6">#REF!</definedName>
    <definedName name="___MDE26">#REF!</definedName>
    <definedName name="___MDE27">[1]Peralatan!$BO$547</definedName>
    <definedName name="___MDE28">[1]Peralatan!$BO$567</definedName>
    <definedName name="___MDE29">[1]Peralatan!$BO$587</definedName>
    <definedName name="___MDE30">[1]Peralatan!$BO$607</definedName>
    <definedName name="___MDE31">[1]Peralatan!$BO$627</definedName>
    <definedName name="___MDE32">[1]Peralatan!$BO$647</definedName>
    <definedName name="___MDE33">[1]Peralatan!$BO$667</definedName>
    <definedName name="___MDE34">[1]Peralatan!$BO$698</definedName>
    <definedName name="___MDE35">'[1]Peralatan (2)'!$R$27</definedName>
    <definedName name="___ME01">[1]Peralatan!$BO$26</definedName>
    <definedName name="___ME02">[1]Peralatan!$BO$46</definedName>
    <definedName name="___ME03">[1]Peralatan!$BO$66</definedName>
    <definedName name="___ME04">[1]Peralatan!$BO$86</definedName>
    <definedName name="___ME05">[1]Peralatan!$BO$106</definedName>
    <definedName name="___ME06">[1]Peralatan!$BO$126</definedName>
    <definedName name="___ME07">[1]Peralatan!$BO$146</definedName>
    <definedName name="___ME08">[1]Peralatan!$BO$166</definedName>
    <definedName name="___ME09">[1]Peralatan!$BO$186</definedName>
    <definedName name="___ME10">[1]Peralatan!$BO$206</definedName>
    <definedName name="___ME11">[1]Peralatan!$BO$226</definedName>
    <definedName name="___ME12">[1]Peralatan!$BO$246</definedName>
    <definedName name="___ME13">[1]Peralatan!$BO$266</definedName>
    <definedName name="___ME14">[1]Peralatan!$BO$286</definedName>
    <definedName name="___ME15">[1]Peralatan!$BO$306</definedName>
    <definedName name="___ME16">[1]Peralatan!$BO$326</definedName>
    <definedName name="___ME17">[1]Peralatan!$BO$346</definedName>
    <definedName name="___ME18">[1]Peralatan!$BO$366</definedName>
    <definedName name="___ME19">[1]Peralatan!$BO$386</definedName>
    <definedName name="___ME20">[1]Peralatan!$BO$406</definedName>
    <definedName name="___ME21">[1]Peralatan!$BO$426</definedName>
    <definedName name="___ME22">[1]Peralatan!$BO$446</definedName>
    <definedName name="___ME23">[1]Peralatan!$BO$466</definedName>
    <definedName name="___ME24">[1]Peralatan!$BO$486</definedName>
    <definedName name="___ME25">[1]Peralatan!$BO$506</definedName>
    <definedName name="___ME26" localSheetId="6">#REF!</definedName>
    <definedName name="___ME26">#REF!</definedName>
    <definedName name="___ME27">[1]Peralatan!$BO$546</definedName>
    <definedName name="___ME28">[1]Peralatan!$BO$566</definedName>
    <definedName name="___ME29">[1]Peralatan!$BO$586</definedName>
    <definedName name="___ME30">[1]Peralatan!$BO$606</definedName>
    <definedName name="___ME31">[1]Peralatan!$BO$626</definedName>
    <definedName name="___ME32">[1]Peralatan!$BO$646</definedName>
    <definedName name="___ME33">[1]Peralatan!$BO$666</definedName>
    <definedName name="___ME34">[1]Peralatan!$BO$697</definedName>
    <definedName name="___ME35">'[1]Peralatan (2)'!$R$26</definedName>
    <definedName name="___MMM01">#N/A</definedName>
    <definedName name="___MMM02">#N/A</definedName>
    <definedName name="___MMM03">#N/A</definedName>
    <definedName name="___MMM04">#N/A</definedName>
    <definedName name="___MMM05">#N/A</definedName>
    <definedName name="___MMM06">#N/A</definedName>
    <definedName name="___MMM07">#N/A</definedName>
    <definedName name="___MMM08">#N/A</definedName>
    <definedName name="___MMM09">#N/A</definedName>
    <definedName name="___MMM10">#N/A</definedName>
    <definedName name="___MMM11">#N/A</definedName>
    <definedName name="___MMM12">#N/A</definedName>
    <definedName name="___MMM13">#N/A</definedName>
    <definedName name="___MMM14">#N/A</definedName>
    <definedName name="___MMM15">#N/A</definedName>
    <definedName name="___MMM16">#N/A</definedName>
    <definedName name="___MMM17">#N/A</definedName>
    <definedName name="___MMM18">#N/A</definedName>
    <definedName name="___MMM19">#N/A</definedName>
    <definedName name="___MMM20">#N/A</definedName>
    <definedName name="___MMM21">#N/A</definedName>
    <definedName name="___MMM22">#N/A</definedName>
    <definedName name="___MMM23">#N/A</definedName>
    <definedName name="___MMM24">#N/A</definedName>
    <definedName name="___MMM25">#N/A</definedName>
    <definedName name="___MMM26">#N/A</definedName>
    <definedName name="___MMM27">#N/A</definedName>
    <definedName name="___MMM28">#N/A</definedName>
    <definedName name="___MMM29">#N/A</definedName>
    <definedName name="___MMM30">#N/A</definedName>
    <definedName name="___MMM31">#N/A</definedName>
    <definedName name="___MMM32">#N/A</definedName>
    <definedName name="___MMM33">#N/A</definedName>
    <definedName name="___MMM34">#N/A</definedName>
    <definedName name="___MMM35">#N/A</definedName>
    <definedName name="___MMM36">#N/A</definedName>
    <definedName name="___MMM37">#N/A</definedName>
    <definedName name="___MMM38">#N/A</definedName>
    <definedName name="___MMM39">#N/A</definedName>
    <definedName name="___MMM40">#N/A</definedName>
    <definedName name="___MMM41">#N/A</definedName>
    <definedName name="___MMM411">#N/A</definedName>
    <definedName name="___MMM42">#N/A</definedName>
    <definedName name="___MMM43">#N/A</definedName>
    <definedName name="___MMM44">#N/A</definedName>
    <definedName name="___MMM45">#N/A</definedName>
    <definedName name="___MMM46">#N/A</definedName>
    <definedName name="___MMM47">#N/A</definedName>
    <definedName name="___MMM48">#N/A</definedName>
    <definedName name="___MMM49">#N/A</definedName>
    <definedName name="___MMM50">#N/A</definedName>
    <definedName name="___MMM51">#N/A</definedName>
    <definedName name="___MMM52">#N/A</definedName>
    <definedName name="___MMM53">#N/A</definedName>
    <definedName name="___MMM54">#N/A</definedName>
    <definedName name="___xlnm.Print_Area">"#ref!"</definedName>
    <definedName name="__123Graph_A" hidden="1">[7]S_Suramadu!$H$72:$CD$72</definedName>
    <definedName name="__123Graph_B" hidden="1">[7]S_Suramadu!$H$74:$CD$74</definedName>
    <definedName name="__123Graph_X" hidden="1">'[8]JAD-PEL'!$L$173:$BF$173</definedName>
    <definedName name="__DIV1">[9]RAB!$J$29</definedName>
    <definedName name="__DIV10" localSheetId="6">'[10]Kuantitas &amp; Harga'!#REF!</definedName>
    <definedName name="__DIV10">'[10]Kuantitas &amp; Harga'!#REF!</definedName>
    <definedName name="__DIV11" localSheetId="6">'[10]Kuantitas &amp; Harga'!#REF!</definedName>
    <definedName name="__DIV11">'[10]Kuantitas &amp; Harga'!#REF!</definedName>
    <definedName name="__div2" localSheetId="6">'[10]Rekap Biaya'!#REF!</definedName>
    <definedName name="__div2">'[10]Rekap Biaya'!#REF!</definedName>
    <definedName name="__DIV3">[9]RAB!$J$85</definedName>
    <definedName name="__DIV4" localSheetId="6">'[10]Kuantitas &amp; Harga'!#REF!</definedName>
    <definedName name="__DIV4">'[10]Kuantitas &amp; Harga'!#REF!</definedName>
    <definedName name="__DIV5" localSheetId="6">'[10]Kuantitas &amp; Harga'!#REF!</definedName>
    <definedName name="__DIV5">'[10]Kuantitas &amp; Harga'!#REF!</definedName>
    <definedName name="__DIV6" localSheetId="6">'[10]Kuantitas &amp; Harga'!#REF!</definedName>
    <definedName name="__DIV6">'[10]Kuantitas &amp; Harga'!#REF!</definedName>
    <definedName name="__DIV7" localSheetId="6">'[10]Kuantitas &amp; Harga'!#REF!</definedName>
    <definedName name="__DIV7">'[10]Kuantitas &amp; Harga'!#REF!</definedName>
    <definedName name="__DIV8" localSheetId="6">'[10]Kuantitas &amp; Harga'!#REF!</definedName>
    <definedName name="__DIV8">'[10]Kuantitas &amp; Harga'!#REF!</definedName>
    <definedName name="__DIV9" localSheetId="6">'[10]Kuantitas &amp; Harga'!#REF!</definedName>
    <definedName name="__DIV9">'[10]Kuantitas &amp; Harga'!#REF!</definedName>
    <definedName name="__EEE02">'[11]5-Alt(1)'!$AW$9</definedName>
    <definedName name="__EEE05">'[11]5-Alt(1)'!$AW$12</definedName>
    <definedName name="__EEE06">'[11]5-Alt(1)'!$AW$13</definedName>
    <definedName name="__EEE07">'[11]5-Alt(1)'!$AW$14</definedName>
    <definedName name="__EEE08">'[11]5-Alt(1)'!$AW$15</definedName>
    <definedName name="__EEE09">'[11]5-Alt(1)'!$AW$16</definedName>
    <definedName name="__EEE10">'[11]5-Alt(1)'!$AW$17</definedName>
    <definedName name="__EEE11">'[11]5-Alt(1)'!$AW$18</definedName>
    <definedName name="__EEE13">'[11]5-Alt(1)'!$AW$20</definedName>
    <definedName name="__EEE16">'[11]5-Alt(1)'!$AW$23</definedName>
    <definedName name="__EEE17">'[11]5-Alt(1)'!$AW$24</definedName>
    <definedName name="__EEE23">'[11]5-Alt(1)'!$AW$30</definedName>
    <definedName name="__EEE27">'[11]5-Alt(1)'!$AW$34</definedName>
    <definedName name="__EEE29">'[11]5-Alt(1)'!$AW$36</definedName>
    <definedName name="__EEE31">'[11]5-Alt(1)'!$AW$38</definedName>
    <definedName name="__HAL1" localSheetId="6">#REF!</definedName>
    <definedName name="__HAL1">#REF!</definedName>
    <definedName name="__HAL2" localSheetId="6">'[10]Kuantitas &amp; Harga'!#REF!</definedName>
    <definedName name="__HAL2">'[10]Kuantitas &amp; Harga'!#REF!</definedName>
    <definedName name="__HAL3" localSheetId="6">'[10]Kuantitas &amp; Harga'!#REF!</definedName>
    <definedName name="__HAL3">'[10]Kuantitas &amp; Harga'!#REF!</definedName>
    <definedName name="__HAL4" localSheetId="6">'[10]Kuantitas &amp; Harga'!#REF!</definedName>
    <definedName name="__HAL4">'[10]Kuantitas &amp; Harga'!#REF!</definedName>
    <definedName name="__HAL5" localSheetId="6">'[10]Kuantitas &amp; Harga'!#REF!</definedName>
    <definedName name="__HAL5">'[10]Kuantitas &amp; Harga'!#REF!</definedName>
    <definedName name="__HAL6" localSheetId="6">'[10]Kuantitas &amp; Harga'!#REF!</definedName>
    <definedName name="__HAL6">'[10]Kuantitas &amp; Harga'!#REF!</definedName>
    <definedName name="__HAL7" localSheetId="6">'[10]Kuantitas &amp; Harga'!#REF!</definedName>
    <definedName name="__HAL7">'[10]Kuantitas &amp; Harga'!#REF!</definedName>
    <definedName name="__HAL8" localSheetId="6">'[10]Kuantitas &amp; Harga'!#REF!</definedName>
    <definedName name="__HAL8">'[10]Kuantitas &amp; Harga'!#REF!</definedName>
    <definedName name="__LLL01">"#ref!"</definedName>
    <definedName name="__LLL02">"#ref!"</definedName>
    <definedName name="__LLL03">"#ref!"</definedName>
    <definedName name="__LLL04">"#ref!"</definedName>
    <definedName name="__LLL05">"#ref!"</definedName>
    <definedName name="__LLL06">"#ref!"</definedName>
    <definedName name="__LLL07">"#ref!"</definedName>
    <definedName name="__LLL08">"#ref!"</definedName>
    <definedName name="__LLL09">"#ref!"</definedName>
    <definedName name="__LLL10">"#ref!"</definedName>
    <definedName name="__LLL11">"#ref!"</definedName>
    <definedName name="__MDE01">[1]Peralatan!$BO$27</definedName>
    <definedName name="__MDE02">[1]Peralatan!$BO$47</definedName>
    <definedName name="__MDE03">[1]Peralatan!$BO$67</definedName>
    <definedName name="__MDE04">[1]Peralatan!$BO$87</definedName>
    <definedName name="__MDE05">[1]Peralatan!$BO$107</definedName>
    <definedName name="__MDE06">[1]Peralatan!$BO$127</definedName>
    <definedName name="__MDE07">[1]Peralatan!$BO$147</definedName>
    <definedName name="__MDE08">[1]Peralatan!$BO$167</definedName>
    <definedName name="__MDE09">[1]Peralatan!$BO$187</definedName>
    <definedName name="__MDE10">[1]Peralatan!$BO$207</definedName>
    <definedName name="__MDE11">[1]Peralatan!$BO$227</definedName>
    <definedName name="__MDE12">[1]Peralatan!$BO$247</definedName>
    <definedName name="__MDE13">[1]Peralatan!$BO$267</definedName>
    <definedName name="__MDE14">[1]Peralatan!$BO$287</definedName>
    <definedName name="__MDE15">[1]Peralatan!$BO$307</definedName>
    <definedName name="__MDE16">[1]Peralatan!$BO$327</definedName>
    <definedName name="__MDE17">[1]Peralatan!$BO$347</definedName>
    <definedName name="__MDE18">[1]Peralatan!$BO$367</definedName>
    <definedName name="__MDE19">[1]Peralatan!$BO$387</definedName>
    <definedName name="__MDE20">[1]Peralatan!$BO$407</definedName>
    <definedName name="__MDE21">[1]Peralatan!$BO$427</definedName>
    <definedName name="__MDE22">[1]Peralatan!$BO$447</definedName>
    <definedName name="__MDE23">[1]Peralatan!$BO$467</definedName>
    <definedName name="__MDE24">[1]Peralatan!$BO$487</definedName>
    <definedName name="__MDE25">[1]Peralatan!$BO$507</definedName>
    <definedName name="__MDE26" localSheetId="6">#REF!</definedName>
    <definedName name="__MDE26">#REF!</definedName>
    <definedName name="__MDE27">[1]Peralatan!$BO$547</definedName>
    <definedName name="__MDE28">[1]Peralatan!$BO$567</definedName>
    <definedName name="__MDE29">[1]Peralatan!$BO$587</definedName>
    <definedName name="__MDE30">[1]Peralatan!$BO$607</definedName>
    <definedName name="__MDE31">[1]Peralatan!$BO$627</definedName>
    <definedName name="__MDE32">[1]Peralatan!$BO$647</definedName>
    <definedName name="__MDE33">[1]Peralatan!$BO$667</definedName>
    <definedName name="__MDE34">[1]Peralatan!$BO$698</definedName>
    <definedName name="__MDE35">'[1]Peralatan (2)'!$R$27</definedName>
    <definedName name="__ME01">[1]Peralatan!$BO$26</definedName>
    <definedName name="__ME02">[1]Peralatan!$BO$46</definedName>
    <definedName name="__ME03">[1]Peralatan!$BO$66</definedName>
    <definedName name="__ME04">[1]Peralatan!$BO$86</definedName>
    <definedName name="__ME05">[1]Peralatan!$BO$106</definedName>
    <definedName name="__ME06">[1]Peralatan!$BO$126</definedName>
    <definedName name="__ME07">[1]Peralatan!$BO$146</definedName>
    <definedName name="__ME08">[1]Peralatan!$BO$166</definedName>
    <definedName name="__ME09">[1]Peralatan!$BO$186</definedName>
    <definedName name="__ME10">[1]Peralatan!$BO$206</definedName>
    <definedName name="__ME11">[1]Peralatan!$BO$226</definedName>
    <definedName name="__ME12">[1]Peralatan!$BO$246</definedName>
    <definedName name="__ME13">[1]Peralatan!$BO$266</definedName>
    <definedName name="__ME14">[1]Peralatan!$BO$286</definedName>
    <definedName name="__ME15">[1]Peralatan!$BO$306</definedName>
    <definedName name="__ME16">[1]Peralatan!$BO$326</definedName>
    <definedName name="__ME17">[1]Peralatan!$BO$346</definedName>
    <definedName name="__ME18">[1]Peralatan!$BO$366</definedName>
    <definedName name="__ME19">[1]Peralatan!$BO$386</definedName>
    <definedName name="__ME20">[1]Peralatan!$BO$406</definedName>
    <definedName name="__ME21">[1]Peralatan!$BO$426</definedName>
    <definedName name="__ME22">[1]Peralatan!$BO$446</definedName>
    <definedName name="__ME23">[1]Peralatan!$BO$466</definedName>
    <definedName name="__ME24">[1]Peralatan!$BO$486</definedName>
    <definedName name="__ME25">[1]Peralatan!$BO$506</definedName>
    <definedName name="__ME26" localSheetId="6">#REF!</definedName>
    <definedName name="__ME26">#REF!</definedName>
    <definedName name="__ME27">[1]Peralatan!$BO$546</definedName>
    <definedName name="__ME28">[1]Peralatan!$BO$566</definedName>
    <definedName name="__ME29">[1]Peralatan!$BO$586</definedName>
    <definedName name="__ME30">[1]Peralatan!$BO$606</definedName>
    <definedName name="__ME31">[1]Peralatan!$BO$626</definedName>
    <definedName name="__ME32">[1]Peralatan!$BO$646</definedName>
    <definedName name="__ME33">[1]Peralatan!$BO$666</definedName>
    <definedName name="__ME34">[1]Peralatan!$BO$697</definedName>
    <definedName name="__ME35">'[1]Peralatan (2)'!$R$26</definedName>
    <definedName name="__MMM01">"#ref!"</definedName>
    <definedName name="__MMM02">"#ref!"</definedName>
    <definedName name="__MMM03">"#ref!"</definedName>
    <definedName name="__MMM04">"#ref!"</definedName>
    <definedName name="__MMM05">"#ref!"</definedName>
    <definedName name="__MMM06">"#ref!"</definedName>
    <definedName name="__MMM07">"#ref!"</definedName>
    <definedName name="__MMM08">"#ref!"</definedName>
    <definedName name="__MMM09">"#ref!"</definedName>
    <definedName name="__MMM10">"#ref!"</definedName>
    <definedName name="__MMM11">"#ref!"</definedName>
    <definedName name="__MMM12">"#ref!"</definedName>
    <definedName name="__MMM13">"#ref!"</definedName>
    <definedName name="__MMM14">"#ref!"</definedName>
    <definedName name="__MMM15">"#ref!"</definedName>
    <definedName name="__MMM16">"#ref!"</definedName>
    <definedName name="__MMM17">"#ref!"</definedName>
    <definedName name="__MMM18">"#ref!"</definedName>
    <definedName name="__MMM19">"#ref!"</definedName>
    <definedName name="__MMM20">"#ref!"</definedName>
    <definedName name="__MMM21">"#ref!"</definedName>
    <definedName name="__MMM22">"#ref!"</definedName>
    <definedName name="__MMM23">"#ref!"</definedName>
    <definedName name="__MMM24">"#ref!"</definedName>
    <definedName name="__MMM25">"#ref!"</definedName>
    <definedName name="__MMM26">"#ref!"</definedName>
    <definedName name="__MMM27">"#ref!"</definedName>
    <definedName name="__MMM28">"#ref!"</definedName>
    <definedName name="__MMM29">"#ref!"</definedName>
    <definedName name="__MMM30">"#ref!"</definedName>
    <definedName name="__MMM31">"#ref!"</definedName>
    <definedName name="__MMM32">"#ref!"</definedName>
    <definedName name="__MMM33">"#ref!"</definedName>
    <definedName name="__MMM34">"#ref!"</definedName>
    <definedName name="__MMM35">"#ref!"</definedName>
    <definedName name="__MMM36">"#ref!"</definedName>
    <definedName name="__MMM37">"#ref!"</definedName>
    <definedName name="__MMM38">"#ref!"</definedName>
    <definedName name="__MMM39">"#ref!"</definedName>
    <definedName name="__MMM40">"#ref!"</definedName>
    <definedName name="__MMM41">"#ref!"</definedName>
    <definedName name="__MMM411">"#ref!"</definedName>
    <definedName name="__MMM42">"#ref!"</definedName>
    <definedName name="__MMM43">"#ref!"</definedName>
    <definedName name="__MMM44">"#ref!"</definedName>
    <definedName name="__MMM45">"#ref!"</definedName>
    <definedName name="__MMM46">"#ref!"</definedName>
    <definedName name="__MMM47">"#ref!"</definedName>
    <definedName name="__MMM48">"#ref!"</definedName>
    <definedName name="__MMM49">"#ref!"</definedName>
    <definedName name="__MMM50">"#ref!"</definedName>
    <definedName name="__MMM51">"#ref!"</definedName>
    <definedName name="__MMM52">"#ref!"</definedName>
    <definedName name="__MMM53">"#ref!"</definedName>
    <definedName name="__MMM54">"#ref!"</definedName>
    <definedName name="__shared_12_0_0">"d1"*"a1"</definedName>
    <definedName name="__shared_12_1_0">"e1"*"a1"</definedName>
    <definedName name="__shared_12_10_0">"d1"*"a1"</definedName>
    <definedName name="__shared_12_100_0">"d1"*"a1"</definedName>
    <definedName name="__shared_12_101_0">"d1"*"a1"</definedName>
    <definedName name="__shared_12_102_0">"d1"*"a1"</definedName>
    <definedName name="__shared_12_103_0">"d1"*"a1"</definedName>
    <definedName name="__shared_12_104_0">"d1"*"a1"</definedName>
    <definedName name="__shared_12_105_0">"d1"*"a1"</definedName>
    <definedName name="__shared_12_106_0">"d1"*"a1"</definedName>
    <definedName name="__shared_12_107_0">"d1"*"a1"</definedName>
    <definedName name="__shared_12_108_0">"d1"*"a1"</definedName>
    <definedName name="__shared_12_109_0">"d1"*"a1"</definedName>
    <definedName name="__shared_12_11_0">"d1"*"a1"</definedName>
    <definedName name="__shared_12_110_0">"d1"*"a1"</definedName>
    <definedName name="__shared_12_111_0">"d1"*"a1"</definedName>
    <definedName name="__shared_12_112_0">"a1"</definedName>
    <definedName name="__shared_12_113_0">"d1"*"a1"</definedName>
    <definedName name="__shared_12_114_0">"d1"*"a1"</definedName>
    <definedName name="__shared_12_115_0">"d1"*"a1"</definedName>
    <definedName name="__shared_12_116_0">"d1"*"a1"</definedName>
    <definedName name="__shared_12_117_0">"d1"*"a1"</definedName>
    <definedName name="__shared_12_118_0">"d1"*"a1"</definedName>
    <definedName name="__shared_12_119_0">"d1"*"a1"</definedName>
    <definedName name="__shared_12_12_0">"a1"</definedName>
    <definedName name="__shared_12_120_0">"d1"*"a1"</definedName>
    <definedName name="__shared_12_121_0">"d1"*"a1"</definedName>
    <definedName name="__shared_12_122_0">"d1"*"a1"</definedName>
    <definedName name="__shared_12_123_0">"d1"*"a1"</definedName>
    <definedName name="__shared_12_124_0">"d1"*"a1"</definedName>
    <definedName name="__shared_12_125_0">"d1"*"a1"</definedName>
    <definedName name="__shared_12_126_0">"d1"*"a1"</definedName>
    <definedName name="__shared_12_127_0">"d1"*"a1"</definedName>
    <definedName name="__shared_12_128_0">"d1"*"a1"</definedName>
    <definedName name="__shared_12_129_0">"d1"*"a1"</definedName>
    <definedName name="__shared_12_13_0">"d1"*"a1"</definedName>
    <definedName name="__shared_12_130_0">"d1"*"a1"</definedName>
    <definedName name="__shared_12_131_0">"d1"*"a1"</definedName>
    <definedName name="__shared_12_132_0">"d1"*"a1"</definedName>
    <definedName name="__shared_12_133_0">"d1"*"a1"</definedName>
    <definedName name="__shared_12_134_0">"a1"</definedName>
    <definedName name="__shared_12_135_0">"d1"*"a1"</definedName>
    <definedName name="__shared_12_136_0">"a1"</definedName>
    <definedName name="__shared_12_137_0">"d1"*"a1"</definedName>
    <definedName name="__shared_12_138_0">"a1"</definedName>
    <definedName name="__shared_12_139_0">"d1"*"a1"</definedName>
    <definedName name="__shared_12_14_0">"d1"*"a1"</definedName>
    <definedName name="__shared_12_140_0">"a1"</definedName>
    <definedName name="__shared_12_141_0">"d1"*"a1"</definedName>
    <definedName name="__shared_12_142_0">"a1"</definedName>
    <definedName name="__shared_12_143_0">"d1"*"a1"</definedName>
    <definedName name="__shared_12_144_0">"d1"*"a1"</definedName>
    <definedName name="__shared_12_145_0">"d1"*"a1"</definedName>
    <definedName name="__shared_12_146_0">"d1"*"a1"</definedName>
    <definedName name="__shared_12_147_0">"a1"</definedName>
    <definedName name="__shared_12_148_0">"d1"*"a1"</definedName>
    <definedName name="__shared_12_149_0">"a1"</definedName>
    <definedName name="__shared_12_15_0">"e1"*"a1"</definedName>
    <definedName name="__shared_12_150_0">"d1"*"a1"</definedName>
    <definedName name="__shared_12_151_0">"d1"*"a1"</definedName>
    <definedName name="__shared_12_152_0">"d1"*"a1"</definedName>
    <definedName name="__shared_12_153_0">"d1"*"a1"</definedName>
    <definedName name="__shared_12_154_0">"d1"*"a1"</definedName>
    <definedName name="__shared_12_155_0">"d1"*"a1"</definedName>
    <definedName name="__shared_12_156_0">"d1"*"a1"</definedName>
    <definedName name="__shared_12_157_0">"d1"*"a1"</definedName>
    <definedName name="__shared_12_158_0">"d1"*"a1"</definedName>
    <definedName name="__shared_12_159_0">"d1"*"a1"</definedName>
    <definedName name="__shared_12_16_0">"d1"*"a1"</definedName>
    <definedName name="__shared_12_160_0">"d1"*"a1"</definedName>
    <definedName name="__shared_12_161_0">"d1"*"a1"</definedName>
    <definedName name="__shared_12_162_0">"d1"*"a1"</definedName>
    <definedName name="__shared_12_163_0">"d1"*"a1"</definedName>
    <definedName name="__shared_12_164_0">"d1"*"a1"</definedName>
    <definedName name="__shared_12_165_0">"a1"</definedName>
    <definedName name="__shared_12_166_0">"d1"*"a1"</definedName>
    <definedName name="__shared_12_167_0">"a1"</definedName>
    <definedName name="__shared_12_168_0">"d1"*"a1"</definedName>
    <definedName name="__shared_12_169_0">"d1"*"a1"</definedName>
    <definedName name="__shared_12_17_0">"d1"*"a1"</definedName>
    <definedName name="__shared_12_170_0">"d1"*"a1"</definedName>
    <definedName name="__shared_12_171_0">"d1"*"a1"</definedName>
    <definedName name="__shared_12_172_0">"d1"*"a1"</definedName>
    <definedName name="__shared_12_173_0">"d1"*"a1"</definedName>
    <definedName name="__shared_12_174_0">"d1"*"a1"</definedName>
    <definedName name="__shared_12_175_0">"d1"*"a1"</definedName>
    <definedName name="__shared_12_176_0">"d1"*"a1"</definedName>
    <definedName name="__shared_12_177_0">"d1"*"a1"</definedName>
    <definedName name="__shared_12_178_0">"d1"*"a1"</definedName>
    <definedName name="__shared_12_179_0">"a1"</definedName>
    <definedName name="__shared_12_18_0">"a1"</definedName>
    <definedName name="__shared_12_180_0">"d1"*"a1"</definedName>
    <definedName name="__shared_12_181_0">"d1"*"a1"</definedName>
    <definedName name="__shared_12_182_0">"d1"*"a1"</definedName>
    <definedName name="__shared_12_183_0">"d1"*"a1"</definedName>
    <definedName name="__shared_12_184_0">"d1"*"a1"</definedName>
    <definedName name="__shared_12_185_0">"d1"*"a1"</definedName>
    <definedName name="__shared_12_19_0">"d1"*"a1"</definedName>
    <definedName name="__shared_12_2_0">"e1"*"a1"</definedName>
    <definedName name="__shared_12_20_0">"a1"</definedName>
    <definedName name="__shared_12_21_0">"d1"*"a1"</definedName>
    <definedName name="__shared_12_22_0">"a1"</definedName>
    <definedName name="__shared_12_23_0">"d1"*"a1"</definedName>
    <definedName name="__shared_12_24_0">"d1"*"a1"</definedName>
    <definedName name="__shared_12_25_0">"d1"*"a1"</definedName>
    <definedName name="__shared_12_26_0">"a1"</definedName>
    <definedName name="__shared_12_27_0">"d1"*"a1"</definedName>
    <definedName name="__shared_12_28_0">"a1"</definedName>
    <definedName name="__shared_12_29_0">"d1"*"a1"</definedName>
    <definedName name="__shared_12_3_0">"e1"*"a1"</definedName>
    <definedName name="__shared_12_30_0">"a1"</definedName>
    <definedName name="__shared_12_31_0">"d1"*"a1"</definedName>
    <definedName name="__shared_12_32_0">"d1"*"a1"</definedName>
    <definedName name="__shared_12_33_0">"d1"*"a1"</definedName>
    <definedName name="__shared_12_34_0">"d1"*"a1"</definedName>
    <definedName name="__shared_12_35_0">50/20*"a1"</definedName>
    <definedName name="__shared_12_36_0">"a1"</definedName>
    <definedName name="__shared_12_37_0">"d1"*"a1"</definedName>
    <definedName name="__shared_12_38_0">"a1"</definedName>
    <definedName name="__shared_12_39_0">"d1"*"a1"</definedName>
    <definedName name="__shared_12_4_0">"e1"*"a1"</definedName>
    <definedName name="__shared_12_40_0">"a1"</definedName>
    <definedName name="__shared_12_41_0">"d1"*"a1"</definedName>
    <definedName name="__shared_12_42_0">"b1"*"a1"</definedName>
    <definedName name="__shared_12_43_0">"d1"*"a1"</definedName>
    <definedName name="__shared_12_44_0">"a1"</definedName>
    <definedName name="__shared_12_45_0">"d1"*"a1"</definedName>
    <definedName name="__shared_12_46_0">"d1"*"a1"</definedName>
    <definedName name="__shared_12_47_0">"d1"*"a1"</definedName>
    <definedName name="__shared_12_48_0">"a1"</definedName>
    <definedName name="__shared_12_49_0">"d1"*"a1"</definedName>
    <definedName name="__shared_12_5_0">"d1"*"a1"</definedName>
    <definedName name="__shared_12_50_0">"d1"*"a1"</definedName>
    <definedName name="__shared_12_51_0">"a1"</definedName>
    <definedName name="__shared_12_52_0">"d1"*"a1"</definedName>
    <definedName name="__shared_12_53_0">"a1"</definedName>
    <definedName name="__shared_12_54_0">"d1"*"a1"</definedName>
    <definedName name="__shared_12_55_0">"a1"</definedName>
    <definedName name="__shared_12_56_0">"d1"*"a1"</definedName>
    <definedName name="__shared_12_57_0">"d1"*"a1"</definedName>
    <definedName name="__shared_12_58_0">"d1"*"a1"</definedName>
    <definedName name="__shared_12_59_0">"a1"</definedName>
    <definedName name="__shared_12_6_0">"d1"*"a1"</definedName>
    <definedName name="__shared_12_60_0">"d1"*"a1"</definedName>
    <definedName name="__shared_12_61_0">"a1"</definedName>
    <definedName name="__shared_12_62_0">"d1"*"a1"</definedName>
    <definedName name="__shared_12_63_0">"d1"*"a1"</definedName>
    <definedName name="__shared_12_64_0">"d1"*"a1"</definedName>
    <definedName name="__shared_12_65_0">"a1"</definedName>
    <definedName name="__shared_12_66_0">"d1"*"a1"</definedName>
    <definedName name="__shared_12_67_0">"a1"</definedName>
    <definedName name="__shared_12_68_0">"a1"</definedName>
    <definedName name="__shared_12_69_0">"d1"*"a1"</definedName>
    <definedName name="__shared_12_7_0">"e1"*"a1"</definedName>
    <definedName name="__shared_12_70_0">"d1"*"a1"</definedName>
    <definedName name="__shared_12_71_0">"d1"*"a1"</definedName>
    <definedName name="__shared_12_72_0">"d1"*"a1"</definedName>
    <definedName name="__shared_12_73_0">"d1"*"a1"</definedName>
    <definedName name="__shared_12_74_0">"d1"*"a1"</definedName>
    <definedName name="__shared_12_75_0">"d1"*"a1"</definedName>
    <definedName name="__shared_12_76_0">"d1"*"a1"</definedName>
    <definedName name="__shared_12_77_0">"d1"*"a1"</definedName>
    <definedName name="__shared_12_78_0">"d1"*"a1"</definedName>
    <definedName name="__shared_12_79_0">"d1"*"a1"</definedName>
    <definedName name="__shared_12_8_0">"d1"*"a1"</definedName>
    <definedName name="__shared_12_80_0">"a1"</definedName>
    <definedName name="__shared_12_81_0">"d1"*"a1"</definedName>
    <definedName name="__shared_12_82_0">"d1"*"a1"</definedName>
    <definedName name="__shared_12_83_0">"d1"*"a1"</definedName>
    <definedName name="__shared_12_84_0">"d1"*"a1"</definedName>
    <definedName name="__shared_12_85_0">"d1"*"a1"</definedName>
    <definedName name="__shared_12_86_0">"d1"*"a1"</definedName>
    <definedName name="__shared_12_87_0">"d1"*"a1"</definedName>
    <definedName name="__shared_12_88_0">"a1"</definedName>
    <definedName name="__shared_12_89_0">"d1"*"a1"</definedName>
    <definedName name="__shared_12_9_0">"a1"</definedName>
    <definedName name="__shared_12_90_0">"a1"*50/100</definedName>
    <definedName name="__shared_12_91_0">"d1"*"a1"</definedName>
    <definedName name="__shared_12_92_0">"d1"*"a1"</definedName>
    <definedName name="__shared_12_93_0">"d1"*"a1"</definedName>
    <definedName name="__shared_12_94_0">"d1"*"a1"</definedName>
    <definedName name="__shared_12_95_0">"d1"*"a1"</definedName>
    <definedName name="__shared_12_96_0">"d1"*"a1"</definedName>
    <definedName name="__shared_12_97_0">"d1"*"a1"</definedName>
    <definedName name="__shared_12_98_0">"d1"*"a1"</definedName>
    <definedName name="__shared_12_99_0">"d1"*"a1"</definedName>
    <definedName name="__shared_13_0_0" localSheetId="2">SUM("a1"*"c1")</definedName>
    <definedName name="__shared_13_0_0">SUM("a1"*"c1")</definedName>
    <definedName name="__shared_13_1_0" localSheetId="2">SUM("a1"*"c1")</definedName>
    <definedName name="__shared_13_1_0">SUM("a1"*"c1")</definedName>
    <definedName name="__shared_15_0_0" localSheetId="2">SUM("a1"*"c1")</definedName>
    <definedName name="__shared_15_0_0">SUM("a1"*"c1")</definedName>
    <definedName name="__shared_15_1_0" localSheetId="2">SUM("a1"*"c1")</definedName>
    <definedName name="__shared_15_1_0">SUM("a1"*"c1")</definedName>
    <definedName name="__shared_15_2_0" localSheetId="2">SUM("a1"*"c1")</definedName>
    <definedName name="__shared_15_2_0">SUM("a1"*"c1")</definedName>
    <definedName name="__shared_15_3_0" localSheetId="2">SUM("a1"*"c1")</definedName>
    <definedName name="__shared_15_3_0">SUM("a1"*"c1")</definedName>
    <definedName name="__shared_15_4_0" localSheetId="2">SUM("a1"*"c1")</definedName>
    <definedName name="__shared_15_4_0">SUM("a1"*"c1")</definedName>
    <definedName name="__shared_15_5_0" localSheetId="2">SUM("a1"*"c1")</definedName>
    <definedName name="__shared_15_5_0">SUM("a1"*"c1")</definedName>
    <definedName name="__shared_17_0_0" localSheetId="2">SUM("a1"*"c1")</definedName>
    <definedName name="__shared_17_0_0">SUM("a1"*"c1")</definedName>
    <definedName name="__shared_17_1_0" localSheetId="2">SUM("a1"*"c1")</definedName>
    <definedName name="__shared_17_1_0">SUM("a1"*"c1")</definedName>
    <definedName name="__shared_17_10_0" localSheetId="2">SUM("a1"*"c1")</definedName>
    <definedName name="__shared_17_10_0">SUM("a1"*"c1")</definedName>
    <definedName name="__shared_17_11_0" localSheetId="2">SUM("a1"*"c1")</definedName>
    <definedName name="__shared_17_11_0">SUM("a1"*"c1")</definedName>
    <definedName name="__shared_17_12_0" localSheetId="2">SUM("a1"*"c1")</definedName>
    <definedName name="__shared_17_12_0">SUM("a1"*"c1")</definedName>
    <definedName name="__shared_17_13_0" localSheetId="2">SUM("a1"*"c1")</definedName>
    <definedName name="__shared_17_13_0">SUM("a1"*"c1")</definedName>
    <definedName name="__shared_17_2_0" localSheetId="2">SUM("a1"*"c1")</definedName>
    <definedName name="__shared_17_2_0">SUM("a1"*"c1")</definedName>
    <definedName name="__shared_17_3_0" localSheetId="2">SUM("a1"*"c1")</definedName>
    <definedName name="__shared_17_3_0">SUM("a1"*"c1")</definedName>
    <definedName name="__shared_17_4_0" localSheetId="2">SUM("a1"*"c1")</definedName>
    <definedName name="__shared_17_4_0">SUM("a1"*"c1")</definedName>
    <definedName name="__shared_17_5_0" localSheetId="2">SUM("a1"*"c1")</definedName>
    <definedName name="__shared_17_5_0">SUM("a1"*"c1")</definedName>
    <definedName name="__shared_17_6_0" localSheetId="2">SUM("a1"*"c1")</definedName>
    <definedName name="__shared_17_6_0">SUM("a1"*"c1")</definedName>
    <definedName name="__shared_17_7_0" localSheetId="2">SUM("a1"*"c1")</definedName>
    <definedName name="__shared_17_7_0">SUM("a1"*"c1")</definedName>
    <definedName name="__shared_17_8_0" localSheetId="2">SUM("a1"*"c1")</definedName>
    <definedName name="__shared_17_8_0">SUM("a1"*"c1")</definedName>
    <definedName name="__shared_17_9_0" localSheetId="2">SUM("a1"*"c1")</definedName>
    <definedName name="__shared_17_9_0">SUM("a1"*"c1")</definedName>
    <definedName name="__shared_19_0_0" localSheetId="2">SUM("a1"*"c1")</definedName>
    <definedName name="__shared_19_0_0">SUM("a1"*"c1")</definedName>
    <definedName name="__shared_19_1_0" localSheetId="2">SUM("a1"*"c1")</definedName>
    <definedName name="__shared_19_1_0">SUM("a1"*"c1")</definedName>
    <definedName name="__shared_19_2_0" localSheetId="2">SUM("a1"*"c1")</definedName>
    <definedName name="__shared_19_2_0">SUM("a1"*"c1")</definedName>
    <definedName name="__shared_21_0_0" localSheetId="2">SUM("a1"*"c1")</definedName>
    <definedName name="__shared_21_0_0">SUM("a1"*"c1")</definedName>
    <definedName name="__shared_21_1_0" localSheetId="2">SUM("a1"*"c1")</definedName>
    <definedName name="__shared_21_1_0">SUM("a1"*"c1")</definedName>
    <definedName name="__shared_21_2_0" localSheetId="2">SUM("a1"*"c1")</definedName>
    <definedName name="__shared_21_2_0">SUM("a1"*"c1")</definedName>
    <definedName name="__shared_22_0_0" localSheetId="2">SUM("a1"*"c1")</definedName>
    <definedName name="__shared_22_0_0">SUM("a1"*"c1")</definedName>
    <definedName name="__shared_22_1_0" localSheetId="2">SUM("a1"*"c1")</definedName>
    <definedName name="__shared_22_1_0">SUM("a1"*"c1")</definedName>
    <definedName name="__shared_22_10_0" localSheetId="2">SUM("a1"*"c1")</definedName>
    <definedName name="__shared_22_10_0">SUM("a1"*"c1")</definedName>
    <definedName name="__shared_22_11_0" localSheetId="2">SUM("a1"*"c1")</definedName>
    <definedName name="__shared_22_11_0">SUM("a1"*"c1")</definedName>
    <definedName name="__shared_22_2_0" localSheetId="2">SUM("a1"*"c1")</definedName>
    <definedName name="__shared_22_2_0">SUM("a1"*"c1")</definedName>
    <definedName name="__shared_22_3_0" localSheetId="2">SUM("a1"*"c1")</definedName>
    <definedName name="__shared_22_3_0">SUM("a1"*"c1")</definedName>
    <definedName name="__shared_22_4_0" localSheetId="2">SUM("a1"*"c1")</definedName>
    <definedName name="__shared_22_4_0">SUM("a1"*"c1")</definedName>
    <definedName name="__shared_22_5_0" localSheetId="2">SUM("a1"*"c1")</definedName>
    <definedName name="__shared_22_5_0">SUM("a1"*"c1")</definedName>
    <definedName name="__shared_22_6_0" localSheetId="2">SUM("a1"*"c1")</definedName>
    <definedName name="__shared_22_6_0">SUM("a1"*"c1")</definedName>
    <definedName name="__shared_22_7_0" localSheetId="2">SUM("a1"*"c1")</definedName>
    <definedName name="__shared_22_7_0">SUM("a1"*"c1")</definedName>
    <definedName name="__shared_22_8_0" localSheetId="2">SUM("a1"*"c1")</definedName>
    <definedName name="__shared_22_8_0">SUM("a1"*"c1")</definedName>
    <definedName name="__shared_22_9_0" localSheetId="2">SUM("a1"*"c1")</definedName>
    <definedName name="__shared_22_9_0">SUM("a1"*"c1")</definedName>
    <definedName name="__shared_24_0_0" localSheetId="2">SUM("a1"*"c1")</definedName>
    <definedName name="__shared_24_0_0">SUM("a1"*"c1")</definedName>
    <definedName name="__shared_24_1_0" localSheetId="2">SUM("a1"*"c1")</definedName>
    <definedName name="__shared_24_1_0">SUM("a1"*"c1")</definedName>
    <definedName name="__shared_24_10_0" localSheetId="2">SUM("a1"*"c1")</definedName>
    <definedName name="__shared_24_10_0">SUM("a1"*"c1")</definedName>
    <definedName name="__shared_24_11_0" localSheetId="2">SUM("a1"*"c1")</definedName>
    <definedName name="__shared_24_11_0">SUM("a1"*"c1")</definedName>
    <definedName name="__shared_24_2_0" localSheetId="2">SUM("a1"*"c1")</definedName>
    <definedName name="__shared_24_2_0">SUM("a1"*"c1")</definedName>
    <definedName name="__shared_24_3_0" localSheetId="2">SUM("a1"*"c1")</definedName>
    <definedName name="__shared_24_3_0">SUM("a1"*"c1")</definedName>
    <definedName name="__shared_24_4_0" localSheetId="2">SUM("a1"*"c1")</definedName>
    <definedName name="__shared_24_4_0">SUM("a1"*"c1")</definedName>
    <definedName name="__shared_24_5_0" localSheetId="2">SUM("a1"*"c1")</definedName>
    <definedName name="__shared_24_5_0">SUM("a1"*"c1")</definedName>
    <definedName name="__shared_24_6_0" localSheetId="2">SUM("a1"*"c1")</definedName>
    <definedName name="__shared_24_6_0">SUM("a1"*"c1")</definedName>
    <definedName name="__shared_24_7_0" localSheetId="2">SUM("a1"*"c1")</definedName>
    <definedName name="__shared_24_7_0">SUM("a1"*"c1")</definedName>
    <definedName name="__shared_24_8_0" localSheetId="2">SUM("a1"*"c1")</definedName>
    <definedName name="__shared_24_8_0">SUM("a1"*"c1")</definedName>
    <definedName name="__shared_24_9_0" localSheetId="2">SUM("a1"*"c1")</definedName>
    <definedName name="__shared_24_9_0">SUM("a1"*"c1")</definedName>
    <definedName name="__shared_26_0_0" localSheetId="2">SUM("a1"*"c1")</definedName>
    <definedName name="__shared_26_0_0">SUM("a1"*"c1")</definedName>
    <definedName name="__shared_26_1_0" localSheetId="2">SUM("a1"*"c1")</definedName>
    <definedName name="__shared_26_1_0">SUM("a1"*"c1")</definedName>
    <definedName name="__shared_26_10_0" localSheetId="2">SUM("a1"*"c1")</definedName>
    <definedName name="__shared_26_10_0">SUM("a1"*"c1")</definedName>
    <definedName name="__shared_26_11_0" localSheetId="2">SUM("a1"*"c1")</definedName>
    <definedName name="__shared_26_11_0">SUM("a1"*"c1")</definedName>
    <definedName name="__shared_26_12_0" localSheetId="2">SUM("a1"*"c1")</definedName>
    <definedName name="__shared_26_12_0">SUM("a1"*"c1")</definedName>
    <definedName name="__shared_26_13_0" localSheetId="2">SUM("a1"*"c1")</definedName>
    <definedName name="__shared_26_13_0">SUM("a1"*"c1")</definedName>
    <definedName name="__shared_26_2_0" localSheetId="2">SUM("a1"*"c1")</definedName>
    <definedName name="__shared_26_2_0">SUM("a1"*"c1")</definedName>
    <definedName name="__shared_26_3_0" localSheetId="2">SUM("a1"*"c1")</definedName>
    <definedName name="__shared_26_3_0">SUM("a1"*"c1")</definedName>
    <definedName name="__shared_26_4_0" localSheetId="2">SUM("a1"*"c1")</definedName>
    <definedName name="__shared_26_4_0">SUM("a1"*"c1")</definedName>
    <definedName name="__shared_26_5_0" localSheetId="2">SUM("a1"*"c1")</definedName>
    <definedName name="__shared_26_5_0">SUM("a1"*"c1")</definedName>
    <definedName name="__shared_26_6_0" localSheetId="2">SUM("a1"*"c1")</definedName>
    <definedName name="__shared_26_6_0">SUM("a1"*"c1")</definedName>
    <definedName name="__shared_26_7_0" localSheetId="2">SUM("a1"*"c1")</definedName>
    <definedName name="__shared_26_7_0">SUM("a1"*"c1")</definedName>
    <definedName name="__shared_26_8_0" localSheetId="2">SUM("a1"*"c1")</definedName>
    <definedName name="__shared_26_8_0">SUM("a1"*"c1")</definedName>
    <definedName name="__shared_26_9_0" localSheetId="2">SUM("a1"*"c1")</definedName>
    <definedName name="__shared_26_9_0">SUM("a1"*"c1")</definedName>
    <definedName name="__shared_28_0_0" localSheetId="2">SUM("a1"*"c1")</definedName>
    <definedName name="__shared_28_0_0">SUM("a1"*"c1")</definedName>
    <definedName name="__shared_28_1_0" localSheetId="2">SUM("a1"*"c1")</definedName>
    <definedName name="__shared_28_1_0">SUM("a1"*"c1")</definedName>
    <definedName name="__shared_28_10_0" localSheetId="2">SUM("a1"*"c1")</definedName>
    <definedName name="__shared_28_10_0">SUM("a1"*"c1")</definedName>
    <definedName name="__shared_28_11_0" localSheetId="2">SUM("a1"*"c1")</definedName>
    <definedName name="__shared_28_11_0">SUM("a1"*"c1")</definedName>
    <definedName name="__shared_28_12_0" localSheetId="2">SUM("a1"*"c1")</definedName>
    <definedName name="__shared_28_12_0">SUM("a1"*"c1")</definedName>
    <definedName name="__shared_28_2_0" localSheetId="2">SUM("a1"*"c1")</definedName>
    <definedName name="__shared_28_2_0">SUM("a1"*"c1")</definedName>
    <definedName name="__shared_28_3_0" localSheetId="2">SUM("a1"*"c1")</definedName>
    <definedName name="__shared_28_3_0">SUM("a1"*"c1")</definedName>
    <definedName name="__shared_28_4_0" localSheetId="2">SUM("a1"*"c1")</definedName>
    <definedName name="__shared_28_4_0">SUM("a1"*"c1")</definedName>
    <definedName name="__shared_28_5_0" localSheetId="2">SUM("a1"*"c1")</definedName>
    <definedName name="__shared_28_5_0">SUM("a1"*"c1")</definedName>
    <definedName name="__shared_28_6_0" localSheetId="2">SUM("a1"*"c1")</definedName>
    <definedName name="__shared_28_6_0">SUM("a1"*"c1")</definedName>
    <definedName name="__shared_28_7_0" localSheetId="2">SUM("a1"*"c1")</definedName>
    <definedName name="__shared_28_7_0">SUM("a1"*"c1")</definedName>
    <definedName name="__shared_28_8_0" localSheetId="2">SUM("a1"*"c1")</definedName>
    <definedName name="__shared_28_8_0">SUM("a1"*"c1")</definedName>
    <definedName name="__shared_28_9_0" localSheetId="2">SUM("a1"*"c1")</definedName>
    <definedName name="__shared_28_9_0">SUM("a1"*"c1")</definedName>
    <definedName name="__shared_30_0_0" localSheetId="2">SUM("a1"*"c1")</definedName>
    <definedName name="__shared_30_0_0">SUM("a1"*"c1")</definedName>
    <definedName name="__shared_30_1_0" localSheetId="2">SUM("a1"*"c1")</definedName>
    <definedName name="__shared_30_1_0">SUM("a1"*"c1")</definedName>
    <definedName name="__shared_30_10_0" localSheetId="2">SUM("a1"*"c1")</definedName>
    <definedName name="__shared_30_10_0">SUM("a1"*"c1")</definedName>
    <definedName name="__shared_30_2_0" localSheetId="2">SUM("a1"*"c1")</definedName>
    <definedName name="__shared_30_2_0">SUM("a1"*"c1")</definedName>
    <definedName name="__shared_30_3_0" localSheetId="2">SUM("a1"*"c1")</definedName>
    <definedName name="__shared_30_3_0">SUM("a1"*"c1")</definedName>
    <definedName name="__shared_30_4_0" localSheetId="2">SUM("a1"*"c1")</definedName>
    <definedName name="__shared_30_4_0">SUM("a1"*"c1")</definedName>
    <definedName name="__shared_30_5_0" localSheetId="2">SUM("a1"*"c1")</definedName>
    <definedName name="__shared_30_5_0">SUM("a1"*"c1")</definedName>
    <definedName name="__shared_30_6_0" localSheetId="2">SUM("a1"*"c1")</definedName>
    <definedName name="__shared_30_6_0">SUM("a1"*"c1")</definedName>
    <definedName name="__shared_30_7_0" localSheetId="2">SUM("a1"*"c1")</definedName>
    <definedName name="__shared_30_7_0">SUM("a1"*"c1")</definedName>
    <definedName name="__shared_30_8_0" localSheetId="2">SUM("a1"*"c1")</definedName>
    <definedName name="__shared_30_8_0">SUM("a1"*"c1")</definedName>
    <definedName name="__shared_30_9_0" localSheetId="2">SUM("a1"*"c1")</definedName>
    <definedName name="__shared_30_9_0">SUM("a1"*"c1")</definedName>
    <definedName name="__shared_32_0_0" localSheetId="2">SUM("a1"*"c1")</definedName>
    <definedName name="__shared_32_0_0">SUM("a1"*"c1")</definedName>
    <definedName name="__shared_32_1_0" localSheetId="2">SUM("a1"*"c1")</definedName>
    <definedName name="__shared_32_1_0">SUM("a1"*"c1")</definedName>
    <definedName name="__shared_32_10_0" localSheetId="2">SUM("a1"*"c1")</definedName>
    <definedName name="__shared_32_10_0">SUM("a1"*"c1")</definedName>
    <definedName name="__shared_32_2_0" localSheetId="2">SUM("a1"*"c1")</definedName>
    <definedName name="__shared_32_2_0">SUM("a1"*"c1")</definedName>
    <definedName name="__shared_32_3_0" localSheetId="2">SUM("a1"*"c1")</definedName>
    <definedName name="__shared_32_3_0">SUM("a1"*"c1")</definedName>
    <definedName name="__shared_32_4_0" localSheetId="2">SUM("a1"*"c1")</definedName>
    <definedName name="__shared_32_4_0">SUM("a1"*"c1")</definedName>
    <definedName name="__shared_32_5_0" localSheetId="2">SUM("a1"*"c1")</definedName>
    <definedName name="__shared_32_5_0">SUM("a1"*"c1")</definedName>
    <definedName name="__shared_32_6_0" localSheetId="2">SUM("a1"*"c1")</definedName>
    <definedName name="__shared_32_6_0">SUM("a1"*"c1")</definedName>
    <definedName name="__shared_32_7_0" localSheetId="2">SUM("a1"*"c1")</definedName>
    <definedName name="__shared_32_7_0">SUM("a1"*"c1")</definedName>
    <definedName name="__shared_32_8_0" localSheetId="2">SUM("a1"*"c1")</definedName>
    <definedName name="__shared_32_8_0">SUM("a1"*"c1")</definedName>
    <definedName name="__shared_32_9_0" localSheetId="2">SUM("a1"*"c1")</definedName>
    <definedName name="__shared_32_9_0">SUM("a1"*"c1")</definedName>
    <definedName name="__shared_34_0_0" localSheetId="2">SUM("a1"*"c1")</definedName>
    <definedName name="__shared_34_0_0">SUM("a1"*"c1")</definedName>
    <definedName name="__shared_34_1_0" localSheetId="2">SUM("a1"*"c1")</definedName>
    <definedName name="__shared_34_1_0">SUM("a1"*"c1")</definedName>
    <definedName name="__shared_34_2_0" localSheetId="2">SUM("a1"*"c1")</definedName>
    <definedName name="__shared_34_2_0">SUM("a1"*"c1")</definedName>
    <definedName name="__shared_34_3_0" localSheetId="2">SUM("a1"*"c1")</definedName>
    <definedName name="__shared_34_3_0">SUM("a1"*"c1")</definedName>
    <definedName name="__shared_34_4_0" localSheetId="2">SUM("a1"*"c1")</definedName>
    <definedName name="__shared_34_4_0">SUM("a1"*"c1")</definedName>
    <definedName name="__shared_34_5_0" localSheetId="2">SUM("a1"*"c1")</definedName>
    <definedName name="__shared_34_5_0">SUM("a1"*"c1")</definedName>
    <definedName name="__shared_34_6_0" localSheetId="2">SUM("a1"*"c1")</definedName>
    <definedName name="__shared_34_6_0">SUM("a1"*"c1")</definedName>
    <definedName name="__shared_34_7_0" localSheetId="2">SUM("a1"*"c1")</definedName>
    <definedName name="__shared_34_7_0">SUM("a1"*"c1")</definedName>
    <definedName name="__shared_34_8_0" localSheetId="2">SUM("a1"*"c1")</definedName>
    <definedName name="__shared_34_8_0">SUM("a1"*"c1")</definedName>
    <definedName name="__shared_40_0_0">"a1"*"g1"</definedName>
    <definedName name="__shared_40_1_0">"a1"*"g1"</definedName>
    <definedName name="__shared_40_10_0">"a1"*"g1"</definedName>
    <definedName name="__shared_40_11_0">"a1"*"g1"</definedName>
    <definedName name="__shared_40_12_0">"a1"*"g1"</definedName>
    <definedName name="__shared_40_13_0">"a1"*"g1"</definedName>
    <definedName name="__shared_40_14_0">"a1"*"g1"</definedName>
    <definedName name="__shared_40_15_0">"a1"*"g1"</definedName>
    <definedName name="__shared_40_16_0">"a1"*"g1"</definedName>
    <definedName name="__shared_40_17_0">"a1"*"g1"</definedName>
    <definedName name="__shared_40_18_0">"a1"*"g1"</definedName>
    <definedName name="__shared_40_19_0">"a1"*"g1"</definedName>
    <definedName name="__shared_40_2_0">"a1"*"g1"</definedName>
    <definedName name="__shared_40_20_0">"a1"*"g1"</definedName>
    <definedName name="__shared_40_21_0">"a1"*"g1"</definedName>
    <definedName name="__shared_40_22_0">"a1"*"g1"</definedName>
    <definedName name="__shared_40_23_0">"a1"*"g1"</definedName>
    <definedName name="__shared_40_24_0">"a1"*"g1"</definedName>
    <definedName name="__shared_40_25_0">"a1"*"g1"</definedName>
    <definedName name="__shared_40_26_0">"a1"*"g1"</definedName>
    <definedName name="__shared_40_27_0">"a1"*"g1"</definedName>
    <definedName name="__shared_40_28_0">"a1"*"g1"</definedName>
    <definedName name="__shared_40_29_0">"a1"*"g1"</definedName>
    <definedName name="__shared_40_3_0">"a1"*"g1"</definedName>
    <definedName name="__shared_40_30_0">"a1"*"g1"</definedName>
    <definedName name="__shared_40_31_0">"a1"*"g1"</definedName>
    <definedName name="__shared_40_32_0">"a1"*"g1"</definedName>
    <definedName name="__shared_40_33_0">"a1"*"g1"</definedName>
    <definedName name="__shared_40_34_0">"a1"*"g1"</definedName>
    <definedName name="__shared_40_35_0">"a1"*"g1"</definedName>
    <definedName name="__shared_40_36_0">"a1"*"g1"</definedName>
    <definedName name="__shared_40_37_0">"a1"*"g1"</definedName>
    <definedName name="__shared_40_38_0">"a1"*"g1"</definedName>
    <definedName name="__shared_40_39_0">"a1"*"g1"</definedName>
    <definedName name="__shared_40_4_0">"a1"*"g1"</definedName>
    <definedName name="__shared_40_40_0">"a1"*"g1"</definedName>
    <definedName name="__shared_40_41_0">"a1"*"g1"</definedName>
    <definedName name="__shared_40_42_0">"a1"*"g1"</definedName>
    <definedName name="__shared_40_43_0">"a1"*"g1"</definedName>
    <definedName name="__shared_40_44_0">"a1"*"g1"</definedName>
    <definedName name="__shared_40_45_0">"a1"*"g1"</definedName>
    <definedName name="__shared_40_46_0">"a1"*"g1"</definedName>
    <definedName name="__shared_40_47_0">"a1"*"g1"</definedName>
    <definedName name="__shared_40_48_0">"a1"*"g1"</definedName>
    <definedName name="__shared_40_49_0">"a1"*"g1"</definedName>
    <definedName name="__shared_40_5_0">"a1"*"g1"</definedName>
    <definedName name="__shared_40_50_0">"a1"*"g1"</definedName>
    <definedName name="__shared_40_51_0" localSheetId="2">SUM("a1"*"g1")</definedName>
    <definedName name="__shared_40_51_0">SUM("a1"*"g1")</definedName>
    <definedName name="__shared_40_52_0">"a1"*"g1"</definedName>
    <definedName name="__shared_40_53_0">"a1"*"g1"</definedName>
    <definedName name="__shared_40_54_0">"a1"*"g1"</definedName>
    <definedName name="__shared_40_55_0">"a1"*"g1"</definedName>
    <definedName name="__shared_40_56_0">"a1"</definedName>
    <definedName name="__shared_40_57_0">"a1"</definedName>
    <definedName name="__shared_40_58_0">"a1"</definedName>
    <definedName name="__shared_40_59_0" localSheetId="2">SUM("a1"*"g1")</definedName>
    <definedName name="__shared_40_59_0">SUM("a1"*"g1")</definedName>
    <definedName name="__shared_40_6_0">"a1"*"g1"</definedName>
    <definedName name="__shared_40_60_0">"a1"</definedName>
    <definedName name="__shared_40_61_0" localSheetId="2">SUM("a1"*"g1")</definedName>
    <definedName name="__shared_40_61_0">SUM("a1"*"g1")</definedName>
    <definedName name="__shared_40_62_0">"a1"</definedName>
    <definedName name="__shared_40_63_0" localSheetId="2">SUM("a1"*"g1")</definedName>
    <definedName name="__shared_40_63_0">SUM("a1"*"g1")</definedName>
    <definedName name="__shared_40_7_0">"a1"*"g1"</definedName>
    <definedName name="__shared_40_8_0">"a1"*"g1"</definedName>
    <definedName name="__shared_40_9_0">"a1"*"g1"</definedName>
    <definedName name="__shared_41_0_0">"a1"*"g1"</definedName>
    <definedName name="__shared_41_1_0">"a1"*"g1"</definedName>
    <definedName name="__shared_41_10_0">"a1"*"g1"</definedName>
    <definedName name="__shared_41_11_0">"a1"*"g1"</definedName>
    <definedName name="__shared_41_12_0">"a1"*"g1"</definedName>
    <definedName name="__shared_41_13_0">"a1"*"g1"</definedName>
    <definedName name="__shared_41_14_0">"a1"*"g1"</definedName>
    <definedName name="__shared_41_15_0">"a1"*"g1"</definedName>
    <definedName name="__shared_41_16_0">"a1"*"g1"</definedName>
    <definedName name="__shared_41_17_0">"a1"*"g1"</definedName>
    <definedName name="__shared_41_18_0">"a1"*"g1"</definedName>
    <definedName name="__shared_41_19_0">"a1"*"g1"</definedName>
    <definedName name="__shared_41_2_0">"a1"*"g1"</definedName>
    <definedName name="__shared_41_20_0">"a1"*"g1"</definedName>
    <definedName name="__shared_41_21_0">"a1"*"g1"</definedName>
    <definedName name="__shared_41_22_0">"a1"*"g1"</definedName>
    <definedName name="__shared_41_23_0">"a1"*"g1"</definedName>
    <definedName name="__shared_41_24_0">"a1"*"g1"</definedName>
    <definedName name="__shared_41_25_0">"a1"*"g1"</definedName>
    <definedName name="__shared_41_26_0">"a1"*"g1"</definedName>
    <definedName name="__shared_41_27_0">"a1"*"g1"</definedName>
    <definedName name="__shared_41_28_0">"a1"*"g1"</definedName>
    <definedName name="__shared_41_29_0">"a1"*"g1"</definedName>
    <definedName name="__shared_41_3_0">"a1"*"g1"</definedName>
    <definedName name="__shared_41_30_0">"a1"*"g1"</definedName>
    <definedName name="__shared_41_31_0">"a1"*"g1"</definedName>
    <definedName name="__shared_41_32_0">"a1"*"g1"</definedName>
    <definedName name="__shared_41_33_0">"a1"*"g1"</definedName>
    <definedName name="__shared_41_34_0">"a1"*"g1"</definedName>
    <definedName name="__shared_41_35_0">"a1"*"g1"</definedName>
    <definedName name="__shared_41_36_0">"a1"*"g1"</definedName>
    <definedName name="__shared_41_37_0">"a1"*"g1"</definedName>
    <definedName name="__shared_41_38_0">"a1"*"g1"</definedName>
    <definedName name="__shared_41_39_0">"a1"*"g1"</definedName>
    <definedName name="__shared_41_4_0">"a1"*"g1"</definedName>
    <definedName name="__shared_41_40_0">"a1"*"g1"</definedName>
    <definedName name="__shared_41_41_0">"a1"*"g1"</definedName>
    <definedName name="__shared_41_42_0">"a1"*"g1"</definedName>
    <definedName name="__shared_41_43_0">"a1"*"g1"</definedName>
    <definedName name="__shared_41_44_0">"a1"*"g1"</definedName>
    <definedName name="__shared_41_45_0">"a1"*"g1"</definedName>
    <definedName name="__shared_41_46_0">"a1"*"g1"</definedName>
    <definedName name="__shared_41_47_0" localSheetId="2">SUM("a1"*"g1")</definedName>
    <definedName name="__shared_41_47_0">SUM("a1"*"g1")</definedName>
    <definedName name="__shared_41_48_0">"a1"*"g1"</definedName>
    <definedName name="__shared_41_49_0">"a1"*"g1"</definedName>
    <definedName name="__shared_41_5_0">"a1"*"g1"</definedName>
    <definedName name="__shared_41_50_0">"a1"*"g1"</definedName>
    <definedName name="__shared_41_51_0">"a1"*"g1"</definedName>
    <definedName name="__shared_41_52_0">"a1"</definedName>
    <definedName name="__shared_41_53_0">"a1"</definedName>
    <definedName name="__shared_41_54_0">"a1"</definedName>
    <definedName name="__shared_41_55_0" localSheetId="2">SUM("a1"*"g1")</definedName>
    <definedName name="__shared_41_55_0">SUM("a1"*"g1")</definedName>
    <definedName name="__shared_41_56_0">"a1"</definedName>
    <definedName name="__shared_41_57_0" localSheetId="2">SUM("a1"*"g1")</definedName>
    <definedName name="__shared_41_57_0">SUM("a1"*"g1")</definedName>
    <definedName name="__shared_41_58_0">"a1"</definedName>
    <definedName name="__shared_41_59_0" localSheetId="2">SUM("a1"*"g1")</definedName>
    <definedName name="__shared_41_59_0">SUM("a1"*"g1")</definedName>
    <definedName name="__shared_41_6_0">"a1"*"g1"</definedName>
    <definedName name="__shared_41_7_0">"a1"*"g1"</definedName>
    <definedName name="__shared_41_8_0">"a1"*"g1"</definedName>
    <definedName name="__shared_41_9_0">"a1"*"g1"</definedName>
    <definedName name="__shared_42_0_0" localSheetId="2">SUM("a1"*"c1")</definedName>
    <definedName name="__shared_42_0_0">SUM("a1"*"c1")</definedName>
    <definedName name="__shared_42_1_0" localSheetId="2">SUM("a1"*"c1")</definedName>
    <definedName name="__shared_42_1_0">SUM("a1"*"c1")</definedName>
    <definedName name="__shared_42_2_0" localSheetId="2">SUM("a1"*"c1")</definedName>
    <definedName name="__shared_42_2_0">SUM("a1"*"c1")</definedName>
    <definedName name="__shared_42_3_0" localSheetId="2">SUM("a1"*"c1")</definedName>
    <definedName name="__shared_42_3_0">SUM("a1"*"c1")</definedName>
    <definedName name="__shared_42_4_0" localSheetId="2">SUM("a1"*"c1")</definedName>
    <definedName name="__shared_42_4_0">SUM("a1"*"c1")</definedName>
    <definedName name="__shared_42_5_0" localSheetId="2">SUM("a1"*"c1")</definedName>
    <definedName name="__shared_42_5_0">SUM("a1"*"c1")</definedName>
    <definedName name="__shared_42_6_0" localSheetId="2">SUM("a1"*"c1")</definedName>
    <definedName name="__shared_42_6_0">SUM("a1"*"c1")</definedName>
    <definedName name="__shared_42_7_0" localSheetId="2">SUM("a1"*"c1")</definedName>
    <definedName name="__shared_42_7_0">SUM("a1"*"c1")</definedName>
    <definedName name="__shared_42_8_0" localSheetId="2">SUM("a1"*"c1")</definedName>
    <definedName name="__shared_42_8_0">SUM("a1"*"c1")</definedName>
    <definedName name="__shared_44_0_0" localSheetId="2">SUM("a1"*"c1")</definedName>
    <definedName name="__shared_44_0_0">SUM("a1"*"c1")</definedName>
    <definedName name="__shared_44_1_0" localSheetId="2">SUM("a1"*"c1")</definedName>
    <definedName name="__shared_44_1_0">SUM("a1"*"c1")</definedName>
    <definedName name="__shared_44_2_0" localSheetId="2">SUM("a1"*"c1")</definedName>
    <definedName name="__shared_44_2_0">SUM("a1"*"c1")</definedName>
    <definedName name="__shared_44_3_0" localSheetId="2">SUM("a1"*"c1")</definedName>
    <definedName name="__shared_44_3_0">SUM("a1"*"c1")</definedName>
    <definedName name="__shared_44_4_0" localSheetId="2">SUM("a1"*"c1")</definedName>
    <definedName name="__shared_44_4_0">SUM("a1"*"c1")</definedName>
    <definedName name="__shared_44_5_0" localSheetId="2">SUM("a1"*"c1")</definedName>
    <definedName name="__shared_44_5_0">SUM("a1"*"c1")</definedName>
    <definedName name="__shared_44_6_0" localSheetId="2">SUM("a1"*"c1")</definedName>
    <definedName name="__shared_44_6_0">SUM("a1"*"c1")</definedName>
    <definedName name="__shared_44_7_0" localSheetId="2">SUM("a1"*"c1")</definedName>
    <definedName name="__shared_44_7_0">SUM("a1"*"c1")</definedName>
    <definedName name="__shared_44_8_0" localSheetId="2">SUM("a1"*"c1")</definedName>
    <definedName name="__shared_44_8_0">SUM("a1"*"c1")</definedName>
    <definedName name="__shared_45_0_0" localSheetId="2">SUM("a1"*"c1")</definedName>
    <definedName name="__shared_45_0_0">SUM("a1"*"c1")</definedName>
    <definedName name="__shared_45_1_0" localSheetId="2">SUM("a1"*"c1")</definedName>
    <definedName name="__shared_45_1_0">SUM("a1"*"c1")</definedName>
    <definedName name="__shared_45_2_0" localSheetId="2">SUM("a1"*"c1")</definedName>
    <definedName name="__shared_45_2_0">SUM("a1"*"c1")</definedName>
    <definedName name="__shared_45_3_0" localSheetId="2">SUM("a1"*"c1")</definedName>
    <definedName name="__shared_45_3_0">SUM("a1"*"c1")</definedName>
    <definedName name="__shared_45_4_0" localSheetId="2">SUM("a1"*"c1")</definedName>
    <definedName name="__shared_45_4_0">SUM("a1"*"c1")</definedName>
    <definedName name="__shared_45_5_0" localSheetId="2">SUM("a1"*"c1")</definedName>
    <definedName name="__shared_45_5_0">SUM("a1"*"c1")</definedName>
    <definedName name="__shared_45_6_0" localSheetId="2">SUM("a1"*"c1")</definedName>
    <definedName name="__shared_45_6_0">SUM("a1"*"c1")</definedName>
    <definedName name="__shared_45_7_0" localSheetId="2">SUM("a1"*"c1")</definedName>
    <definedName name="__shared_45_7_0">SUM("a1"*"c1")</definedName>
    <definedName name="__shared_47_0_0" localSheetId="2">SUM("a1"*"c1")</definedName>
    <definedName name="__shared_47_0_0">SUM("a1"*"c1")</definedName>
    <definedName name="__shared_47_1_0" localSheetId="2">SUM("a1"*"c1")</definedName>
    <definedName name="__shared_47_1_0">SUM("a1"*"c1")</definedName>
    <definedName name="__shared_47_10_0" localSheetId="2">SUM("a1"*"c1")</definedName>
    <definedName name="__shared_47_10_0">SUM("a1"*"c1")</definedName>
    <definedName name="__shared_47_11_0" localSheetId="2">SUM("a1"*"c1")</definedName>
    <definedName name="__shared_47_11_0">SUM("a1"*"c1")</definedName>
    <definedName name="__shared_47_12_0" localSheetId="2">SUM("a1"*"c1")</definedName>
    <definedName name="__shared_47_12_0">SUM("a1"*"c1")</definedName>
    <definedName name="__shared_47_13_0" localSheetId="2">SUM("a1"*"c1")</definedName>
    <definedName name="__shared_47_13_0">SUM("a1"*"c1")</definedName>
    <definedName name="__shared_47_14_0" localSheetId="2">SUM("a1"*"c1")</definedName>
    <definedName name="__shared_47_14_0">SUM("a1"*"c1")</definedName>
    <definedName name="__shared_47_15_0" localSheetId="2">SUM("a1"*"c1")</definedName>
    <definedName name="__shared_47_15_0">SUM("a1"*"c1")</definedName>
    <definedName name="__shared_47_16_0" localSheetId="2">SUM("a1"*"c1")</definedName>
    <definedName name="__shared_47_16_0">SUM("a1"*"c1")</definedName>
    <definedName name="__shared_47_17_0" localSheetId="2">SUM("a1"*"c1")</definedName>
    <definedName name="__shared_47_17_0">SUM("a1"*"c1")</definedName>
    <definedName name="__shared_47_18_0" localSheetId="2">SUM("a1"*"c1")</definedName>
    <definedName name="__shared_47_18_0">SUM("a1"*"c1")</definedName>
    <definedName name="__shared_47_19_0" localSheetId="2">SUM("a1"*"c1")</definedName>
    <definedName name="__shared_47_19_0">SUM("a1"*"c1")</definedName>
    <definedName name="__shared_47_2_0" localSheetId="2">SUM("a1"*"c1")</definedName>
    <definedName name="__shared_47_2_0">SUM("a1"*"c1")</definedName>
    <definedName name="__shared_47_20_0" localSheetId="2">SUM("a1"*"c1")</definedName>
    <definedName name="__shared_47_20_0">SUM("a1"*"c1")</definedName>
    <definedName name="__shared_47_21_0" localSheetId="2">SUM("a1"*"c1")</definedName>
    <definedName name="__shared_47_21_0">SUM("a1"*"c1")</definedName>
    <definedName name="__shared_47_22_0" localSheetId="2">SUM("a1"*"c1")</definedName>
    <definedName name="__shared_47_22_0">SUM("a1"*"c1")</definedName>
    <definedName name="__shared_47_23_0" localSheetId="2">SUM("a1"*"c1")</definedName>
    <definedName name="__shared_47_23_0">SUM("a1"*"c1")</definedName>
    <definedName name="__shared_47_24_0" localSheetId="2">SUM("a1"*"c1")</definedName>
    <definedName name="__shared_47_24_0">SUM("a1"*"c1")</definedName>
    <definedName name="__shared_47_25_0" localSheetId="2">SUM("a1"*"c1")</definedName>
    <definedName name="__shared_47_25_0">SUM("a1"*"c1")</definedName>
    <definedName name="__shared_47_26_0" localSheetId="2">SUM("a1"*"c1")</definedName>
    <definedName name="__shared_47_26_0">SUM("a1"*"c1")</definedName>
    <definedName name="__shared_47_27_0" localSheetId="2">SUM("a1"*"c1")</definedName>
    <definedName name="__shared_47_27_0">SUM("a1"*"c1")</definedName>
    <definedName name="__shared_47_3_0" localSheetId="2">SUM("a1"*"c1")</definedName>
    <definedName name="__shared_47_3_0">SUM("a1"*"c1")</definedName>
    <definedName name="__shared_47_4_0" localSheetId="2">SUM("a1"*"c1")</definedName>
    <definedName name="__shared_47_4_0">SUM("a1"*"c1")</definedName>
    <definedName name="__shared_47_5_0" localSheetId="2">SUM("a1"*"c1")</definedName>
    <definedName name="__shared_47_5_0">SUM("a1"*"c1")</definedName>
    <definedName name="__shared_47_6_0" localSheetId="2">SUM("a1"*"c1")</definedName>
    <definedName name="__shared_47_6_0">SUM("a1"*"c1")</definedName>
    <definedName name="__shared_47_7_0" localSheetId="2">SUM("a1"*"c1")</definedName>
    <definedName name="__shared_47_7_0">SUM("a1"*"c1")</definedName>
    <definedName name="__shared_47_8_0" localSheetId="2">SUM("a1"*"c1")</definedName>
    <definedName name="__shared_47_8_0">SUM("a1"*"c1")</definedName>
    <definedName name="__shared_47_9_0" localSheetId="2">SUM("a1"*"c1")</definedName>
    <definedName name="__shared_47_9_0">SUM("a1"*"c1")</definedName>
    <definedName name="__shared_49_0_0">"c1"*"a1"</definedName>
    <definedName name="__shared_49_1_0" localSheetId="2">SUM("a1"*"c1")</definedName>
    <definedName name="__shared_49_1_0">SUM("a1"*"c1")</definedName>
    <definedName name="__shared_49_10_0" localSheetId="2">SUM("a1"*"c1")</definedName>
    <definedName name="__shared_49_10_0">SUM("a1"*"c1")</definedName>
    <definedName name="__shared_49_11_0" localSheetId="2">SUM("a1"*"c1")</definedName>
    <definedName name="__shared_49_11_0">SUM("a1"*"c1")</definedName>
    <definedName name="__shared_49_12_0" localSheetId="2">SUM("a1"*"c1")</definedName>
    <definedName name="__shared_49_12_0">SUM("a1"*"c1")</definedName>
    <definedName name="__shared_49_13_0">"c1"*"a1"</definedName>
    <definedName name="__shared_49_14_0">"c1"*"a1"</definedName>
    <definedName name="__shared_49_15_0" localSheetId="2">SUM("a1"*"c1")</definedName>
    <definedName name="__shared_49_15_0">SUM("a1"*"c1")</definedName>
    <definedName name="__shared_49_16_0" localSheetId="2">SUM("a1"*"c1")</definedName>
    <definedName name="__shared_49_16_0">SUM("a1"*"c1")</definedName>
    <definedName name="__shared_49_17_0" localSheetId="2">SUM("a1"*"c1")</definedName>
    <definedName name="__shared_49_17_0">SUM("a1"*"c1")</definedName>
    <definedName name="__shared_49_18_0" localSheetId="2">SUM("a1"*"c1")</definedName>
    <definedName name="__shared_49_18_0">SUM("a1"*"c1")</definedName>
    <definedName name="__shared_49_19_0" localSheetId="2">SUM("a1"*"c1")</definedName>
    <definedName name="__shared_49_19_0">SUM("a1"*"c1")</definedName>
    <definedName name="__shared_49_2_0">"c1"*"a1"</definedName>
    <definedName name="__shared_49_20_0" localSheetId="2">SUM("a1"*"c1")</definedName>
    <definedName name="__shared_49_20_0">SUM("a1"*"c1")</definedName>
    <definedName name="__shared_49_21_0" localSheetId="2">SUM("a1"*"c1")</definedName>
    <definedName name="__shared_49_21_0">SUM("a1"*"c1")</definedName>
    <definedName name="__shared_49_22_0" localSheetId="2">SUM("a1"*"c1")</definedName>
    <definedName name="__shared_49_22_0">SUM("a1"*"c1")</definedName>
    <definedName name="__shared_49_23_0" localSheetId="2">SUM("a1"*"c1")</definedName>
    <definedName name="__shared_49_23_0">SUM("a1"*"c1")</definedName>
    <definedName name="__shared_49_24_0" localSheetId="2">SUM("a1"*"c1")</definedName>
    <definedName name="__shared_49_24_0">SUM("a1"*"c1")</definedName>
    <definedName name="__shared_49_25_0">"c1"*"a1"</definedName>
    <definedName name="__shared_49_26_0">"c1"*"a1"</definedName>
    <definedName name="__shared_49_27_0" localSheetId="2">SUM("a1"*"c1")</definedName>
    <definedName name="__shared_49_27_0">SUM("a1"*"c1")</definedName>
    <definedName name="__shared_49_3_0" localSheetId="2">SUM("a1"*"c1")</definedName>
    <definedName name="__shared_49_3_0">SUM("a1"*"c1")</definedName>
    <definedName name="__shared_49_4_0" localSheetId="2">SUM("a1"*"c1")</definedName>
    <definedName name="__shared_49_4_0">SUM("a1"*"c1")</definedName>
    <definedName name="__shared_49_5_0" localSheetId="2">SUM("a1"*"c1")</definedName>
    <definedName name="__shared_49_5_0">SUM("a1"*"c1")</definedName>
    <definedName name="__shared_49_6_0" localSheetId="2">SUM("a1"*"c1")</definedName>
    <definedName name="__shared_49_6_0">SUM("a1"*"c1")</definedName>
    <definedName name="__shared_49_7_0" localSheetId="2">SUM("a1"*"c1")</definedName>
    <definedName name="__shared_49_7_0">SUM("a1"*"c1")</definedName>
    <definedName name="__shared_49_8_0" localSheetId="2">SUM("a1"*"c1")</definedName>
    <definedName name="__shared_49_8_0">SUM("a1"*"c1")</definedName>
    <definedName name="__shared_49_9_0" localSheetId="2">SUM("a1"*"c1")</definedName>
    <definedName name="__shared_49_9_0">SUM("a1"*"c1")</definedName>
    <definedName name="__shared_51_0_0">"c1"*"a1"</definedName>
    <definedName name="__shared_51_1_0">"c1"*"a1"</definedName>
    <definedName name="__shared_51_2_0" localSheetId="2">SUM("a1"*"c1")</definedName>
    <definedName name="__shared_51_2_0">SUM("a1"*"c1")</definedName>
    <definedName name="__shared_51_3_0">"c1"*"a1"</definedName>
    <definedName name="__shared_51_4_0">"c1"*"a1"</definedName>
    <definedName name="__shared_51_5_0" localSheetId="2">SUM("a1"*"c1")</definedName>
    <definedName name="__shared_51_5_0">SUM("a1"*"c1")</definedName>
    <definedName name="__shared_51_6_0" localSheetId="2">SUM("a1"*"c1")</definedName>
    <definedName name="__shared_51_6_0">SUM("a1"*"c1")</definedName>
    <definedName name="__shared_51_7_0" localSheetId="2">SUM("a1"*"c1")</definedName>
    <definedName name="__shared_51_7_0">SUM("a1"*"c1")</definedName>
    <definedName name="__shared_53_0_0" localSheetId="2">SUM("a1"*"c1")</definedName>
    <definedName name="__shared_53_0_0">SUM("a1"*"c1")</definedName>
    <definedName name="__shared_53_1_0" localSheetId="2">SUM("a1"*"c1")</definedName>
    <definedName name="__shared_53_1_0">SUM("a1"*"c1")</definedName>
    <definedName name="__shared_53_2_0" localSheetId="2">SUM("a1"*"c1")</definedName>
    <definedName name="__shared_53_2_0">SUM("a1"*"c1")</definedName>
    <definedName name="__shared_53_3_0" localSheetId="2">SUM("a1"*"c1")</definedName>
    <definedName name="__shared_53_3_0">SUM("a1"*"c1")</definedName>
    <definedName name="__shared_53_4_0" localSheetId="2">SUM("a1"*"c1")</definedName>
    <definedName name="__shared_53_4_0">SUM("a1"*"c1")</definedName>
    <definedName name="__shared_53_5_0" localSheetId="2">SUM("a1"*"c1")</definedName>
    <definedName name="__shared_53_5_0">SUM("a1"*"c1")</definedName>
    <definedName name="__shared_53_6_0" localSheetId="2">SUM("a1"*"c1")</definedName>
    <definedName name="__shared_53_6_0">SUM("a1"*"c1")</definedName>
    <definedName name="__shared_53_7_0" localSheetId="2">SUM("a1"*"c1")</definedName>
    <definedName name="__shared_53_7_0">SUM("a1"*"c1")</definedName>
    <definedName name="__shared_53_8_0" localSheetId="2">SUM("a1"*"c1")</definedName>
    <definedName name="__shared_53_8_0">SUM("a1"*"c1")</definedName>
    <definedName name="__shared_55_0_0" localSheetId="2">SUM("a1"*"c1")</definedName>
    <definedName name="__shared_55_0_0">SUM("a1"*"c1")</definedName>
    <definedName name="__shared_55_1_0" localSheetId="2">SUM("a1"*"c1")</definedName>
    <definedName name="__shared_55_1_0">SUM("a1"*"c1")</definedName>
    <definedName name="__shared_57_0_0" localSheetId="2">SUM("a1"*"c1")</definedName>
    <definedName name="__shared_57_0_0">SUM("a1"*"c1")</definedName>
    <definedName name="__shared_57_1_0" localSheetId="2">SUM("a1"*"c1")</definedName>
    <definedName name="__shared_57_1_0">SUM("a1"*"c1")</definedName>
    <definedName name="__shared_57_10_0" localSheetId="2">SUM("a1"*"c1")</definedName>
    <definedName name="__shared_57_10_0">SUM("a1"*"c1")</definedName>
    <definedName name="__shared_57_11_0" localSheetId="2">SUM("a1"*"c1")</definedName>
    <definedName name="__shared_57_11_0">SUM("a1"*"c1")</definedName>
    <definedName name="__shared_57_12_0" localSheetId="2">SUM("a1"*"c1")</definedName>
    <definedName name="__shared_57_12_0">SUM("a1"*"c1")</definedName>
    <definedName name="__shared_57_2_0" localSheetId="2">SUM("a1"*"c1")</definedName>
    <definedName name="__shared_57_2_0">SUM("a1"*"c1")</definedName>
    <definedName name="__shared_57_3_0" localSheetId="2">SUM("a1"*"c1")</definedName>
    <definedName name="__shared_57_3_0">SUM("a1"*"c1")</definedName>
    <definedName name="__shared_57_4_0" localSheetId="2">SUM("a1"*"c1")</definedName>
    <definedName name="__shared_57_4_0">SUM("a1"*"c1")</definedName>
    <definedName name="__shared_57_5_0" localSheetId="2">SUM("a1"*"c1")</definedName>
    <definedName name="__shared_57_5_0">SUM("a1"*"c1")</definedName>
    <definedName name="__shared_57_6_0" localSheetId="2">SUM("a1"*"c1")</definedName>
    <definedName name="__shared_57_6_0">SUM("a1"*"c1")</definedName>
    <definedName name="__shared_57_7_0" localSheetId="2">SUM("a1"*"c1")</definedName>
    <definedName name="__shared_57_7_0">SUM("a1"*"c1")</definedName>
    <definedName name="__shared_57_8_0" localSheetId="2">SUM("a1"*"c1")</definedName>
    <definedName name="__shared_57_8_0">SUM("a1"*"c1")</definedName>
    <definedName name="__shared_57_9_0" localSheetId="2">SUM("a1"*"c1")</definedName>
    <definedName name="__shared_57_9_0">SUM("a1"*"c1")</definedName>
    <definedName name="__shared_59_0_0" localSheetId="2">SUM("a1"*"c1")</definedName>
    <definedName name="__shared_59_0_0">SUM("a1"*"c1")</definedName>
    <definedName name="__shared_59_1_0" localSheetId="2">SUM("a1"*"c1")</definedName>
    <definedName name="__shared_59_1_0">SUM("a1"*"c1")</definedName>
    <definedName name="__shared_59_10_0" localSheetId="2">SUM("a1"*"c1")</definedName>
    <definedName name="__shared_59_10_0">SUM("a1"*"c1")</definedName>
    <definedName name="__shared_59_11_0" localSheetId="2">SUM("a1"*"c1")</definedName>
    <definedName name="__shared_59_11_0">SUM("a1"*"c1")</definedName>
    <definedName name="__shared_59_2_0" localSheetId="2">SUM("a1"*"c1")</definedName>
    <definedName name="__shared_59_2_0">SUM("a1"*"c1")</definedName>
    <definedName name="__shared_59_3_0" localSheetId="2">SUM("a1"*"c1")</definedName>
    <definedName name="__shared_59_3_0">SUM("a1"*"c1")</definedName>
    <definedName name="__shared_59_4_0" localSheetId="2">SUM("a1"*"c1")</definedName>
    <definedName name="__shared_59_4_0">SUM("a1"*"c1")</definedName>
    <definedName name="__shared_59_5_0" localSheetId="2">SUM("a1"*"c1")</definedName>
    <definedName name="__shared_59_5_0">SUM("a1"*"c1")</definedName>
    <definedName name="__shared_59_6_0" localSheetId="2">SUM("a1"*"c1")</definedName>
    <definedName name="__shared_59_6_0">SUM("a1"*"c1")</definedName>
    <definedName name="__shared_59_7_0" localSheetId="2">SUM("a1"*"c1")</definedName>
    <definedName name="__shared_59_7_0">SUM("a1"*"c1")</definedName>
    <definedName name="__shared_59_8_0" localSheetId="2">SUM("a1"*"c1")</definedName>
    <definedName name="__shared_59_8_0">SUM("a1"*"c1")</definedName>
    <definedName name="__shared_59_9_0" localSheetId="2">SUM("a1"*"c1")</definedName>
    <definedName name="__shared_59_9_0">SUM("a1"*"c1")</definedName>
    <definedName name="__shared_61_0_0" localSheetId="2">SUM("a1"*"c1")</definedName>
    <definedName name="__shared_61_0_0">SUM("a1"*"c1")</definedName>
    <definedName name="__shared_61_1_0" localSheetId="2">SUM("a1"*"c1")</definedName>
    <definedName name="__shared_61_1_0">SUM("a1"*"c1")</definedName>
    <definedName name="__shared_61_10_0" localSheetId="2">SUM("a1"*"c1")</definedName>
    <definedName name="__shared_61_10_0">SUM("a1"*"c1")</definedName>
    <definedName name="__shared_61_2_0" localSheetId="2">SUM("a1"*"c1")</definedName>
    <definedName name="__shared_61_2_0">SUM("a1"*"c1")</definedName>
    <definedName name="__shared_61_3_0" localSheetId="2">SUM("a1"*"c1")</definedName>
    <definedName name="__shared_61_3_0">SUM("a1"*"c1")</definedName>
    <definedName name="__shared_61_4_0" localSheetId="2">SUM("a1"*"c1")</definedName>
    <definedName name="__shared_61_4_0">SUM("a1"*"c1")</definedName>
    <definedName name="__shared_61_5_0" localSheetId="2">SUM("a1"*"c1")</definedName>
    <definedName name="__shared_61_5_0">SUM("a1"*"c1")</definedName>
    <definedName name="__shared_61_6_0" localSheetId="2">SUM("a1"*"c1")</definedName>
    <definedName name="__shared_61_6_0">SUM("a1"*"c1")</definedName>
    <definedName name="__shared_61_7_0" localSheetId="2">SUM("a1"*"c1")</definedName>
    <definedName name="__shared_61_7_0">SUM("a1"*"c1")</definedName>
    <definedName name="__shared_61_8_0" localSheetId="2">SUM("a1"*"c1")</definedName>
    <definedName name="__shared_61_8_0">SUM("a1"*"c1")</definedName>
    <definedName name="__shared_61_9_0" localSheetId="2">SUM("a1"*"c1")</definedName>
    <definedName name="__shared_61_9_0">SUM("a1"*"c1")</definedName>
    <definedName name="__shared_63_0_0" localSheetId="2">SUM("a1"*"c1")</definedName>
    <definedName name="__shared_63_0_0">SUM("a1"*"c1")</definedName>
    <definedName name="__shared_63_1_0" localSheetId="2">SUM("a1"*"c1")</definedName>
    <definedName name="__shared_63_1_0">SUM("a1"*"c1")</definedName>
    <definedName name="__shared_63_10_0" localSheetId="2">SUM("a1"*"c1")</definedName>
    <definedName name="__shared_63_10_0">SUM("a1"*"c1")</definedName>
    <definedName name="__shared_63_2_0" localSheetId="2">SUM("a1"*"c1")</definedName>
    <definedName name="__shared_63_2_0">SUM("a1"*"c1")</definedName>
    <definedName name="__shared_63_3_0" localSheetId="2">SUM("a1"*"c1")</definedName>
    <definedName name="__shared_63_3_0">SUM("a1"*"c1")</definedName>
    <definedName name="__shared_63_4_0" localSheetId="2">SUM("a1"*"c1")</definedName>
    <definedName name="__shared_63_4_0">SUM("a1"*"c1")</definedName>
    <definedName name="__shared_63_5_0" localSheetId="2">SUM("a1"*"c1")</definedName>
    <definedName name="__shared_63_5_0">SUM("a1"*"c1")</definedName>
    <definedName name="__shared_63_6_0" localSheetId="2">SUM("a1"*"c1")</definedName>
    <definedName name="__shared_63_6_0">SUM("a1"*"c1")</definedName>
    <definedName name="__shared_63_7_0" localSheetId="2">SUM("a1"*"c1")</definedName>
    <definedName name="__shared_63_7_0">SUM("a1"*"c1")</definedName>
    <definedName name="__shared_63_8_0" localSheetId="2">SUM("a1"*"c1")</definedName>
    <definedName name="__shared_63_8_0">SUM("a1"*"c1")</definedName>
    <definedName name="__shared_63_9_0" localSheetId="2">SUM("a1"*"c1")</definedName>
    <definedName name="__shared_63_9_0">SUM("a1"*"c1")</definedName>
    <definedName name="__shared_65_0_0" localSheetId="2">SUM("a1"*"c1")</definedName>
    <definedName name="__shared_65_0_0">SUM("a1"*"c1")</definedName>
    <definedName name="__shared_65_1_0" localSheetId="2">SUM("a1"*"c1")</definedName>
    <definedName name="__shared_65_1_0">SUM("a1"*"c1")</definedName>
    <definedName name="__shared_65_2_0" localSheetId="2">SUM("a1"*"c1")</definedName>
    <definedName name="__shared_65_2_0">SUM("a1"*"c1")</definedName>
    <definedName name="__shared_65_3_0" localSheetId="2">SUM("a1"*"c1")</definedName>
    <definedName name="__shared_65_3_0">SUM("a1"*"c1")</definedName>
    <definedName name="__shared_65_4_0" localSheetId="2">SUM("a1"*"c1")</definedName>
    <definedName name="__shared_65_4_0">SUM("a1"*"c1")</definedName>
    <definedName name="__shared_65_5_0" localSheetId="2">SUM("a1"*"c1")</definedName>
    <definedName name="__shared_65_5_0">SUM("a1"*"c1")</definedName>
    <definedName name="__shared_65_6_0" localSheetId="2">SUM("a1"*"c1")</definedName>
    <definedName name="__shared_65_6_0">SUM("a1"*"c1")</definedName>
    <definedName name="__shared_65_7_0" localSheetId="2">SUM("a1"*"c1")</definedName>
    <definedName name="__shared_65_7_0">SUM("a1"*"c1")</definedName>
    <definedName name="__shared_66_0_0" localSheetId="2">SUM("a1"*"c1")</definedName>
    <definedName name="__shared_66_0_0">SUM("a1"*"c1")</definedName>
    <definedName name="__shared_66_1_0" localSheetId="2">SUM("a1"*"c1")</definedName>
    <definedName name="__shared_66_1_0">SUM("a1"*"c1")</definedName>
    <definedName name="__shared_66_10_0" localSheetId="2">SUM("a1"*"c1")</definedName>
    <definedName name="__shared_66_10_0">SUM("a1"*"c1")</definedName>
    <definedName name="__shared_66_11_0" localSheetId="2">SUM("a1"*"c1")</definedName>
    <definedName name="__shared_66_11_0">SUM("a1"*"c1")</definedName>
    <definedName name="__shared_66_12_0" localSheetId="2">SUM("a1"*"c1")</definedName>
    <definedName name="__shared_66_12_0">SUM("a1"*"c1")</definedName>
    <definedName name="__shared_66_13_0" localSheetId="2">SUM("a1"*"c1")</definedName>
    <definedName name="__shared_66_13_0">SUM("a1"*"c1")</definedName>
    <definedName name="__shared_66_14_0" localSheetId="2">SUM("a1"*"c1")</definedName>
    <definedName name="__shared_66_14_0">SUM("a1"*"c1")</definedName>
    <definedName name="__shared_66_15_0" localSheetId="2">SUM("a1"*"c1")</definedName>
    <definedName name="__shared_66_15_0">SUM("a1"*"c1")</definedName>
    <definedName name="__shared_66_2_0" localSheetId="2">SUM("a1"*"c1")</definedName>
    <definedName name="__shared_66_2_0">SUM("a1"*"c1")</definedName>
    <definedName name="__shared_66_3_0" localSheetId="2">SUM("a1"*"c1")</definedName>
    <definedName name="__shared_66_3_0">SUM("a1"*"c1")</definedName>
    <definedName name="__shared_66_4_0" localSheetId="2">SUM("a1"*"c1")</definedName>
    <definedName name="__shared_66_4_0">SUM("a1"*"c1")</definedName>
    <definedName name="__shared_66_5_0" localSheetId="2">SUM("a1"*"c1")</definedName>
    <definedName name="__shared_66_5_0">SUM("a1"*"c1")</definedName>
    <definedName name="__shared_66_6_0" localSheetId="2">SUM("a1"*"c1")</definedName>
    <definedName name="__shared_66_6_0">SUM("a1"*"c1")</definedName>
    <definedName name="__shared_66_7_0" localSheetId="2">SUM("a1"*"c1")</definedName>
    <definedName name="__shared_66_7_0">SUM("a1"*"c1")</definedName>
    <definedName name="__shared_66_8_0" localSheetId="2">SUM("a1"*"c1")</definedName>
    <definedName name="__shared_66_8_0">SUM("a1"*"c1")</definedName>
    <definedName name="__shared_66_9_0" localSheetId="2">SUM("a1"*"c1")</definedName>
    <definedName name="__shared_66_9_0">SUM("a1"*"c1")</definedName>
    <definedName name="__shared_68_0_0" localSheetId="2">SUM("a1"*"c1")</definedName>
    <definedName name="__shared_68_0_0">SUM("a1"*"c1")</definedName>
    <definedName name="__shared_68_1_0" localSheetId="2">SUM("a1"*"c1")</definedName>
    <definedName name="__shared_68_1_0">SUM("a1"*"c1")</definedName>
    <definedName name="__shared_68_10_0" localSheetId="2">SUM("a1"*"c1")</definedName>
    <definedName name="__shared_68_10_0">SUM("a1"*"c1")</definedName>
    <definedName name="__shared_68_11_0" localSheetId="2">SUM("a1"*"c1")</definedName>
    <definedName name="__shared_68_11_0">SUM("a1"*"c1")</definedName>
    <definedName name="__shared_68_12_0" localSheetId="2">SUM("a1"*"c1")</definedName>
    <definedName name="__shared_68_12_0">SUM("a1"*"c1")</definedName>
    <definedName name="__shared_68_13_0" localSheetId="2">SUM("a1"*"c1")</definedName>
    <definedName name="__shared_68_13_0">SUM("a1"*"c1")</definedName>
    <definedName name="__shared_68_14_0" localSheetId="2">SUM("a1"*"c1")</definedName>
    <definedName name="__shared_68_14_0">SUM("a1"*"c1")</definedName>
    <definedName name="__shared_68_15_0" localSheetId="2">SUM("a1"*"c1")</definedName>
    <definedName name="__shared_68_15_0">SUM("a1"*"c1")</definedName>
    <definedName name="__shared_68_16_0" localSheetId="2">SUM("a1"*"c1")</definedName>
    <definedName name="__shared_68_16_0">SUM("a1"*"c1")</definedName>
    <definedName name="__shared_68_2_0" localSheetId="2">SUM("a1"*"c1")</definedName>
    <definedName name="__shared_68_2_0">SUM("a1"*"c1")</definedName>
    <definedName name="__shared_68_3_0" localSheetId="2">SUM("a1"*"c1")</definedName>
    <definedName name="__shared_68_3_0">SUM("a1"*"c1")</definedName>
    <definedName name="__shared_68_4_0" localSheetId="2">SUM("a1"*"c1")</definedName>
    <definedName name="__shared_68_4_0">SUM("a1"*"c1")</definedName>
    <definedName name="__shared_68_5_0" localSheetId="2">SUM("a1"*"c1")</definedName>
    <definedName name="__shared_68_5_0">SUM("a1"*"c1")</definedName>
    <definedName name="__shared_68_6_0" localSheetId="2">SUM("a1"*"c1")</definedName>
    <definedName name="__shared_68_6_0">SUM("a1"*"c1")</definedName>
    <definedName name="__shared_68_7_0" localSheetId="2">SUM("a1"*"c1")</definedName>
    <definedName name="__shared_68_7_0">SUM("a1"*"c1")</definedName>
    <definedName name="__shared_68_8_0" localSheetId="2">SUM("a1"*"c1")</definedName>
    <definedName name="__shared_68_8_0">SUM("a1"*"c1")</definedName>
    <definedName name="__shared_68_9_0" localSheetId="2">SUM("a1"*"c1")</definedName>
    <definedName name="__shared_68_9_0">SUM("a1"*"c1")</definedName>
    <definedName name="__shared_70_0_0" localSheetId="2">SUM("a1"*"c1")</definedName>
    <definedName name="__shared_70_0_0">SUM("a1"*"c1")</definedName>
    <definedName name="__shared_70_1_0" localSheetId="2">SUM("a1"*"c1")</definedName>
    <definedName name="__shared_70_1_0">SUM("a1"*"c1")</definedName>
    <definedName name="__shared_70_10_0" localSheetId="2">SUM("a1"*"c1")</definedName>
    <definedName name="__shared_70_10_0">SUM("a1"*"c1")</definedName>
    <definedName name="__shared_70_11_0" localSheetId="2">SUM("a1"*"c1")</definedName>
    <definedName name="__shared_70_11_0">SUM("a1"*"c1")</definedName>
    <definedName name="__shared_70_12_0" localSheetId="2">SUM("a1"*"c1")</definedName>
    <definedName name="__shared_70_12_0">SUM("a1"*"c1")</definedName>
    <definedName name="__shared_70_13_0" localSheetId="2">SUM("a1"*"c1")</definedName>
    <definedName name="__shared_70_13_0">SUM("a1"*"c1")</definedName>
    <definedName name="__shared_70_14_0" localSheetId="2">SUM("a1"*"c1")</definedName>
    <definedName name="__shared_70_14_0">SUM("a1"*"c1")</definedName>
    <definedName name="__shared_70_15_0" localSheetId="2">SUM("a1"*"c1")</definedName>
    <definedName name="__shared_70_15_0">SUM("a1"*"c1")</definedName>
    <definedName name="__shared_70_16_0" localSheetId="2">SUM("a1"*"c1")</definedName>
    <definedName name="__shared_70_16_0">SUM("a1"*"c1")</definedName>
    <definedName name="__shared_70_2_0" localSheetId="2">SUM("a1"*"c1")</definedName>
    <definedName name="__shared_70_2_0">SUM("a1"*"c1")</definedName>
    <definedName name="__shared_70_3_0" localSheetId="2">SUM("a1"*"c1")</definedName>
    <definedName name="__shared_70_3_0">SUM("a1"*"c1")</definedName>
    <definedName name="__shared_70_4_0" localSheetId="2">SUM("a1"*"c1")</definedName>
    <definedName name="__shared_70_4_0">SUM("a1"*"c1")</definedName>
    <definedName name="__shared_70_5_0" localSheetId="2">SUM("a1"*"c1")</definedName>
    <definedName name="__shared_70_5_0">SUM("a1"*"c1")</definedName>
    <definedName name="__shared_70_6_0" localSheetId="2">SUM("a1"*"c1")</definedName>
    <definedName name="__shared_70_6_0">SUM("a1"*"c1")</definedName>
    <definedName name="__shared_70_7_0" localSheetId="2">SUM("a1"*"c1")</definedName>
    <definedName name="__shared_70_7_0">SUM("a1"*"c1")</definedName>
    <definedName name="__shared_70_8_0" localSheetId="2">SUM("a1"*"c1")</definedName>
    <definedName name="__shared_70_8_0">SUM("a1"*"c1")</definedName>
    <definedName name="__shared_70_9_0" localSheetId="2">SUM("a1"*"c1")</definedName>
    <definedName name="__shared_70_9_0">SUM("a1"*"c1")</definedName>
    <definedName name="__shared_71_0_0" localSheetId="2">SUM("a1"*"c1")</definedName>
    <definedName name="__shared_71_0_0">SUM("a1"*"c1")</definedName>
    <definedName name="__shared_71_1_0" localSheetId="2">SUM("a1"*"c1")</definedName>
    <definedName name="__shared_71_1_0">SUM("a1"*"c1")</definedName>
    <definedName name="__shared_71_10_0" localSheetId="2">SUM("a1"*"c1")</definedName>
    <definedName name="__shared_71_10_0">SUM("a1"*"c1")</definedName>
    <definedName name="__shared_71_11_0" localSheetId="2">SUM("a1"*"c1")</definedName>
    <definedName name="__shared_71_11_0">SUM("a1"*"c1")</definedName>
    <definedName name="__shared_71_12_0" localSheetId="2">SUM("a1"*"c1")</definedName>
    <definedName name="__shared_71_12_0">SUM("a1"*"c1")</definedName>
    <definedName name="__shared_71_13_0" localSheetId="2">SUM("a1"*"c1")</definedName>
    <definedName name="__shared_71_13_0">SUM("a1"*"c1")</definedName>
    <definedName name="__shared_71_14_0" localSheetId="2">SUM("a1"*"c1")</definedName>
    <definedName name="__shared_71_14_0">SUM("a1"*"c1")</definedName>
    <definedName name="__shared_71_15_0" localSheetId="2">SUM("a1"*"c1")</definedName>
    <definedName name="__shared_71_15_0">SUM("a1"*"c1")</definedName>
    <definedName name="__shared_71_16_0" localSheetId="2">SUM("a1"*"c1")</definedName>
    <definedName name="__shared_71_16_0">SUM("a1"*"c1")</definedName>
    <definedName name="__shared_71_17_0" localSheetId="2">SUM("a1"*"c1")</definedName>
    <definedName name="__shared_71_17_0">SUM("a1"*"c1")</definedName>
    <definedName name="__shared_71_2_0" localSheetId="2">SUM("a1"*"c1")</definedName>
    <definedName name="__shared_71_2_0">SUM("a1"*"c1")</definedName>
    <definedName name="__shared_71_3_0" localSheetId="2">SUM("a1"*"c1")</definedName>
    <definedName name="__shared_71_3_0">SUM("a1"*"c1")</definedName>
    <definedName name="__shared_71_4_0" localSheetId="2">SUM("a1"*"c1")</definedName>
    <definedName name="__shared_71_4_0">SUM("a1"*"c1")</definedName>
    <definedName name="__shared_71_5_0" localSheetId="2">SUM("a1"*"c1")</definedName>
    <definedName name="__shared_71_5_0">SUM("a1"*"c1")</definedName>
    <definedName name="__shared_71_6_0" localSheetId="2">SUM("a1"*"c1")</definedName>
    <definedName name="__shared_71_6_0">SUM("a1"*"c1")</definedName>
    <definedName name="__shared_71_7_0" localSheetId="2">SUM("a1"*"c1")</definedName>
    <definedName name="__shared_71_7_0">SUM("a1"*"c1")</definedName>
    <definedName name="__shared_71_8_0" localSheetId="2">SUM("a1"*"c1")</definedName>
    <definedName name="__shared_71_8_0">SUM("a1"*"c1")</definedName>
    <definedName name="__shared_71_9_0" localSheetId="2">SUM("a1"*"c1")</definedName>
    <definedName name="__shared_71_9_0">SUM("a1"*"c1")</definedName>
    <definedName name="__shared_73_0_0" localSheetId="2">SUM("a1"*"c1")</definedName>
    <definedName name="__shared_73_0_0">SUM("a1"*"c1")</definedName>
    <definedName name="__shared_73_1_0" localSheetId="2">SUM("a1"*"c1")</definedName>
    <definedName name="__shared_73_1_0">SUM("a1"*"c1")</definedName>
    <definedName name="__shared_73_2_0" localSheetId="2">SUM("a1"*"c1")</definedName>
    <definedName name="__shared_73_2_0">SUM("a1"*"c1")</definedName>
    <definedName name="__shared_73_3_0" localSheetId="2">SUM("a1"*"c1")</definedName>
    <definedName name="__shared_73_3_0">SUM("a1"*"c1")</definedName>
    <definedName name="__sp606" localSheetId="6">#REF!</definedName>
    <definedName name="__sp606">#REF!</definedName>
    <definedName name="__xlnm.Print_Area">"#ref!"</definedName>
    <definedName name="__xlnm_Print_Area">"#ref!"</definedName>
    <definedName name="_110" localSheetId="6">#REF!</definedName>
    <definedName name="_110">#REF!</definedName>
    <definedName name="_210" localSheetId="6">#REF!</definedName>
    <definedName name="_210">#REF!</definedName>
    <definedName name="_224" localSheetId="6">#REF!</definedName>
    <definedName name="_224">#REF!</definedName>
    <definedName name="_225" localSheetId="6">#REF!</definedName>
    <definedName name="_225">#REF!</definedName>
    <definedName name="_310" localSheetId="6">#REF!</definedName>
    <definedName name="_310">#REF!</definedName>
    <definedName name="_410" localSheetId="6">#REF!</definedName>
    <definedName name="_410">#REF!</definedName>
    <definedName name="_424" localSheetId="6">#REF!</definedName>
    <definedName name="_424">#REF!</definedName>
    <definedName name="_514" localSheetId="6">#REF!</definedName>
    <definedName name="_514">#REF!</definedName>
    <definedName name="_7.1__2" localSheetId="6">'[11]D7(1)'!#REF!</definedName>
    <definedName name="_7.1__2">'[11]D7(1)'!#REF!</definedName>
    <definedName name="_705" localSheetId="6">#REF!</definedName>
    <definedName name="_705">#REF!</definedName>
    <definedName name="_DIV1">[9]RAB!$J$29</definedName>
    <definedName name="_DIV10" localSheetId="6">'[10]Kuantitas &amp; Harga'!#REF!</definedName>
    <definedName name="_DIV10">'[10]Kuantitas &amp; Harga'!#REF!</definedName>
    <definedName name="_DIV11" localSheetId="6">'[10]Kuantitas &amp; Harga'!#REF!</definedName>
    <definedName name="_DIV11">'[10]Kuantitas &amp; Harga'!#REF!</definedName>
    <definedName name="_div2" localSheetId="6">'[10]Rekap Biaya'!#REF!</definedName>
    <definedName name="_div2">'[10]Rekap Biaya'!#REF!</definedName>
    <definedName name="_DIV3" hidden="1">[6]Div2!$G$12:$G$20</definedName>
    <definedName name="_DIV4" localSheetId="6">'[10]Kuantitas &amp; Harga'!#REF!</definedName>
    <definedName name="_DIV4">'[10]Kuantitas &amp; Harga'!#REF!</definedName>
    <definedName name="_DIV5" localSheetId="6">'[10]Kuantitas &amp; Harga'!#REF!</definedName>
    <definedName name="_DIV5">'[10]Kuantitas &amp; Harga'!#REF!</definedName>
    <definedName name="_DIV6" localSheetId="6">'[10]Kuantitas &amp; Harga'!#REF!</definedName>
    <definedName name="_DIV6">'[10]Kuantitas &amp; Harga'!#REF!</definedName>
    <definedName name="_DIV7" localSheetId="6">'[10]Kuantitas &amp; Harga'!#REF!</definedName>
    <definedName name="_DIV7">'[10]Kuantitas &amp; Harga'!#REF!</definedName>
    <definedName name="_DIV8" localSheetId="6">'[10]Kuantitas &amp; Harga'!#REF!</definedName>
    <definedName name="_DIV8">'[10]Kuantitas &amp; Harga'!#REF!</definedName>
    <definedName name="_DIV9" localSheetId="6">'[10]Kuantitas &amp; Harga'!#REF!</definedName>
    <definedName name="_DIV9">'[10]Kuantitas &amp; Harga'!#REF!</definedName>
    <definedName name="_EEE01" localSheetId="6">#REF!</definedName>
    <definedName name="_EEE01">#REF!</definedName>
    <definedName name="_EEE02">'[11]5-Alt(1)'!$AW$9</definedName>
    <definedName name="_EEE03" localSheetId="6">#REF!</definedName>
    <definedName name="_EEE03">#REF!</definedName>
    <definedName name="_EEE04" localSheetId="6">#REF!</definedName>
    <definedName name="_EEE04">#REF!</definedName>
    <definedName name="_EEE05">'[11]5-Alt(1)'!$AW$12</definedName>
    <definedName name="_EEE06">'[11]5-Alt(1)'!$AW$13</definedName>
    <definedName name="_EEE07">'[11]5-Alt(1)'!$AW$14</definedName>
    <definedName name="_EEE08">'[11]5-Alt(1)'!$AW$15</definedName>
    <definedName name="_EEE09">'[11]5-Alt(1)'!$AW$16</definedName>
    <definedName name="_EEE10">'[11]5-Alt(1)'!$AW$17</definedName>
    <definedName name="_EEE11">'[11]5-Alt(1)'!$AW$18</definedName>
    <definedName name="_EEE12" localSheetId="6">#REF!</definedName>
    <definedName name="_EEE12">#REF!</definedName>
    <definedName name="_EEE13">'[11]5-Alt(1)'!$AW$20</definedName>
    <definedName name="_EEE14" localSheetId="6">#REF!</definedName>
    <definedName name="_EEE14">#REF!</definedName>
    <definedName name="_EEE15" localSheetId="6">#REF!</definedName>
    <definedName name="_EEE15">#REF!</definedName>
    <definedName name="_EEE16">'[11]5-Alt(1)'!$AW$23</definedName>
    <definedName name="_EEE17">'[11]5-Alt(1)'!$AW$24</definedName>
    <definedName name="_EEE18" localSheetId="6">#REF!</definedName>
    <definedName name="_EEE18">#REF!</definedName>
    <definedName name="_EEE19" localSheetId="6">#REF!</definedName>
    <definedName name="_EEE19">#REF!</definedName>
    <definedName name="_EEE20" localSheetId="6">#REF!</definedName>
    <definedName name="_EEE20">#REF!</definedName>
    <definedName name="_EEE21" localSheetId="6">#REF!</definedName>
    <definedName name="_EEE21">#REF!</definedName>
    <definedName name="_EEE22" localSheetId="6">#REF!</definedName>
    <definedName name="_EEE22">#REF!</definedName>
    <definedName name="_EEE23">'[11]5-Alt(1)'!$AW$30</definedName>
    <definedName name="_EEE24" localSheetId="6">#REF!</definedName>
    <definedName name="_EEE24">#REF!</definedName>
    <definedName name="_EEE25" localSheetId="6">#REF!</definedName>
    <definedName name="_EEE25">#REF!</definedName>
    <definedName name="_EEE26" localSheetId="6">#REF!</definedName>
    <definedName name="_EEE26">#REF!</definedName>
    <definedName name="_EEE27">'[11]5-Alt(1)'!$AW$34</definedName>
    <definedName name="_EEE28" localSheetId="6">#REF!</definedName>
    <definedName name="_EEE28">#REF!</definedName>
    <definedName name="_EEE29">'[11]5-Alt(1)'!$AW$36</definedName>
    <definedName name="_EEE30" localSheetId="6">#REF!</definedName>
    <definedName name="_EEE30">#REF!</definedName>
    <definedName name="_EEE31">'[11]5-Alt(1)'!$AW$38</definedName>
    <definedName name="_EEE32" localSheetId="6">#REF!</definedName>
    <definedName name="_EEE32">#REF!</definedName>
    <definedName name="_EEE33" localSheetId="6">#REF!</definedName>
    <definedName name="_EEE33">#REF!</definedName>
    <definedName name="_Fill" localSheetId="6" hidden="1">#REF!</definedName>
    <definedName name="_Fill" hidden="1">#REF!</definedName>
    <definedName name="_xlnm._FilterDatabase" hidden="1">[12]REKAP!$A$1:$H$53</definedName>
    <definedName name="_HAL1" localSheetId="2">#REF!</definedName>
    <definedName name="_HAL1" localSheetId="6">#REF!</definedName>
    <definedName name="_HAL1" localSheetId="4">#REF!</definedName>
    <definedName name="_HAL1" localSheetId="1">#REF!</definedName>
    <definedName name="_HAL1" localSheetId="5">#REF!</definedName>
    <definedName name="_HAL1">#REF!</definedName>
    <definedName name="_HAL2" localSheetId="6">'[10]Kuantitas &amp; Harga'!#REF!</definedName>
    <definedName name="_HAL2">'[10]Kuantitas &amp; Harga'!#REF!</definedName>
    <definedName name="_HAL3" localSheetId="6">'[10]Kuantitas &amp; Harga'!#REF!</definedName>
    <definedName name="_HAL3">'[10]Kuantitas &amp; Harga'!#REF!</definedName>
    <definedName name="_HAL4" localSheetId="6">'[10]Kuantitas &amp; Harga'!#REF!</definedName>
    <definedName name="_HAL4">'[10]Kuantitas &amp; Harga'!#REF!</definedName>
    <definedName name="_HAL5" localSheetId="6">'[10]Kuantitas &amp; Harga'!#REF!</definedName>
    <definedName name="_HAL5">'[10]Kuantitas &amp; Harga'!#REF!</definedName>
    <definedName name="_HAL6" localSheetId="6">'[10]Kuantitas &amp; Harga'!#REF!</definedName>
    <definedName name="_HAL6">'[10]Kuantitas &amp; Harga'!#REF!</definedName>
    <definedName name="_HAL7" localSheetId="6">'[10]Kuantitas &amp; Harga'!#REF!</definedName>
    <definedName name="_HAL7">'[10]Kuantitas &amp; Harga'!#REF!</definedName>
    <definedName name="_HAL8" localSheetId="6">'[10]Kuantitas &amp; Harga'!#REF!</definedName>
    <definedName name="_HAL8">'[10]Kuantitas &amp; Harga'!#REF!</definedName>
    <definedName name="_Key1" localSheetId="6" hidden="1">#REF!</definedName>
    <definedName name="_Key1" hidden="1">#REF!</definedName>
    <definedName name="_Key2" localSheetId="6" hidden="1">#REF!</definedName>
    <definedName name="_Key2" hidden="1">#REF!</definedName>
    <definedName name="_LLL01">"#ref!"</definedName>
    <definedName name="_LLL02">"#ref!"</definedName>
    <definedName name="_LLL03">"#ref!"</definedName>
    <definedName name="_LLL04">"#ref!"</definedName>
    <definedName name="_LLL05">"#ref!"</definedName>
    <definedName name="_LLL06">"#ref!"</definedName>
    <definedName name="_LLL07">"#ref!"</definedName>
    <definedName name="_LLL08">"#ref!"</definedName>
    <definedName name="_LLL09">"#ref!"</definedName>
    <definedName name="_LLL10">"#ref!"</definedName>
    <definedName name="_LLL11">"#ref!"</definedName>
    <definedName name="_MDE01">[1]Peralatan!$BO$27</definedName>
    <definedName name="_MDE02">[1]Peralatan!$BO$47</definedName>
    <definedName name="_MDE03">[1]Peralatan!$BO$67</definedName>
    <definedName name="_MDE04">[1]Peralatan!$BO$87</definedName>
    <definedName name="_MDE05">[1]Peralatan!$BO$107</definedName>
    <definedName name="_MDE06">[1]Peralatan!$BO$127</definedName>
    <definedName name="_MDE07">[1]Peralatan!$BO$147</definedName>
    <definedName name="_MDE08">[1]Peralatan!$BO$167</definedName>
    <definedName name="_MDE09">[1]Peralatan!$BO$187</definedName>
    <definedName name="_MDE10">[1]Peralatan!$BO$207</definedName>
    <definedName name="_MDE11">[1]Peralatan!$BO$227</definedName>
    <definedName name="_MDE12">[1]Peralatan!$BO$247</definedName>
    <definedName name="_MDE13">[1]Peralatan!$BO$267</definedName>
    <definedName name="_MDE14">[1]Peralatan!$BO$287</definedName>
    <definedName name="_MDE15">[1]Peralatan!$BO$307</definedName>
    <definedName name="_MDE16">[1]Peralatan!$BO$327</definedName>
    <definedName name="_MDE17">[1]Peralatan!$BO$347</definedName>
    <definedName name="_MDE18">[1]Peralatan!$BO$367</definedName>
    <definedName name="_MDE19">[1]Peralatan!$BO$387</definedName>
    <definedName name="_MDE20">[1]Peralatan!$BO$407</definedName>
    <definedName name="_MDE21">[1]Peralatan!$BO$427</definedName>
    <definedName name="_MDE22">[1]Peralatan!$BO$447</definedName>
    <definedName name="_MDE23">[1]Peralatan!$BO$467</definedName>
    <definedName name="_MDE24">[1]Peralatan!$BO$487</definedName>
    <definedName name="_MDE25">[1]Peralatan!$BO$507</definedName>
    <definedName name="_MDE26" localSheetId="6">#REF!</definedName>
    <definedName name="_MDE26">#REF!</definedName>
    <definedName name="_MDE27">[1]Peralatan!$BO$547</definedName>
    <definedName name="_MDE28">[1]Peralatan!$BO$567</definedName>
    <definedName name="_MDE29">[1]Peralatan!$BO$587</definedName>
    <definedName name="_MDE30">[1]Peralatan!$BO$607</definedName>
    <definedName name="_MDE31">[1]Peralatan!$BO$627</definedName>
    <definedName name="_MDE32">[1]Peralatan!$BO$647</definedName>
    <definedName name="_MDE33">[1]Peralatan!$BO$667</definedName>
    <definedName name="_MDE34">[1]Peralatan!$BO$698</definedName>
    <definedName name="_MDE35">'[1]Peralatan (2)'!$R$27</definedName>
    <definedName name="_ME01">[1]Peralatan!$BO$26</definedName>
    <definedName name="_ME02">[1]Peralatan!$BO$46</definedName>
    <definedName name="_ME03">[1]Peralatan!$BO$66</definedName>
    <definedName name="_ME04">[1]Peralatan!$BO$86</definedName>
    <definedName name="_ME05">[1]Peralatan!$BO$106</definedName>
    <definedName name="_ME06">[1]Peralatan!$BO$126</definedName>
    <definedName name="_ME07">[1]Peralatan!$BO$146</definedName>
    <definedName name="_ME08">[1]Peralatan!$BO$166</definedName>
    <definedName name="_ME09">[1]Peralatan!$BO$186</definedName>
    <definedName name="_ME10">[1]Peralatan!$BO$206</definedName>
    <definedName name="_ME11">[1]Peralatan!$BO$226</definedName>
    <definedName name="_ME12">[1]Peralatan!$BO$246</definedName>
    <definedName name="_ME13">[1]Peralatan!$BO$266</definedName>
    <definedName name="_ME14">[1]Peralatan!$BO$286</definedName>
    <definedName name="_ME15">[1]Peralatan!$BO$306</definedName>
    <definedName name="_ME16">[1]Peralatan!$BO$326</definedName>
    <definedName name="_ME17">[1]Peralatan!$BO$346</definedName>
    <definedName name="_ME18">[1]Peralatan!$BO$366</definedName>
    <definedName name="_ME19">[1]Peralatan!$BO$386</definedName>
    <definedName name="_ME20">[1]Peralatan!$BO$406</definedName>
    <definedName name="_ME21">[1]Peralatan!$BO$426</definedName>
    <definedName name="_ME22">[1]Peralatan!$BO$446</definedName>
    <definedName name="_ME23">[1]Peralatan!$BO$466</definedName>
    <definedName name="_ME24">[1]Peralatan!$BO$486</definedName>
    <definedName name="_ME25">[1]Peralatan!$BO$506</definedName>
    <definedName name="_ME26" localSheetId="6">#REF!</definedName>
    <definedName name="_ME26">#REF!</definedName>
    <definedName name="_ME27">[1]Peralatan!$BO$546</definedName>
    <definedName name="_ME28">[1]Peralatan!$BO$566</definedName>
    <definedName name="_ME29">[1]Peralatan!$BO$586</definedName>
    <definedName name="_ME30">[1]Peralatan!$BO$606</definedName>
    <definedName name="_ME31">[1]Peralatan!$BO$626</definedName>
    <definedName name="_ME32">[1]Peralatan!$BO$646</definedName>
    <definedName name="_ME33">[1]Peralatan!$BO$666</definedName>
    <definedName name="_ME34">[1]Peralatan!$BO$697</definedName>
    <definedName name="_ME35">'[1]Peralatan (2)'!$R$26</definedName>
    <definedName name="_MMM01">"#ref!"</definedName>
    <definedName name="_MMM02">"#ref!"</definedName>
    <definedName name="_MMM03">"#ref!"</definedName>
    <definedName name="_MMM04">"#ref!"</definedName>
    <definedName name="_MMM05">"#ref!"</definedName>
    <definedName name="_MMM06">"#ref!"</definedName>
    <definedName name="_MMM07">"#ref!"</definedName>
    <definedName name="_MMM08">"#ref!"</definedName>
    <definedName name="_MMM09">"#ref!"</definedName>
    <definedName name="_MMM10">"#ref!"</definedName>
    <definedName name="_MMM11">"#ref!"</definedName>
    <definedName name="_MMM12">"#ref!"</definedName>
    <definedName name="_MMM13">"#ref!"</definedName>
    <definedName name="_MMM14">"#ref!"</definedName>
    <definedName name="_MMM15">"#ref!"</definedName>
    <definedName name="_MMM16">"#ref!"</definedName>
    <definedName name="_MMM17">"#ref!"</definedName>
    <definedName name="_MMM18">"#ref!"</definedName>
    <definedName name="_MMM19">"#ref!"</definedName>
    <definedName name="_MMM20">"#ref!"</definedName>
    <definedName name="_MMM21">"#ref!"</definedName>
    <definedName name="_MMM22">"#ref!"</definedName>
    <definedName name="_MMM23">"#ref!"</definedName>
    <definedName name="_MMM24">"#ref!"</definedName>
    <definedName name="_MMM25">"#ref!"</definedName>
    <definedName name="_MMM26">"#ref!"</definedName>
    <definedName name="_MMM27">"#ref!"</definedName>
    <definedName name="_MMM28">"#ref!"</definedName>
    <definedName name="_MMM29">"#ref!"</definedName>
    <definedName name="_MMM30">"#ref!"</definedName>
    <definedName name="_MMM31">"#ref!"</definedName>
    <definedName name="_MMM32">"#ref!"</definedName>
    <definedName name="_MMM33">"#ref!"</definedName>
    <definedName name="_MMM34">"#ref!"</definedName>
    <definedName name="_MMM35">"#ref!"</definedName>
    <definedName name="_MMM36">"#ref!"</definedName>
    <definedName name="_MMM37">"#ref!"</definedName>
    <definedName name="_MMM38">"#ref!"</definedName>
    <definedName name="_MMM39">"#ref!"</definedName>
    <definedName name="_MMM40">"#ref!"</definedName>
    <definedName name="_MMM41">"#ref!"</definedName>
    <definedName name="_MMM411">"#ref!"</definedName>
    <definedName name="_MMM42">"#ref!"</definedName>
    <definedName name="_MMM43">"#ref!"</definedName>
    <definedName name="_MMM44">"#ref!"</definedName>
    <definedName name="_MMM45">"#ref!"</definedName>
    <definedName name="_MMM46">"#ref!"</definedName>
    <definedName name="_MMM47">"#ref!"</definedName>
    <definedName name="_MMM48">"#ref!"</definedName>
    <definedName name="_MMM49">"#ref!"</definedName>
    <definedName name="_MMM50">"#ref!"</definedName>
    <definedName name="_MMM51">"#ref!"</definedName>
    <definedName name="_MMM52">"#ref!"</definedName>
    <definedName name="_MMM53">"#ref!"</definedName>
    <definedName name="_MMM54">"#ref!"</definedName>
    <definedName name="_Order1" hidden="1">255</definedName>
    <definedName name="_Order2" hidden="1">255</definedName>
    <definedName name="_Sort" localSheetId="6" hidden="1">#REF!</definedName>
    <definedName name="_Sort" hidden="1">#REF!</definedName>
    <definedName name="_sp606" localSheetId="6">#REF!</definedName>
    <definedName name="_sp606">#REF!</definedName>
    <definedName name="_Table1_In1" localSheetId="6" hidden="1">#REF!</definedName>
    <definedName name="_Table1_In1" hidden="1">#REF!</definedName>
    <definedName name="_Table1_Out" localSheetId="6" hidden="1">#REF!</definedName>
    <definedName name="_Table1_Out" hidden="1">#REF!</definedName>
    <definedName name="_Table2_In1" localSheetId="6" hidden="1">#REF!</definedName>
    <definedName name="_Table2_In1" hidden="1">#REF!</definedName>
    <definedName name="_Table2_In2" localSheetId="6" hidden="1">#REF!</definedName>
    <definedName name="_Table2_In2" hidden="1">#REF!</definedName>
    <definedName name="_Table2_Out" localSheetId="6" hidden="1">#REF!</definedName>
    <definedName name="_Table2_Out" hidden="1">#REF!</definedName>
    <definedName name="a" localSheetId="6">[13]RAB!#REF!</definedName>
    <definedName name="a">[13]RAB!#REF!</definedName>
    <definedName name="A.1" localSheetId="2">#REF!</definedName>
    <definedName name="A.1" localSheetId="6">#REF!</definedName>
    <definedName name="A.1" localSheetId="4">#REF!</definedName>
    <definedName name="A.1" localSheetId="1">#REF!</definedName>
    <definedName name="A.1" localSheetId="5">#REF!</definedName>
    <definedName name="A.1">#REF!</definedName>
    <definedName name="A.16" localSheetId="2">#REF!</definedName>
    <definedName name="A.16" localSheetId="6">#REF!</definedName>
    <definedName name="A.16" localSheetId="4">#REF!</definedName>
    <definedName name="A.16" localSheetId="1">#REF!</definedName>
    <definedName name="A.16" localSheetId="5">#REF!</definedName>
    <definedName name="A.16">#REF!</definedName>
    <definedName name="A.18_PASIR" localSheetId="2">#REF!</definedName>
    <definedName name="A.18_PASIR" localSheetId="6">#REF!</definedName>
    <definedName name="A.18_PASIR" localSheetId="4">#REF!</definedName>
    <definedName name="A.18_PASIR" localSheetId="1">#REF!</definedName>
    <definedName name="A.18_PASIR" localSheetId="5">#REF!</definedName>
    <definedName name="A.18_PASIR">#REF!</definedName>
    <definedName name="A.18_TANAH" localSheetId="6">#REF!</definedName>
    <definedName name="A.18_TANAH">#REF!</definedName>
    <definedName name="A.2" localSheetId="6">#REF!</definedName>
    <definedName name="A.2">#REF!</definedName>
    <definedName name="A.4" localSheetId="6">#REF!</definedName>
    <definedName name="A.4">#REF!</definedName>
    <definedName name="A.4A">[14]Analisa!$H$57</definedName>
    <definedName name="A_1" localSheetId="2">#REF!</definedName>
    <definedName name="A_1" localSheetId="6">#REF!</definedName>
    <definedName name="A_1" localSheetId="4">#REF!</definedName>
    <definedName name="A_1" localSheetId="1">#REF!</definedName>
    <definedName name="A_1" localSheetId="5">#REF!</definedName>
    <definedName name="A_1">#REF!</definedName>
    <definedName name="A_AMP">"#ref!"</definedName>
    <definedName name="A_DumpTruck">"#ref!"</definedName>
    <definedName name="A_Excavator">"#ref!"</definedName>
    <definedName name="A_Finisher">"#ref!"</definedName>
    <definedName name="A_MotorGreder">"#ref!"</definedName>
    <definedName name="A_WaterTank">#N/A</definedName>
    <definedName name="A_WheelLoader">#N/A</definedName>
    <definedName name="aa" localSheetId="6">'[15]Analisa K'!#REF!</definedName>
    <definedName name="aa">'[15]Analisa K'!#REF!</definedName>
    <definedName name="AAA" localSheetId="2">#REF!</definedName>
    <definedName name="AAA" localSheetId="6">#REF!</definedName>
    <definedName name="AAA" localSheetId="4">#REF!</definedName>
    <definedName name="AAA" localSheetId="1">#REF!</definedName>
    <definedName name="AAA" localSheetId="5">#REF!</definedName>
    <definedName name="AAA">#REF!</definedName>
    <definedName name="ab" localSheetId="2">[14]RAB!#REF!</definedName>
    <definedName name="ab" localSheetId="6">[14]RAB!#REF!</definedName>
    <definedName name="ab">[14]RAB!#REF!</definedName>
    <definedName name="AC_GENERAL" localSheetId="2">'[16]Hrg Bahan'!#REF!</definedName>
    <definedName name="AC_GENERAL" localSheetId="6">'[16]Hrg Bahan'!#REF!</definedName>
    <definedName name="AC_GENERAL">'[16]Hrg Bahan'!#REF!</definedName>
    <definedName name="AC_TOSHIBA" localSheetId="2">'[16]Hrg Bahan'!#REF!</definedName>
    <definedName name="AC_TOSHIBA" localSheetId="6">'[16]Hrg Bahan'!#REF!</definedName>
    <definedName name="AC_TOSHIBA">'[16]Hrg Bahan'!#REF!</definedName>
    <definedName name="AD">'[17]D. Upah'!$E$7:$G$18</definedName>
    <definedName name="adsdsd" localSheetId="2">#REF!</definedName>
    <definedName name="adsdsd" localSheetId="6">#REF!</definedName>
    <definedName name="adsdsd" localSheetId="4">#REF!</definedName>
    <definedName name="adsdsd" localSheetId="1">#REF!</definedName>
    <definedName name="adsdsd" localSheetId="5">#REF!</definedName>
    <definedName name="adsdsd">#REF!</definedName>
    <definedName name="AGREGAT" localSheetId="2">'[10]Kuantitas &amp; Harga'!#REF!</definedName>
    <definedName name="AGREGAT" localSheetId="6">'[10]Kuantitas &amp; Harga'!#REF!</definedName>
    <definedName name="AGREGAT">'[10]Kuantitas &amp; Harga'!#REF!</definedName>
    <definedName name="AIR_VALVE_DIA.1" localSheetId="2">'[16]Hrg Bahan'!#REF!</definedName>
    <definedName name="AIR_VALVE_DIA.1" localSheetId="6">'[16]Hrg Bahan'!#REF!</definedName>
    <definedName name="AIR_VALVE_DIA.1">'[16]Hrg Bahan'!#REF!</definedName>
    <definedName name="AKUSTIK" localSheetId="6">'[16]Hrg Bahan'!#REF!</definedName>
    <definedName name="AKUSTIK">'[16]Hrg Bahan'!#REF!</definedName>
    <definedName name="alat" localSheetId="2">#REF!</definedName>
    <definedName name="alat" localSheetId="6">#REF!</definedName>
    <definedName name="alat" localSheetId="4">#REF!</definedName>
    <definedName name="alat" localSheetId="1">#REF!</definedName>
    <definedName name="alat" localSheetId="5">#REF!</definedName>
    <definedName name="alat">#REF!</definedName>
    <definedName name="ALAT_BANTU">'[16]Hrg Bahan'!$N$122</definedName>
    <definedName name="ALATUTAMA" localSheetId="2">#REF!</definedName>
    <definedName name="ALATUTAMA" localSheetId="6">#REF!</definedName>
    <definedName name="ALATUTAMA" localSheetId="4">#REF!</definedName>
    <definedName name="ALATUTAMA" localSheetId="1">#REF!</definedName>
    <definedName name="ALATUTAMA" localSheetId="5">#REF!</definedName>
    <definedName name="ALATUTAMA">#REF!</definedName>
    <definedName name="ALT">'[18]daft sewa alt'!$C$4:$E$11</definedName>
    <definedName name="ALUMINIUM_U" localSheetId="6">'[16]Hrg Bahan'!#REF!</definedName>
    <definedName name="ALUMINIUM_U">'[16]Hrg Bahan'!#REF!</definedName>
    <definedName name="AMP" localSheetId="2">#REF!</definedName>
    <definedName name="AMP" localSheetId="6">#REF!</definedName>
    <definedName name="AMP" localSheetId="4">#REF!</definedName>
    <definedName name="AMP" localSheetId="1">#REF!</definedName>
    <definedName name="AMP" localSheetId="5">#REF!</definedName>
    <definedName name="AMP">#REF!</definedName>
    <definedName name="AMPLAS_KASAR" localSheetId="2">'[16]Hrg Bahan'!#REF!</definedName>
    <definedName name="AMPLAS_KASAR" localSheetId="6">'[16]Hrg Bahan'!#REF!</definedName>
    <definedName name="AMPLAS_KASAR">'[16]Hrg Bahan'!#REF!</definedName>
    <definedName name="AN.1" localSheetId="2">#REF!</definedName>
    <definedName name="AN.1" localSheetId="6">#REF!</definedName>
    <definedName name="AN.1" localSheetId="4">#REF!</definedName>
    <definedName name="AN.1" localSheetId="1">#REF!</definedName>
    <definedName name="AN.1" localSheetId="5">#REF!</definedName>
    <definedName name="AN.1">#REF!</definedName>
    <definedName name="andi">'[17]Daftar Bahan'!$F$6:$J$45</definedName>
    <definedName name="Anl.G50c_voeg_hal.18">'[19]Hrg.sat.'!$I$1213</definedName>
    <definedName name="Anl.G50m_plesteran_hal.18">'[19]Hrg.sat.'!$I$1198</definedName>
    <definedName name="Apr_All">"#ref!"</definedName>
    <definedName name="Apr_Bahapal">"#ref!"</definedName>
    <definedName name="Apr_Barumun">"#ref!"</definedName>
    <definedName name="Apr_Buaya">"#ref!"</definedName>
    <definedName name="Apr_Dua1">"#ref!"</definedName>
    <definedName name="Apr_Dua2">"#ref!"</definedName>
    <definedName name="Apr_Hantu">"#ref!"</definedName>
    <definedName name="Apr_Pane">"#ref!"</definedName>
    <definedName name="Apr_Poncan">"#ref!"</definedName>
    <definedName name="Apr_Raso">"#ref!"</definedName>
    <definedName name="Apr_Sibintang">"#ref!"</definedName>
    <definedName name="Apr_Sibuluh">"#ref!"</definedName>
    <definedName name="Apr_Ujung">"#ref!"</definedName>
    <definedName name="april" localSheetId="6">#REF!</definedName>
    <definedName name="april">#REF!</definedName>
    <definedName name="ASBER_GELOMBANG">'[16]Hrg Bahan'!$N$166</definedName>
    <definedName name="ASBES_GENTENG" localSheetId="6">'[16]Hrg Bahan'!#REF!</definedName>
    <definedName name="ASBES_GENTENG">'[16]Hrg Bahan'!#REF!</definedName>
    <definedName name="ASBES_PLAT_HAPL" localSheetId="6">'[16]Hrg Bahan'!#REF!</definedName>
    <definedName name="ASBES_PLAT_HAPL">'[16]Hrg Bahan'!#REF!</definedName>
    <definedName name="asdasd" localSheetId="2">#REF!</definedName>
    <definedName name="asdasd" localSheetId="6">#REF!</definedName>
    <definedName name="asdasd" localSheetId="4">#REF!</definedName>
    <definedName name="asdasd" localSheetId="1">#REF!</definedName>
    <definedName name="asdasd" localSheetId="5">#REF!</definedName>
    <definedName name="asdasd">#REF!</definedName>
    <definedName name="ASPAL" localSheetId="2">'[10]Kuantitas &amp; Harga'!#REF!</definedName>
    <definedName name="ASPAL" localSheetId="6">'[10]Kuantitas &amp; Harga'!#REF!</definedName>
    <definedName name="ASPAL">'[10]Kuantitas &amp; Harga'!#REF!</definedName>
    <definedName name="ATAP" localSheetId="2">#REF!</definedName>
    <definedName name="ATAP" localSheetId="6">#REF!</definedName>
    <definedName name="ATAP">#REF!</definedName>
    <definedName name="ATAP_GENTENG" localSheetId="2">[16]Analisa!#REF!</definedName>
    <definedName name="ATAP_GENTENG" localSheetId="6">[16]Analisa!#REF!</definedName>
    <definedName name="ATAP_GENTENG">[16]Analisa!#REF!</definedName>
    <definedName name="ATAP_SPANDEK" localSheetId="2">'[16]Hrg Bahan'!#REF!</definedName>
    <definedName name="ATAP_SPANDEK" localSheetId="6">'[16]Hrg Bahan'!#REF!</definedName>
    <definedName name="ATAP_SPANDEK">'[16]Hrg Bahan'!#REF!</definedName>
    <definedName name="ATAP_TLS" localSheetId="2">'[16]Hrg Bahan'!#REF!</definedName>
    <definedName name="ATAP_TLS" localSheetId="6">'[16]Hrg Bahan'!#REF!</definedName>
    <definedName name="ATAP_TLS">'[16]Hrg Bahan'!#REF!</definedName>
    <definedName name="ATB_Hampar">#N/A</definedName>
    <definedName name="ATB_Prod">#N/A</definedName>
    <definedName name="Aug_All">"#ref!"</definedName>
    <definedName name="Aug_Bahapal">"#ref!"</definedName>
    <definedName name="Aug_Barumun">"#ref!"</definedName>
    <definedName name="Aug_Buaya">"#ref!"</definedName>
    <definedName name="Aug_Dua1">"#ref!"</definedName>
    <definedName name="Aug_Dua2">"#ref!"</definedName>
    <definedName name="Aug_Hantu">"#ref!"</definedName>
    <definedName name="Aug_Pane">"#ref!"</definedName>
    <definedName name="Aug_Poncan">"#ref!"</definedName>
    <definedName name="Aug_Raso">"#ref!"</definedName>
    <definedName name="Aug_Sibintang">"#ref!"</definedName>
    <definedName name="Aug_Sibuluh">"#ref!"</definedName>
    <definedName name="Aug_Ujung">"#ref!"</definedName>
    <definedName name="B" localSheetId="6">[13]RAB!#REF!</definedName>
    <definedName name="B">[13]RAB!#REF!</definedName>
    <definedName name="B_DINDING" localSheetId="6">[16]Analisa!#REF!</definedName>
    <definedName name="B_DINDING">[16]Analisa!#REF!</definedName>
    <definedName name="B_KOLOM" localSheetId="6">[16]Analisa!#REF!</definedName>
    <definedName name="B_KOLOM">[16]Analisa!#REF!</definedName>
    <definedName name="B_PLAT" localSheetId="6">[16]Analisa!#REF!</definedName>
    <definedName name="B_PLAT">[16]Analisa!#REF!</definedName>
    <definedName name="B_PONDASI" localSheetId="6">[16]Analisa!#REF!</definedName>
    <definedName name="B_PONDASI">[16]Analisa!#REF!</definedName>
    <definedName name="B_RINGBALK" localSheetId="6">[16]Analisa!#REF!</definedName>
    <definedName name="B_RINGBALK">[16]Analisa!#REF!</definedName>
    <definedName name="B_SLOEF" localSheetId="6">[16]Analisa!#REF!</definedName>
    <definedName name="B_SLOEF">[16]Analisa!#REF!</definedName>
    <definedName name="B_TANGGA" localSheetId="6">[16]Analisa!#REF!</definedName>
    <definedName name="B_TANGGA">[16]Analisa!#REF!</definedName>
    <definedName name="BADAK_20X20" localSheetId="6">'[16]Hrg Bahan'!#REF!</definedName>
    <definedName name="BADAK_20X20">'[16]Hrg Bahan'!#REF!</definedName>
    <definedName name="BADAK_30X30" localSheetId="6">'[16]Hrg Bahan'!#REF!</definedName>
    <definedName name="BADAK_30X30">'[16]Hrg Bahan'!#REF!</definedName>
    <definedName name="BAHAN" localSheetId="6">[20]ANALISA.T!#REF!</definedName>
    <definedName name="BAHAN">[20]ANALISA.T!#REF!</definedName>
    <definedName name="bahan.">[21]HBU!$E$8:$E$592</definedName>
    <definedName name="BAHU" localSheetId="6">'[10]Kuantitas &amp; Harga'!#REF!</definedName>
    <definedName name="BAHU">'[10]Kuantitas &amp; Harga'!#REF!</definedName>
    <definedName name="BAJA_C_" localSheetId="6">'[16]Hrg Bahan'!#REF!</definedName>
    <definedName name="BAJA_C_">'[16]Hrg Bahan'!#REF!</definedName>
    <definedName name="BAJA_I" localSheetId="6">'[16]Hrg Bahan'!#REF!</definedName>
    <definedName name="BAJA_I">'[16]Hrg Bahan'!#REF!</definedName>
    <definedName name="BAJA_IWF_100" localSheetId="6">'[16]Hrg Bahan'!#REF!</definedName>
    <definedName name="BAJA_IWF_100">'[16]Hrg Bahan'!#REF!</definedName>
    <definedName name="BAJA_IWF_198" localSheetId="6">'[16]Hrg Bahan'!#REF!</definedName>
    <definedName name="BAJA_IWF_198">'[16]Hrg Bahan'!#REF!</definedName>
    <definedName name="BAJA_KONSTRUKSI" localSheetId="6">'[16]Hrg Bahan'!#REF!</definedName>
    <definedName name="BAJA_KONSTRUKSI">'[16]Hrg Bahan'!#REF!</definedName>
    <definedName name="BAJA_L" localSheetId="6">'[16]Hrg Bahan'!#REF!</definedName>
    <definedName name="BAJA_L">'[16]Hrg Bahan'!#REF!</definedName>
    <definedName name="BajaU32Polos">"#ref!"</definedName>
    <definedName name="BAK_MANDI_60X60">'[16]Hrg Bahan'!$N$186</definedName>
    <definedName name="BAK_MANDI_FIBER" localSheetId="6">'[16]Hrg Bahan'!#REF!</definedName>
    <definedName name="BAK_MANDI_FIBER">'[16]Hrg Bahan'!#REF!</definedName>
    <definedName name="BAK_MANDI_PLAS" localSheetId="6">'[16]Hrg Bahan'!#REF!</definedName>
    <definedName name="BAK_MANDI_PLAS">'[16]Hrg Bahan'!#REF!</definedName>
    <definedName name="BAK_MANDI_POR" localSheetId="6">'[16]Hrg Bahan'!#REF!</definedName>
    <definedName name="BAK_MANDI_POR">'[16]Hrg Bahan'!#REF!</definedName>
    <definedName name="BALOK" localSheetId="2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BALOK" localSheetId="4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BALOK" localSheetId="1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BALOK" localSheetId="5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BALOK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BALOK_I">'[16]Hrg Bahan'!$N$26</definedName>
    <definedName name="BALOK_II">'[16]Hrg Bahan'!$N$30</definedName>
    <definedName name="BATH_TUB" localSheetId="6">'[16]Hrg Bahan'!#REF!</definedName>
    <definedName name="BATH_TUB">'[16]Hrg Bahan'!#REF!</definedName>
    <definedName name="batu">[12]harga!$F$34</definedName>
    <definedName name="BATU_KOSONG" localSheetId="6">[16]Analisa!#REF!</definedName>
    <definedName name="BATU_KOSONG">[16]Analisa!#REF!</definedName>
    <definedName name="BATUBETON" localSheetId="6">[22]RAB01!#REF!</definedName>
    <definedName name="BATUBETON">[22]RAB01!#REF!</definedName>
    <definedName name="BAUT___VISER" localSheetId="6">'[16]Hrg Bahan'!#REF!</definedName>
    <definedName name="BAUT___VISER">'[16]Hrg Bahan'!#REF!</definedName>
    <definedName name="BAUT_BAJA" localSheetId="6">'[16]Hrg Bahan'!#REF!</definedName>
    <definedName name="BAUT_BAJA">'[16]Hrg Bahan'!#REF!</definedName>
    <definedName name="bb" localSheetId="2">#REF!</definedName>
    <definedName name="bb" localSheetId="6">#REF!</definedName>
    <definedName name="bb" localSheetId="4">#REF!</definedName>
    <definedName name="bb" localSheetId="1">#REF!</definedName>
    <definedName name="bb" localSheetId="5">#REF!</definedName>
    <definedName name="bb">#REF!</definedName>
    <definedName name="bbb" localSheetId="2">#REF!</definedName>
    <definedName name="bbb" localSheetId="6">#REF!</definedName>
    <definedName name="bbb" localSheetId="4">#REF!</definedName>
    <definedName name="bbb" localSheetId="1">#REF!</definedName>
    <definedName name="bbb" localSheetId="5">#REF!</definedName>
    <definedName name="bbb">#REF!</definedName>
    <definedName name="BBG_ASBES_GEL" localSheetId="2">'[16]Hrg Bahan'!#REF!</definedName>
    <definedName name="BBG_ASBES_GEL" localSheetId="6">'[16]Hrg Bahan'!#REF!</definedName>
    <definedName name="BBG_ASBES_GEL" localSheetId="4">'[16]Hrg Bahan'!#REF!</definedName>
    <definedName name="BBG_ASBES_GEL" localSheetId="1">'[16]Hrg Bahan'!#REF!</definedName>
    <definedName name="BBG_ASBES_GEL" localSheetId="5">'[16]Hrg Bahan'!#REF!</definedName>
    <definedName name="BBG_ASBES_GEL">'[16]Hrg Bahan'!#REF!</definedName>
    <definedName name="BBG_ASBES_GEN" localSheetId="2">'[16]Hrg Bahan'!#REF!</definedName>
    <definedName name="BBG_ASBES_GEN" localSheetId="6">'[16]Hrg Bahan'!#REF!</definedName>
    <definedName name="BBG_ASBES_GEN" localSheetId="4">'[16]Hrg Bahan'!#REF!</definedName>
    <definedName name="BBG_ASBES_GEN" localSheetId="1">'[16]Hrg Bahan'!#REF!</definedName>
    <definedName name="BBG_ASBES_GEN" localSheetId="5">'[16]Hrg Bahan'!#REF!</definedName>
    <definedName name="BBG_ASBES_GEN">'[16]Hrg Bahan'!#REF!</definedName>
    <definedName name="BBG_ASBES_GEN_W" localSheetId="2">'[16]Hrg Bahan'!#REF!</definedName>
    <definedName name="BBG_ASBES_GEN_W" localSheetId="6">'[16]Hrg Bahan'!#REF!</definedName>
    <definedName name="BBG_ASBES_GEN_W">'[16]Hrg Bahan'!#REF!</definedName>
    <definedName name="BBG_GTG_BETON">'[16]Hrg Bahan'!$N$169</definedName>
    <definedName name="BBG_GTG_KERAMIK" localSheetId="6">'[16]Hrg Bahan'!#REF!</definedName>
    <definedName name="BBG_GTG_KERAMIK">'[16]Hrg Bahan'!#REF!</definedName>
    <definedName name="BBG_GTG_METAL" localSheetId="6">'[16]Hrg Bahan'!#REF!</definedName>
    <definedName name="BBG_GTG_METAL">'[16]Hrg Bahan'!#REF!</definedName>
    <definedName name="BBG_GTG_STEEL" localSheetId="6">'[16]Hrg Bahan'!#REF!</definedName>
    <definedName name="BBG_GTG_STEEL">'[16]Hrg Bahan'!#REF!</definedName>
    <definedName name="besi">[12]harga!$F$62</definedName>
    <definedName name="BESI_BETON" localSheetId="6">'[16]Hrg Bahan'!#REF!</definedName>
    <definedName name="BESI_BETON">'[16]Hrg Bahan'!#REF!</definedName>
    <definedName name="BESI_STRIP_3" localSheetId="6">'[16]Hrg Bahan'!#REF!</definedName>
    <definedName name="BESI_STRIP_3">'[16]Hrg Bahan'!#REF!</definedName>
    <definedName name="besi10">[23]Sheet1!$U$3</definedName>
    <definedName name="BESI14">'[16]Hrg Bahan'!$N$88</definedName>
    <definedName name="besi16">[23]Sheet1!$R$3</definedName>
    <definedName name="BESI19" localSheetId="6">'[16]Hrg Bahan'!#REF!</definedName>
    <definedName name="BESI19">'[16]Hrg Bahan'!#REF!</definedName>
    <definedName name="BESI25" localSheetId="6">'[16]Hrg Bahan'!#REF!</definedName>
    <definedName name="BESI25">'[16]Hrg Bahan'!#REF!</definedName>
    <definedName name="BESI4" localSheetId="6">'[16]Hrg Bahan'!#REF!</definedName>
    <definedName name="BESI4">'[16]Hrg Bahan'!#REF!</definedName>
    <definedName name="BET_NON_STRUK" localSheetId="2">#REF!</definedName>
    <definedName name="BET_NON_STRUK" localSheetId="6">#REF!</definedName>
    <definedName name="BET_NON_STRUK" localSheetId="4">#REF!</definedName>
    <definedName name="BET_NON_STRUK" localSheetId="1">#REF!</definedName>
    <definedName name="BET_NON_STRUK" localSheetId="5">#REF!</definedName>
    <definedName name="BET_NON_STRUK">#REF!</definedName>
    <definedName name="beton" hidden="1">[24]Div2!$G$12:$G$20</definedName>
    <definedName name="BetonK175">#N/A</definedName>
    <definedName name="BetonK250">"#ref!"</definedName>
    <definedName name="bg">'[25]hrg-jadi'!$H$21</definedName>
    <definedName name="bhn" localSheetId="2">#REF!</definedName>
    <definedName name="bhn" localSheetId="6">#REF!</definedName>
    <definedName name="bhn" localSheetId="4">#REF!</definedName>
    <definedName name="bhn" localSheetId="1">#REF!</definedName>
    <definedName name="bhn" localSheetId="5">#REF!</definedName>
    <definedName name="bhn">#REF!</definedName>
    <definedName name="BHN.MAROS" localSheetId="2">#REF!</definedName>
    <definedName name="BHN.MAROS" localSheetId="6">#REF!</definedName>
    <definedName name="BHN.MAROS" localSheetId="4">#REF!</definedName>
    <definedName name="BHN.MAROS" localSheetId="1">#REF!</definedName>
    <definedName name="BHN.MAROS" localSheetId="5">#REF!</definedName>
    <definedName name="BHN.MAROS">#REF!</definedName>
    <definedName name="bhn.maros1" localSheetId="2">#REF!</definedName>
    <definedName name="bhn.maros1" localSheetId="6">#REF!</definedName>
    <definedName name="bhn.maros1" localSheetId="4">#REF!</definedName>
    <definedName name="bhn.maros1" localSheetId="1">#REF!</definedName>
    <definedName name="bhn.maros1" localSheetId="5">#REF!</definedName>
    <definedName name="bhn.maros1">#REF!</definedName>
    <definedName name="bhn.pangkep" localSheetId="6">#REF!</definedName>
    <definedName name="bhn.pangkep">#REF!</definedName>
    <definedName name="BIASA_1_4" localSheetId="6">[16]Analisa!#REF!</definedName>
    <definedName name="BIASA_1_4">[16]Analisa!#REF!</definedName>
    <definedName name="BIAYA_PENYAM" localSheetId="6">'[16]Hrg Bahan'!#REF!</definedName>
    <definedName name="BIAYA_PENYAM">'[16]Hrg Bahan'!#REF!</definedName>
    <definedName name="BJLS.020_LICIN" localSheetId="6">'[16]Hrg Bahan'!#REF!</definedName>
    <definedName name="BJLS.020_LICIN">'[16]Hrg Bahan'!#REF!</definedName>
    <definedName name="BJLS.020_PLAT">'[16]Hrg Bahan'!$N$157</definedName>
    <definedName name="bnb" localSheetId="2">#REF!</definedName>
    <definedName name="bnb" localSheetId="6">#REF!</definedName>
    <definedName name="bnb" localSheetId="4">#REF!</definedName>
    <definedName name="bnb" localSheetId="1">#REF!</definedName>
    <definedName name="bnb" localSheetId="5">#REF!</definedName>
    <definedName name="bnb">#REF!</definedName>
    <definedName name="BOHLAM_MINI" localSheetId="2">'[16]Hrg Bahan'!#REF!</definedName>
    <definedName name="BOHLAM_MINI" localSheetId="6">'[16]Hrg Bahan'!#REF!</definedName>
    <definedName name="BOHLAM_MINI">'[16]Hrg Bahan'!#REF!</definedName>
    <definedName name="BOSOWA_40" localSheetId="2">'[16]Hrg Bahan'!#REF!</definedName>
    <definedName name="BOSOWA_40" localSheetId="6">'[16]Hrg Bahan'!#REF!</definedName>
    <definedName name="BOSOWA_40">'[16]Hrg Bahan'!#REF!</definedName>
    <definedName name="BOSOWA_50" localSheetId="6">'[16]Hrg Bahan'!#REF!</definedName>
    <definedName name="BOSOWA_50">'[16]Hrg Bahan'!#REF!</definedName>
    <definedName name="BOUWPLANK" localSheetId="6">[16]Analisa!#REF!</definedName>
    <definedName name="BOUWPLANK">[16]Analisa!#REF!</definedName>
    <definedName name="BOX_METER" localSheetId="6">'[16]Hrg Bahan'!#REF!</definedName>
    <definedName name="BOX_METER">'[16]Hrg Bahan'!#REF!</definedName>
    <definedName name="BOX_ROLL_DOOR" localSheetId="6">'[16]Hrg Bahan'!#REF!</definedName>
    <definedName name="BOX_ROLL_DOOR">'[16]Hrg Bahan'!#REF!</definedName>
    <definedName name="BRIKET" localSheetId="6">'[16]Hrg Bahan'!#REF!</definedName>
    <definedName name="BRIKET">'[16]Hrg Bahan'!#REF!</definedName>
    <definedName name="Bronjong">#N/A</definedName>
    <definedName name="BT._PECAH_0_5_1" localSheetId="6">'[16]Hrg Bahan'!#REF!</definedName>
    <definedName name="BT._PECAH_0_5_1">'[16]Hrg Bahan'!#REF!</definedName>
    <definedName name="BT.BATA">'[16]Hrg Bahan'!$N$23</definedName>
    <definedName name="BT.GUNUNG">'[16]Hrg Bahan'!$N$8</definedName>
    <definedName name="BT.GUNUNG_1.3" localSheetId="6">[16]Analisa!#REF!</definedName>
    <definedName name="BT.GUNUNG_1.3">[16]Analisa!#REF!</definedName>
    <definedName name="BT.KALI" localSheetId="6">'[16]Hrg Bahan'!#REF!</definedName>
    <definedName name="BT.KALI">'[16]Hrg Bahan'!#REF!</definedName>
    <definedName name="BT.PECAH_10_15" localSheetId="6">'[16]Hrg Bahan'!#REF!</definedName>
    <definedName name="BT.PECAH_10_15">'[16]Hrg Bahan'!#REF!</definedName>
    <definedName name="BT.PECAH_2_3">'[16]Hrg Bahan'!$N$9</definedName>
    <definedName name="BT.PECAH_3_5" localSheetId="6">'[16]Hrg Bahan'!#REF!</definedName>
    <definedName name="BT.PECAH_3_5">'[16]Hrg Bahan'!#REF!</definedName>
    <definedName name="BT.PECAH_5_7" localSheetId="6">'[16]Hrg Bahan'!#REF!</definedName>
    <definedName name="BT.PECAH_5_7">'[16]Hrg Bahan'!#REF!</definedName>
    <definedName name="BT.PECAH_7_10" localSheetId="6">'[16]Hrg Bahan'!#REF!</definedName>
    <definedName name="BT.PECAH_7_10">'[16]Hrg Bahan'!#REF!</definedName>
    <definedName name="BT_GUNUNG_1.4" localSheetId="6">[16]Analisa!#REF!</definedName>
    <definedName name="BT_GUNUNG_1.4">[16]Analisa!#REF!</definedName>
    <definedName name="BT_GUNUNG_1.5" localSheetId="6">[16]Analisa!#REF!</definedName>
    <definedName name="BT_GUNUNG_1.5">[16]Analisa!#REF!</definedName>
    <definedName name="BT_GUNUNG_1_5" localSheetId="6">[16]Analisa!#REF!</definedName>
    <definedName name="BT_GUNUNG_1_5">[16]Analisa!#REF!</definedName>
    <definedName name="bt_merah">'[25]hrg-jadi'!$H$30</definedName>
    <definedName name="Bt_Pecah">#N/A</definedName>
    <definedName name="BUBUNGAN_SENG" localSheetId="6">'[16]Hrg Bahan'!#REF!</definedName>
    <definedName name="BUBUNGAN_SENG">'[16]Hrg Bahan'!#REF!</definedName>
    <definedName name="BUBUNGAN_TLS" localSheetId="6">'[16]Hrg Bahan'!#REF!</definedName>
    <definedName name="BUBUNGAN_TLS">'[16]Hrg Bahan'!#REF!</definedName>
    <definedName name="BULLDOZER" localSheetId="2">#REF!</definedName>
    <definedName name="BULLDOZER" localSheetId="6">#REF!</definedName>
    <definedName name="BULLDOZER" localSheetId="4">#REF!</definedName>
    <definedName name="BULLDOZER" localSheetId="1">#REF!</definedName>
    <definedName name="BULLDOZER" localSheetId="5">#REF!</definedName>
    <definedName name="BULLDOZER">#REF!</definedName>
    <definedName name="C." localSheetId="2">[13]RAB!#REF!</definedName>
    <definedName name="C." localSheetId="6">[13]RAB!#REF!</definedName>
    <definedName name="C.">[13]RAB!#REF!</definedName>
    <definedName name="C._TEMBOK_KEDAP" localSheetId="2">'[16]Hrg Bahan'!#REF!</definedName>
    <definedName name="C._TEMBOK_KEDAP" localSheetId="6">'[16]Hrg Bahan'!#REF!</definedName>
    <definedName name="C._TEMBOK_KEDAP">'[16]Hrg Bahan'!#REF!</definedName>
    <definedName name="CampAspalMinor">"#ref!"</definedName>
    <definedName name="CAT" localSheetId="6">#REF!</definedName>
    <definedName name="CAT">#REF!</definedName>
    <definedName name="CAT_ANTI_LUMUT" localSheetId="6">'[16]Hrg Bahan'!#REF!</definedName>
    <definedName name="CAT_ANTI_LUMUT">'[16]Hrg Bahan'!#REF!</definedName>
    <definedName name="CAT_ASBES" localSheetId="6">'[16]Hrg Bahan'!#REF!</definedName>
    <definedName name="CAT_ASBES">'[16]Hrg Bahan'!#REF!</definedName>
    <definedName name="CAT_ATAP" localSheetId="6">[16]Analisa!#REF!</definedName>
    <definedName name="CAT_ATAP">[16]Analisa!#REF!</definedName>
    <definedName name="CAT_BESI" localSheetId="6">'[16]Hrg Bahan'!#REF!</definedName>
    <definedName name="CAT_BESI">'[16]Hrg Bahan'!#REF!</definedName>
    <definedName name="CAT_DINDING_BARU" localSheetId="6">[16]Analisa!#REF!</definedName>
    <definedName name="CAT_DINDING_BARU">[16]Analisa!#REF!</definedName>
    <definedName name="CAT_DINDING_LAMA" localSheetId="6">[16]Analisa!#REF!</definedName>
    <definedName name="CAT_DINDING_LAMA">[16]Analisa!#REF!</definedName>
    <definedName name="CAT_GENTENG" localSheetId="6">'[16]Hrg Bahan'!#REF!</definedName>
    <definedName name="CAT_GENTENG">'[16]Hrg Bahan'!#REF!</definedName>
    <definedName name="CAT_JEMBATAN" localSheetId="6">'[16]Hrg Bahan'!#REF!</definedName>
    <definedName name="CAT_JEMBATAN">'[16]Hrg Bahan'!#REF!</definedName>
    <definedName name="CAT_KAYU_LAMA" localSheetId="6">[16]Analisa!#REF!</definedName>
    <definedName name="CAT_KAYU_LAMA">[16]Analisa!#REF!</definedName>
    <definedName name="CAT_MINYAK_FIL" localSheetId="6">'[16]Hrg Bahan'!#REF!</definedName>
    <definedName name="CAT_MINYAK_FIL">'[16]Hrg Bahan'!#REF!</definedName>
    <definedName name="CAT_MINYAK_STAI" localSheetId="6">'[16]Hrg Bahan'!#REF!</definedName>
    <definedName name="CAT_MINYAK_STAI">'[16]Hrg Bahan'!#REF!</definedName>
    <definedName name="CAT_MOBILEX" localSheetId="6">'[16]Hrg Bahan'!#REF!</definedName>
    <definedName name="CAT_MOBILEX">'[16]Hrg Bahan'!#REF!</definedName>
    <definedName name="CAT_SANDING" localSheetId="6">'[16]Hrg Bahan'!#REF!</definedName>
    <definedName name="CAT_SANDING">'[16]Hrg Bahan'!#REF!</definedName>
    <definedName name="CAT_SENG" localSheetId="6">'[16]Hrg Bahan'!#REF!</definedName>
    <definedName name="CAT_SENG">'[16]Hrg Bahan'!#REF!</definedName>
    <definedName name="CAT_TEMBOK_EKS" localSheetId="6">'[16]Hrg Bahan'!#REF!</definedName>
    <definedName name="CAT_TEMBOK_EKS">'[16]Hrg Bahan'!#REF!</definedName>
    <definedName name="CAT_TEMBOK_IN" localSheetId="6">'[16]Hrg Bahan'!#REF!</definedName>
    <definedName name="CAT_TEMBOK_IN">'[16]Hrg Bahan'!#REF!</definedName>
    <definedName name="CCC" localSheetId="6">[13]RAB!#REF!</definedName>
    <definedName name="CCC">[13]RAB!#REF!</definedName>
    <definedName name="CCCC" localSheetId="2" hidden="1">#REF!</definedName>
    <definedName name="CCCC" localSheetId="6" hidden="1">#REF!</definedName>
    <definedName name="CCCC" localSheetId="4" hidden="1">#REF!</definedName>
    <definedName name="CCCC" localSheetId="1" hidden="1">#REF!</definedName>
    <definedName name="CCCC" localSheetId="5" hidden="1">#REF!</definedName>
    <definedName name="CCCC" hidden="1">#REF!</definedName>
    <definedName name="CCO2_Div1_Bahapal">"#ref!"</definedName>
    <definedName name="CCO2_Div1_Barumun">"#ref!"</definedName>
    <definedName name="CCO2_Div1_Buaya">"#ref!"</definedName>
    <definedName name="CCO2_Div1_Dua1">"#ref!"</definedName>
    <definedName name="CCO2_Div1_Dua2">"#ref!"</definedName>
    <definedName name="CCO2_Div1_Hantu">"#ref!"</definedName>
    <definedName name="CCO2_Div1_Pane">"#ref!"</definedName>
    <definedName name="CCO2_Div1_Poncan">"#ref!"</definedName>
    <definedName name="CCO2_Div1_Raso">"#ref!"</definedName>
    <definedName name="CCO2_Div1_Sibintang">"#ref!"</definedName>
    <definedName name="CCO2_Div1_Sibuluh">"#ref!"</definedName>
    <definedName name="CCO2_Div1_Total">"#ref!"</definedName>
    <definedName name="CCO2_Div1_Ujung">"#ref!"</definedName>
    <definedName name="CCO2_Div2_Bahapal">"#ref!"</definedName>
    <definedName name="CCO2_Div2_Barumun">"#ref!"</definedName>
    <definedName name="CCO2_Div2_Buaya">"#ref!"</definedName>
    <definedName name="CCO2_Div2_Dua1">"#ref!"</definedName>
    <definedName name="CCO2_Div2_Dua2">"#ref!"</definedName>
    <definedName name="CCO2_Div2_Hantu">"#ref!"</definedName>
    <definedName name="CCO2_Div2_Pane">"#ref!"</definedName>
    <definedName name="CCO2_Div2_Poncan">"#ref!"</definedName>
    <definedName name="CCO2_Div2_Raso">"#ref!"</definedName>
    <definedName name="CCO2_Div2_Sibintang">"#ref!"</definedName>
    <definedName name="CCO2_Div2_Sibuluh">"#ref!"</definedName>
    <definedName name="CCO2_Div2_Total">"#ref!"</definedName>
    <definedName name="CCO2_Div2_Ujung">"#ref!"</definedName>
    <definedName name="CCO2_Div3_Bahapal">"#ref!"</definedName>
    <definedName name="CCO2_Div3_Barumun">"#ref!"</definedName>
    <definedName name="CCO2_Div3_Buaya">"#ref!"</definedName>
    <definedName name="CCO2_Div3_Dua1">"#ref!"</definedName>
    <definedName name="CCO2_Div3_Dua2">"#ref!"</definedName>
    <definedName name="CCO2_Div3_Hantu">"#ref!"</definedName>
    <definedName name="CCO2_Div3_Pane">"#ref!"</definedName>
    <definedName name="CCO2_Div3_Poncan">"#ref!"</definedName>
    <definedName name="CCO2_Div3_Raso">"#ref!"</definedName>
    <definedName name="CCO2_Div3_Sibintang">"#ref!"</definedName>
    <definedName name="CCO2_Div3_Sibuluh">"#ref!"</definedName>
    <definedName name="CCO2_Div3_Total">"#ref!"</definedName>
    <definedName name="CCO2_Div3_Ujung">"#ref!"</definedName>
    <definedName name="CCO2_Div4_Bahapal">"#ref!"</definedName>
    <definedName name="CCO2_Div4_Barumun">"#ref!"</definedName>
    <definedName name="CCO2_Div4_Buaya">"#ref!"</definedName>
    <definedName name="CCO2_Div4_Dua1">"#ref!"</definedName>
    <definedName name="CCO2_Div4_Dua2">"#ref!"</definedName>
    <definedName name="CCO2_Div4_Hantu">"#ref!"</definedName>
    <definedName name="CCO2_Div4_Pane">"#ref!"</definedName>
    <definedName name="CCO2_Div4_Poncan">"#ref!"</definedName>
    <definedName name="CCO2_Div4_Raso">"#ref!"</definedName>
    <definedName name="CCO2_Div4_Sibintang">"#ref!"</definedName>
    <definedName name="CCO2_Div4_Sibuluh">"#ref!"</definedName>
    <definedName name="CCO2_Div4_Total">"#ref!"</definedName>
    <definedName name="CCO2_Div4_Ujung">"#ref!"</definedName>
    <definedName name="CCO2_Div5_Bahapal">"#ref!"</definedName>
    <definedName name="CCO2_Div5_Barumun">"#ref!"</definedName>
    <definedName name="CCO2_Div5_Buaya">"#ref!"</definedName>
    <definedName name="CCO2_Div5_Dua1">"#ref!"</definedName>
    <definedName name="CCO2_Div5_Dua2">"#ref!"</definedName>
    <definedName name="CCO2_Div5_Hantu">"#ref!"</definedName>
    <definedName name="CCO2_Div5_Pane">"#ref!"</definedName>
    <definedName name="CCO2_Div5_Poncan">"#ref!"</definedName>
    <definedName name="CCO2_Div5_Raso">"#ref!"</definedName>
    <definedName name="CCO2_Div5_Sibintang">"#ref!"</definedName>
    <definedName name="CCO2_Div5_Sibuluh">"#ref!"</definedName>
    <definedName name="CCO2_Div5_Total">"#ref!"</definedName>
    <definedName name="CCO2_Div5_Ujung">"#ref!"</definedName>
    <definedName name="CCO2_Div6_Bahapal">"#ref!"</definedName>
    <definedName name="CCO2_Div6_Barumun">"#ref!"</definedName>
    <definedName name="CCO2_Div6_Buaya">"#ref!"</definedName>
    <definedName name="CCO2_Div6_Dua1">"#ref!"</definedName>
    <definedName name="CCO2_Div6_Dua2">"#ref!"</definedName>
    <definedName name="CCO2_Div6_Hantu">"#ref!"</definedName>
    <definedName name="CCO2_Div6_Pane">"#ref!"</definedName>
    <definedName name="CCO2_Div6_Poncan">"#ref!"</definedName>
    <definedName name="CCO2_Div6_Raso">"#ref!"</definedName>
    <definedName name="CCO2_Div6_Sibintang">"#ref!"</definedName>
    <definedName name="CCO2_Div6_Sibuluh">"#ref!"</definedName>
    <definedName name="CCO2_Div6_Total">"#ref!"</definedName>
    <definedName name="CCO2_Div6_Ujung">"#ref!"</definedName>
    <definedName name="CCO2_Div7_Bahapal">"#ref!"</definedName>
    <definedName name="CCO2_Div7_Barumun">"#ref!"</definedName>
    <definedName name="CCO2_Div7_Buaya">"#ref!"</definedName>
    <definedName name="CCO2_Div7_Dua1">"#ref!"</definedName>
    <definedName name="CCO2_Div7_Dua2">"#ref!"</definedName>
    <definedName name="CCO2_Div7_Hantu">"#ref!"</definedName>
    <definedName name="CCO2_Div7_Pane">"#ref!"</definedName>
    <definedName name="CCO2_Div7_Poncan">"#ref!"</definedName>
    <definedName name="CCO2_Div7_Raso">"#ref!"</definedName>
    <definedName name="CCO2_Div7_Sibintang">"#ref!"</definedName>
    <definedName name="CCO2_Div7_Sibuluh">"#ref!"</definedName>
    <definedName name="CCO2_Div7_Total">"#ref!"</definedName>
    <definedName name="CCO2_Div7_Ujung">"#ref!"</definedName>
    <definedName name="cek">[11]Rek!$H$30</definedName>
    <definedName name="CLOSED_DDK___KR">'[16]Hrg Bahan'!$N$179</definedName>
    <definedName name="CLOSED_DUDUK" localSheetId="6">'[16]Hrg Bahan'!#REF!</definedName>
    <definedName name="CLOSED_DUDUK">'[16]Hrg Bahan'!#REF!</definedName>
    <definedName name="CLOSED_JGK_KIA" localSheetId="6">'[16]Hrg Bahan'!#REF!</definedName>
    <definedName name="CLOSED_JGK_KIA">'[16]Hrg Bahan'!#REF!</definedName>
    <definedName name="CLOSED_JONGKOK">'[16]Hrg Bahan'!$N$178</definedName>
    <definedName name="COMPRESSOR" localSheetId="2">#REF!</definedName>
    <definedName name="COMPRESSOR" localSheetId="6">#REF!</definedName>
    <definedName name="COMPRESSOR" localSheetId="4">#REF!</definedName>
    <definedName name="COMPRESSOR" localSheetId="1">#REF!</definedName>
    <definedName name="COMPRESSOR" localSheetId="5">#REF!</definedName>
    <definedName name="COMPRESSOR">#REF!</definedName>
    <definedName name="CONCRETEMIXER" localSheetId="2">#REF!</definedName>
    <definedName name="CONCRETEMIXER" localSheetId="6">#REF!</definedName>
    <definedName name="CONCRETEMIXER" localSheetId="4">#REF!</definedName>
    <definedName name="CONCRETEMIXER" localSheetId="1">#REF!</definedName>
    <definedName name="CONCRETEMIXER" localSheetId="5">#REF!</definedName>
    <definedName name="CONCRETEMIXER">#REF!</definedName>
    <definedName name="CONCRETEVIBRO" localSheetId="2">#REF!</definedName>
    <definedName name="CONCRETEVIBRO" localSheetId="6">#REF!</definedName>
    <definedName name="CONCRETEVIBRO" localSheetId="4">#REF!</definedName>
    <definedName name="CONCRETEVIBRO" localSheetId="1">#REF!</definedName>
    <definedName name="CONCRETEVIBRO" localSheetId="5">#REF!</definedName>
    <definedName name="CONCRETEVIBRO">#REF!</definedName>
    <definedName name="CRANE" localSheetId="6">#REF!</definedName>
    <definedName name="CRANE">#REF!</definedName>
    <definedName name="D" localSheetId="6">#REF!</definedName>
    <definedName name="D">#REF!</definedName>
    <definedName name="DAFTARSEWA" localSheetId="6">#REF!</definedName>
    <definedName name="DAFTARSEWA">#REF!</definedName>
    <definedName name="DATAUPAH">'[11]4-Basic Price'!$D$8:$F$38</definedName>
    <definedName name="DAYWORKS" localSheetId="6">'[10]Kuantitas &amp; Harga'!#REF!</definedName>
    <definedName name="DAYWORKS">'[10]Kuantitas &amp; Harga'!#REF!</definedName>
    <definedName name="dd" localSheetId="6" hidden="1">#REF!</definedName>
    <definedName name="dd" hidden="1">#REF!</definedName>
    <definedName name="dddd" localSheetId="6" hidden="1">#REF!</definedName>
    <definedName name="dddd" hidden="1">#REF!</definedName>
    <definedName name="ddg_btalam" localSheetId="6">[16]Analisa!#REF!</definedName>
    <definedName name="ddg_btalam">[16]Analisa!#REF!</definedName>
    <definedName name="Dec_All">"#ref!"</definedName>
    <definedName name="Dec_Bahapal">"#ref!"</definedName>
    <definedName name="Dec_Barumun">"#ref!"</definedName>
    <definedName name="Dec_Buaya">"#ref!"</definedName>
    <definedName name="Dec_Dua1">"#ref!"</definedName>
    <definedName name="Dec_Dua2">"#ref!"</definedName>
    <definedName name="Dec_Hantu">"#ref!"</definedName>
    <definedName name="Dec_Pane">"#ref!"</definedName>
    <definedName name="Dec_Poncan">"#ref!"</definedName>
    <definedName name="Dec_Raso">"#ref!"</definedName>
    <definedName name="Dec_Sibintang">"#ref!"</definedName>
    <definedName name="Dec_Sibuluh">"#ref!"</definedName>
    <definedName name="Dec_Ujung">"#ref!"</definedName>
    <definedName name="Dec02_All">"#ref!"</definedName>
    <definedName name="Dec02_Bahapal">"#ref!"</definedName>
    <definedName name="Dec02_Barumun">"#ref!"</definedName>
    <definedName name="Dec02_Buaya">"#ref!"</definedName>
    <definedName name="Dec02_Dua1">"#ref!"</definedName>
    <definedName name="Dec02_Dua2">"#ref!"</definedName>
    <definedName name="Dec02_Hantu">"#ref!"</definedName>
    <definedName name="Dec02_Pane">"#ref!"</definedName>
    <definedName name="Dec02_Poncan">"#ref!"</definedName>
    <definedName name="Dec02_Raso">"#ref!"</definedName>
    <definedName name="Dec02_Sibintang">"#ref!"</definedName>
    <definedName name="Dec02_Sibuluh">"#ref!"</definedName>
    <definedName name="Dec02_Ujung">"#ref!"</definedName>
    <definedName name="deuicker" localSheetId="6">#REF!</definedName>
    <definedName name="deuicker">#REF!</definedName>
    <definedName name="Dibuat_tgl" localSheetId="6">#REF!</definedName>
    <definedName name="Dibuat_tgl">#REF!</definedName>
    <definedName name="DINDING" localSheetId="6">#REF!</definedName>
    <definedName name="DINDING">#REF!</definedName>
    <definedName name="DINDING_POLOS_20.25" localSheetId="6">[16]Analisa!#REF!</definedName>
    <definedName name="DINDING_POLOS_20.25">[16]Analisa!#REF!</definedName>
    <definedName name="Disiapkan_oleh" localSheetId="2">#REF!</definedName>
    <definedName name="Disiapkan_oleh" localSheetId="6">#REF!</definedName>
    <definedName name="Disiapkan_oleh" localSheetId="4">#REF!</definedName>
    <definedName name="Disiapkan_oleh" localSheetId="1">#REF!</definedName>
    <definedName name="Disiapkan_oleh" localSheetId="5">#REF!</definedName>
    <definedName name="Disiapkan_oleh">#REF!</definedName>
    <definedName name="Div1_Bahapal">"#ref!"</definedName>
    <definedName name="Div1_Barumun">"#ref!"</definedName>
    <definedName name="Div1_Buaya">"#ref!"</definedName>
    <definedName name="Div1_Dua1">"#ref!"</definedName>
    <definedName name="Div1_Dua2">"#ref!"</definedName>
    <definedName name="Div1_Hantu">"#ref!"</definedName>
    <definedName name="Div1_Pane">"#ref!"</definedName>
    <definedName name="Div1_Poncan">"#ref!"</definedName>
    <definedName name="Div1_Raso">"#ref!"</definedName>
    <definedName name="Div1_Sibintang">"#ref!"</definedName>
    <definedName name="Div1_Sibuluh">"#ref!"</definedName>
    <definedName name="Div1_Total">"#ref!"</definedName>
    <definedName name="Div1_Ujung">"#ref!"</definedName>
    <definedName name="Div2_Bahapal">"#ref!"</definedName>
    <definedName name="Div2_Barumun">"#ref!"</definedName>
    <definedName name="Div2_Buaya">"#ref!"</definedName>
    <definedName name="Div2_Dua1">"#ref!"</definedName>
    <definedName name="Div2_Dua2">"#ref!"</definedName>
    <definedName name="Div2_Hantu">"#ref!"</definedName>
    <definedName name="Div2_Pane">"#ref!"</definedName>
    <definedName name="Div2_Poncan">"#ref!"</definedName>
    <definedName name="Div2_Raso">"#ref!"</definedName>
    <definedName name="Div2_Sibintang">"#ref!"</definedName>
    <definedName name="Div2_Sibuluh">"#ref!"</definedName>
    <definedName name="Div2_Total">"#ref!"</definedName>
    <definedName name="Div2_Ujung">"#ref!"</definedName>
    <definedName name="Div3_Bahapal">"#ref!"</definedName>
    <definedName name="Div3_Barumun">"#ref!"</definedName>
    <definedName name="Div3_Buaya">"#ref!"</definedName>
    <definedName name="Div3_Dua1">"#ref!"</definedName>
    <definedName name="Div3_Dua2">"#ref!"</definedName>
    <definedName name="Div3_Hantu">"#ref!"</definedName>
    <definedName name="Div3_Pane">"#ref!"</definedName>
    <definedName name="Div3_Poncan">"#ref!"</definedName>
    <definedName name="Div3_Raso">"#ref!"</definedName>
    <definedName name="Div3_Sibintang">"#ref!"</definedName>
    <definedName name="Div3_Sibuluh">"#ref!"</definedName>
    <definedName name="Div3_Total">"#ref!"</definedName>
    <definedName name="Div3_Ujung">"#ref!"</definedName>
    <definedName name="DIV3A" hidden="1">[6]Div2!$H$12:$H$20</definedName>
    <definedName name="Div4_Bahapal">"#ref!"</definedName>
    <definedName name="Div4_Barumun">"#ref!"</definedName>
    <definedName name="Div4_Buaya">"#ref!"</definedName>
    <definedName name="Div4_Dua1">"#ref!"</definedName>
    <definedName name="Div4_Dua2">"#ref!"</definedName>
    <definedName name="Div4_Hantu">"#ref!"</definedName>
    <definedName name="Div4_Pane">"#ref!"</definedName>
    <definedName name="Div4_Poncan">"#ref!"</definedName>
    <definedName name="Div4_Raso">"#ref!"</definedName>
    <definedName name="Div4_Sibintang">"#ref!"</definedName>
    <definedName name="Div4_Sibuluh">"#ref!"</definedName>
    <definedName name="Div4_Total">"#ref!"</definedName>
    <definedName name="Div4_Ujung">"#ref!"</definedName>
    <definedName name="Div5_Bahapal">"#ref!"</definedName>
    <definedName name="Div5_Barumun">"#ref!"</definedName>
    <definedName name="Div5_Buaya">"#ref!"</definedName>
    <definedName name="Div5_Dua1">"#ref!"</definedName>
    <definedName name="Div5_Dua2">"#ref!"</definedName>
    <definedName name="Div5_Hantu">"#ref!"</definedName>
    <definedName name="Div5_Pane">"#ref!"</definedName>
    <definedName name="Div5_Poncan">"#ref!"</definedName>
    <definedName name="Div5_Raso">"#ref!"</definedName>
    <definedName name="Div5_Sibintang">"#ref!"</definedName>
    <definedName name="Div5_Sibuluh">"#ref!"</definedName>
    <definedName name="Div5_Total">"#ref!"</definedName>
    <definedName name="Div5_Ujung">"#ref!"</definedName>
    <definedName name="Div6_Bahapal">"#ref!"</definedName>
    <definedName name="Div6_Barumun">"#ref!"</definedName>
    <definedName name="Div6_Buaya">"#ref!"</definedName>
    <definedName name="Div6_Dua1">"#ref!"</definedName>
    <definedName name="Div6_Dua2">"#ref!"</definedName>
    <definedName name="Div6_Hantu">"#ref!"</definedName>
    <definedName name="Div6_Pane">"#ref!"</definedName>
    <definedName name="Div6_Poncan">"#ref!"</definedName>
    <definedName name="Div6_Raso">"#ref!"</definedName>
    <definedName name="Div6_Sibintang">"#ref!"</definedName>
    <definedName name="Div6_Sibuluh">"#ref!"</definedName>
    <definedName name="Div6_Total">"#ref!"</definedName>
    <definedName name="Div6_Ujung">"#ref!"</definedName>
    <definedName name="Div7_Bahapal">"#ref!"</definedName>
    <definedName name="Div7_Barumun">"#ref!"</definedName>
    <definedName name="Div7_Buaya">"#ref!"</definedName>
    <definedName name="Div7_Dua1">"#ref!"</definedName>
    <definedName name="Div7_Dua2">"#ref!"</definedName>
    <definedName name="Div7_Hantu">"#ref!"</definedName>
    <definedName name="Div7_Pane">"#ref!"</definedName>
    <definedName name="Div7_Poncan">"#ref!"</definedName>
    <definedName name="Div7_Raso">"#ref!"</definedName>
    <definedName name="Div7_Sibintang">"#ref!"</definedName>
    <definedName name="Div7_Sibuluh">"#ref!"</definedName>
    <definedName name="Div7_Total">"#ref!"</definedName>
    <definedName name="Div7_Ujung">"#ref!"</definedName>
    <definedName name="dlk">[12]harga!$F$37</definedName>
    <definedName name="DRAINASE" localSheetId="6">'[10]Kuantitas &amp; Harga'!#REF!</definedName>
    <definedName name="DRAINASE">'[10]Kuantitas &amp; Harga'!#REF!</definedName>
    <definedName name="DRYER_LANTAI" localSheetId="6">'[16]Hrg Bahan'!#REF!</definedName>
    <definedName name="DRYER_LANTAI">'[16]Hrg Bahan'!#REF!</definedName>
    <definedName name="DUMPTRUCK1" localSheetId="2">#REF!</definedName>
    <definedName name="DUMPTRUCK1" localSheetId="6">#REF!</definedName>
    <definedName name="DUMPTRUCK1" localSheetId="4">#REF!</definedName>
    <definedName name="DUMPTRUCK1" localSheetId="1">#REF!</definedName>
    <definedName name="DUMPTRUCK1" localSheetId="5">#REF!</definedName>
    <definedName name="DUMPTRUCK1">#REF!</definedName>
    <definedName name="DUMPTRUCK2" localSheetId="2">#REF!</definedName>
    <definedName name="DUMPTRUCK2" localSheetId="6">#REF!</definedName>
    <definedName name="DUMPTRUCK2" localSheetId="4">#REF!</definedName>
    <definedName name="DUMPTRUCK2" localSheetId="1">#REF!</definedName>
    <definedName name="DUMPTRUCK2" localSheetId="5">#REF!</definedName>
    <definedName name="DUMPTRUCK2">#REF!</definedName>
    <definedName name="E" localSheetId="2">[13]RAB!#REF!</definedName>
    <definedName name="E" localSheetId="6">[13]RAB!#REF!</definedName>
    <definedName name="E" localSheetId="4">[13]RAB!#REF!</definedName>
    <definedName name="E" localSheetId="1">[13]RAB!#REF!</definedName>
    <definedName name="E" localSheetId="5">[13]RAB!#REF!</definedName>
    <definedName name="E">[13]RAB!#REF!</definedName>
    <definedName name="E.13" localSheetId="2">#REF!</definedName>
    <definedName name="E.13" localSheetId="6">#REF!</definedName>
    <definedName name="E.13" localSheetId="4">#REF!</definedName>
    <definedName name="E.13" localSheetId="1">#REF!</definedName>
    <definedName name="E.13" localSheetId="5">#REF!</definedName>
    <definedName name="E.13">#REF!</definedName>
    <definedName name="E_001" localSheetId="2">#REF!</definedName>
    <definedName name="E_001" localSheetId="6">#REF!</definedName>
    <definedName name="E_001" localSheetId="4">#REF!</definedName>
    <definedName name="E_001" localSheetId="1">#REF!</definedName>
    <definedName name="E_001" localSheetId="5">#REF!</definedName>
    <definedName name="E_001">#REF!</definedName>
    <definedName name="E_010" localSheetId="2">#REF!</definedName>
    <definedName name="E_010" localSheetId="6">#REF!</definedName>
    <definedName name="E_010" localSheetId="4">#REF!</definedName>
    <definedName name="E_010" localSheetId="1">#REF!</definedName>
    <definedName name="E_010" localSheetId="5">#REF!</definedName>
    <definedName name="E_010">#REF!</definedName>
    <definedName name="E_031" localSheetId="6">#REF!</definedName>
    <definedName name="E_031">#REF!</definedName>
    <definedName name="E_040" localSheetId="6">#REF!</definedName>
    <definedName name="E_040">#REF!</definedName>
    <definedName name="E_052" localSheetId="6">#REF!</definedName>
    <definedName name="E_052">#REF!</definedName>
    <definedName name="E_080" localSheetId="6">#REF!</definedName>
    <definedName name="E_080">#REF!</definedName>
    <definedName name="E_081" localSheetId="6">#REF!</definedName>
    <definedName name="E_081">#REF!</definedName>
    <definedName name="E_084" localSheetId="6">#REF!</definedName>
    <definedName name="E_084">#REF!</definedName>
    <definedName name="E_087" localSheetId="6">#REF!</definedName>
    <definedName name="E_087">#REF!</definedName>
    <definedName name="E_088" localSheetId="6">#REF!</definedName>
    <definedName name="E_088">#REF!</definedName>
    <definedName name="E_089" localSheetId="6">#REF!</definedName>
    <definedName name="E_089">#REF!</definedName>
    <definedName name="E_13" localSheetId="6">#REF!</definedName>
    <definedName name="E_13">#REF!</definedName>
    <definedName name="E_153" localSheetId="6">#REF!</definedName>
    <definedName name="E_153">#REF!</definedName>
    <definedName name="E_154" localSheetId="6">#REF!</definedName>
    <definedName name="E_154">#REF!</definedName>
    <definedName name="E_155" localSheetId="6">#REF!</definedName>
    <definedName name="E_155">#REF!</definedName>
    <definedName name="E_157" localSheetId="6">#REF!</definedName>
    <definedName name="E_157">#REF!</definedName>
    <definedName name="E_182" localSheetId="6">#REF!</definedName>
    <definedName name="E_182">#REF!</definedName>
    <definedName name="E_211" localSheetId="6">#REF!</definedName>
    <definedName name="E_211">#REF!</definedName>
    <definedName name="E_212" localSheetId="6">#REF!</definedName>
    <definedName name="E_212">#REF!</definedName>
    <definedName name="E_221" localSheetId="6">#REF!</definedName>
    <definedName name="E_221">#REF!</definedName>
    <definedName name="E_251" localSheetId="6">#REF!</definedName>
    <definedName name="E_251">#REF!</definedName>
    <definedName name="E_253" localSheetId="6">#REF!</definedName>
    <definedName name="E_253">#REF!</definedName>
    <definedName name="E_301" localSheetId="6">#REF!</definedName>
    <definedName name="E_301">#REF!</definedName>
    <definedName name="E_341" localSheetId="6">#REF!</definedName>
    <definedName name="E_341">#REF!</definedName>
    <definedName name="EEE06REV">'[26]5-Peralatan'!$AW$13</definedName>
    <definedName name="EEE09REV1">'[26]5-Peralatan'!$AW$16</definedName>
    <definedName name="EEE17REV">'[26]5-Peralatan'!$AW$24</definedName>
    <definedName name="EEE17REV1">'[26]5-Peralatan'!$AW$24</definedName>
    <definedName name="ENGSEL_JENDELA" localSheetId="6">'[16]Hrg Bahan'!#REF!</definedName>
    <definedName name="ENGSEL_JENDELA">'[16]Hrg Bahan'!#REF!</definedName>
    <definedName name="ENGSEL_PINTU" localSheetId="6">'[16]Hrg Bahan'!#REF!</definedName>
    <definedName name="ENGSEL_PINTU">'[16]Hrg Bahan'!#REF!</definedName>
    <definedName name="ENGSEL_PINTU_LE" localSheetId="6">'[16]Hrg Bahan'!#REF!</definedName>
    <definedName name="ENGSEL_PINTU_LE">'[16]Hrg Bahan'!#REF!</definedName>
    <definedName name="ENGSEL_PINTU_OT" localSheetId="6">'[16]Hrg Bahan'!#REF!</definedName>
    <definedName name="ENGSEL_PINTU_OT">'[16]Hrg Bahan'!#REF!</definedName>
    <definedName name="ETERNIT" localSheetId="6">'[16]Hrg Bahan'!#REF!</definedName>
    <definedName name="ETERNIT">'[16]Hrg Bahan'!#REF!</definedName>
    <definedName name="EXCAVATOR" localSheetId="2">#REF!</definedName>
    <definedName name="EXCAVATOR" localSheetId="6">#REF!</definedName>
    <definedName name="EXCAVATOR" localSheetId="4">#REF!</definedName>
    <definedName name="EXCAVATOR" localSheetId="1">#REF!</definedName>
    <definedName name="EXCAVATOR" localSheetId="5">#REF!</definedName>
    <definedName name="EXCAVATOR">#REF!</definedName>
    <definedName name="Excel_BuiltIn_Print_Area">#N/A</definedName>
    <definedName name="EXHAUSTFUN" localSheetId="6">'[16]Hrg Bahan'!#REF!</definedName>
    <definedName name="EXHAUSTFUN">'[16]Hrg Bahan'!#REF!</definedName>
    <definedName name="EXPANYOLET_TANA">'[16]Hrg Bahan'!$N$189</definedName>
    <definedName name="F" localSheetId="6">[13]RAB!#REF!</definedName>
    <definedName name="F">[13]RAB!#REF!</definedName>
    <definedName name="F.1_I" localSheetId="2">#REF!</definedName>
    <definedName name="F.1_I" localSheetId="6">#REF!</definedName>
    <definedName name="F.1_I" localSheetId="4">#REF!</definedName>
    <definedName name="F.1_I" localSheetId="1">#REF!</definedName>
    <definedName name="F.1_I" localSheetId="5">#REF!</definedName>
    <definedName name="F.1_I">#REF!</definedName>
    <definedName name="F.1_II" localSheetId="2">#REF!</definedName>
    <definedName name="F.1_II" localSheetId="6">#REF!</definedName>
    <definedName name="F.1_II" localSheetId="4">#REF!</definedName>
    <definedName name="F.1_II" localSheetId="1">#REF!</definedName>
    <definedName name="F.1_II" localSheetId="5">#REF!</definedName>
    <definedName name="F.1_II">#REF!</definedName>
    <definedName name="F.16" localSheetId="2">#REF!</definedName>
    <definedName name="F.16" localSheetId="6">#REF!</definedName>
    <definedName name="F.16" localSheetId="4">#REF!</definedName>
    <definedName name="F.16" localSheetId="1">#REF!</definedName>
    <definedName name="F.16" localSheetId="5">#REF!</definedName>
    <definedName name="F.16">#REF!</definedName>
    <definedName name="F.21_I" localSheetId="6">#REF!</definedName>
    <definedName name="F.21_I">#REF!</definedName>
    <definedName name="F.21_II" localSheetId="6">#REF!</definedName>
    <definedName name="F.21_II">#REF!</definedName>
    <definedName name="F.22_I" localSheetId="6">#REF!</definedName>
    <definedName name="F.22_I">#REF!</definedName>
    <definedName name="F.22_II" localSheetId="6">#REF!</definedName>
    <definedName name="F.22_II">#REF!</definedName>
    <definedName name="F.27_I" localSheetId="6">#REF!</definedName>
    <definedName name="F.27_I">#REF!</definedName>
    <definedName name="F.27_II" localSheetId="6">#REF!</definedName>
    <definedName name="F.27_II">#REF!</definedName>
    <definedName name="F.30_I_TEAK" localSheetId="6">#REF!</definedName>
    <definedName name="F.30_I_TEAK">#REF!</definedName>
    <definedName name="F.30_I_TRIP" localSheetId="6">#REF!</definedName>
    <definedName name="F.30_I_TRIP">#REF!</definedName>
    <definedName name="F.30_II_TEAK" localSheetId="6">#REF!</definedName>
    <definedName name="F.30_II_TEAK">#REF!</definedName>
    <definedName name="F.30_II_TRIP" localSheetId="6">#REF!</definedName>
    <definedName name="F.30_II_TRIP">#REF!</definedName>
    <definedName name="F.31_I" localSheetId="6">#REF!</definedName>
    <definedName name="F.31_I">#REF!</definedName>
    <definedName name="F.31_II" localSheetId="6">#REF!</definedName>
    <definedName name="F.31_II">#REF!</definedName>
    <definedName name="F.33_I" localSheetId="6">#REF!</definedName>
    <definedName name="F.33_I">#REF!</definedName>
    <definedName name="F.33_II" localSheetId="6">#REF!</definedName>
    <definedName name="F.33_II">#REF!</definedName>
    <definedName name="F.35_B3" localSheetId="6">#REF!</definedName>
    <definedName name="F.35_B3">#REF!</definedName>
    <definedName name="F.35_B5" localSheetId="6">#REF!</definedName>
    <definedName name="F.35_B5">#REF!</definedName>
    <definedName name="F.35_R3" localSheetId="6">#REF!</definedName>
    <definedName name="F.35_R3">#REF!</definedName>
    <definedName name="F.35_R5" localSheetId="6">#REF!</definedName>
    <definedName name="F.35_R5">#REF!</definedName>
    <definedName name="F.36_B_I" localSheetId="6">#REF!</definedName>
    <definedName name="F.36_B_I">#REF!</definedName>
    <definedName name="F.36_B_II" localSheetId="6">#REF!</definedName>
    <definedName name="F.36_B_II">#REF!</definedName>
    <definedName name="F.36_R_I" localSheetId="6">#REF!</definedName>
    <definedName name="F.36_R_I">#REF!</definedName>
    <definedName name="F.36_R_II" localSheetId="6">#REF!</definedName>
    <definedName name="F.36_R_II">#REF!</definedName>
    <definedName name="F.36A_I" localSheetId="6">#REF!</definedName>
    <definedName name="F.36A_I">#REF!</definedName>
    <definedName name="F.36A_II" localSheetId="6">#REF!</definedName>
    <definedName name="F.36A_II">#REF!</definedName>
    <definedName name="F.37_P_I" localSheetId="6">#REF!</definedName>
    <definedName name="F.37_P_I">#REF!</definedName>
    <definedName name="F.37_P_II" localSheetId="6">#REF!</definedName>
    <definedName name="F.37_P_II">#REF!</definedName>
    <definedName name="F.37_T" localSheetId="6">#REF!</definedName>
    <definedName name="F.37_T">#REF!</definedName>
    <definedName name="F.37_TEAK" localSheetId="6">#REF!</definedName>
    <definedName name="F.37_TEAK">#REF!</definedName>
    <definedName name="F.38_I" localSheetId="6">#REF!</definedName>
    <definedName name="F.38_I">#REF!</definedName>
    <definedName name="F.38_II" localSheetId="6">#REF!</definedName>
    <definedName name="F.38_II">#REF!</definedName>
    <definedName name="F.47_I" localSheetId="6">#REF!</definedName>
    <definedName name="F.47_I">#REF!</definedName>
    <definedName name="F.47_II" localSheetId="6">#REF!</definedName>
    <definedName name="F.47_II">#REF!</definedName>
    <definedName name="Feb_All">"#ref!"</definedName>
    <definedName name="Feb_Bahapal">"#ref!"</definedName>
    <definedName name="Feb_Barumun">"#ref!"</definedName>
    <definedName name="Feb_Buaya">"#ref!"</definedName>
    <definedName name="Feb_Dua1">"#ref!"</definedName>
    <definedName name="Feb_Dua2">"#ref!"</definedName>
    <definedName name="Feb_Hantu">"#ref!"</definedName>
    <definedName name="Feb_Pane">"#ref!"</definedName>
    <definedName name="Feb_Poncan">"#ref!"</definedName>
    <definedName name="Feb_Raso">"#ref!"</definedName>
    <definedName name="Feb_Sibintang">"#ref!"</definedName>
    <definedName name="Feb_Sibuluh">"#ref!"</definedName>
    <definedName name="Feb_Ujung">"#ref!"</definedName>
    <definedName name="FFF" localSheetId="6">#REF!</definedName>
    <definedName name="FFF">#REF!</definedName>
    <definedName name="FINISHER" localSheetId="6">#REF!</definedName>
    <definedName name="FINISHER">#REF!</definedName>
    <definedName name="FINISHING" localSheetId="6">#REF!</definedName>
    <definedName name="FINISHING">#REF!</definedName>
    <definedName name="FLATBEDTRUCK" localSheetId="6">#REF!</definedName>
    <definedName name="FLATBEDTRUCK">#REF!</definedName>
    <definedName name="FLUG_KRAN_1_2" localSheetId="6">'[16]Hrg Bahan'!#REF!</definedName>
    <definedName name="FLUG_KRAN_1_2">'[16]Hrg Bahan'!#REF!</definedName>
    <definedName name="FORM21">'[27]3-DIV2'!$L$1:$V$61</definedName>
    <definedName name="FORM22E" localSheetId="6">'[27]3-DIV2'!#REF!</definedName>
    <definedName name="FORM22E">'[27]3-DIV2'!#REF!</definedName>
    <definedName name="FORM22L">'[27]3-DIV2'!$L$121:$V$121</definedName>
    <definedName name="FORM231">'[27]3-DIV2'!$L$123:$V$183</definedName>
    <definedName name="FORM232">'[27]3-DIV2'!$L$243:$V$303</definedName>
    <definedName name="FORM233">'[27]3-DIV2'!$L$363:$V$423</definedName>
    <definedName name="Form234">'[27]3-DIV2'!$L$483:$V$543</definedName>
    <definedName name="Form235">'[27]3-DIV2'!$L$603:$V$663</definedName>
    <definedName name="Form236">'[27]3-DIV2'!$L$854:$V$914</definedName>
    <definedName name="FORM241" localSheetId="6">'[27]3-DIV2'!#REF!</definedName>
    <definedName name="FORM241">'[27]3-DIV2'!#REF!</definedName>
    <definedName name="FORM242">'[27]3-DIV2'!$L$978:$V$1038</definedName>
    <definedName name="FORM243">'[27]3-DIV2'!$L$1039:$V$1100</definedName>
    <definedName name="FORM311">"#ref!"</definedName>
    <definedName name="FORM312">"#ref!"</definedName>
    <definedName name="FORM313">"#ref!"</definedName>
    <definedName name="FORM314">"#ref!"</definedName>
    <definedName name="FORM315">"#ref!"</definedName>
    <definedName name="FORM319">"#ref!"</definedName>
    <definedName name="FORM322">"#ref!"</definedName>
    <definedName name="FORM323">"#ref!"</definedName>
    <definedName name="FORM323L" localSheetId="6">#REF!</definedName>
    <definedName name="FORM323L">#REF!</definedName>
    <definedName name="FORM324">"#ref!"</definedName>
    <definedName name="FORM331">"#ref!"</definedName>
    <definedName name="FORM346">"#ref!"</definedName>
    <definedName name="FORM421">'[28]3-DIV4'!$L$1:$V$61</definedName>
    <definedName name="FORM422">'[28]3-DIV4'!$L$180:$V$240</definedName>
    <definedName name="FORM423">'[28]3-DIV4'!$L$479:$V$539</definedName>
    <definedName name="FORM424">'[28]3-DIV4'!$L$359:$V$419</definedName>
    <definedName name="FORM425">'[28]3-DIV4'!$L$718:$V$778</definedName>
    <definedName name="FORM426">'[28]3-DIV4'!$L$897:$V$957</definedName>
    <definedName name="FORM427">'[28]3-DIV4'!$L$1017:$V$1077</definedName>
    <definedName name="FORM511">"#ref!"</definedName>
    <definedName name="FORM512">"#ref!"</definedName>
    <definedName name="FORM521">"#ref!"</definedName>
    <definedName name="FORM522">"#ref!"</definedName>
    <definedName name="FORM541">"#ref!"</definedName>
    <definedName name="FORM542">"#ref!"</definedName>
    <definedName name="FORM611" localSheetId="6">#REF!</definedName>
    <definedName name="FORM611">#REF!</definedName>
    <definedName name="FORM612" localSheetId="6">#REF!</definedName>
    <definedName name="FORM612">#REF!</definedName>
    <definedName name="FORM621" localSheetId="6">#REF!</definedName>
    <definedName name="FORM621">#REF!</definedName>
    <definedName name="FORM622" localSheetId="6">#REF!</definedName>
    <definedName name="FORM622">#REF!</definedName>
    <definedName name="FORM623" localSheetId="6">#REF!</definedName>
    <definedName name="FORM623">#REF!</definedName>
    <definedName name="FORM631" localSheetId="6">#REF!</definedName>
    <definedName name="FORM631">#REF!</definedName>
    <definedName name="FORM632" localSheetId="6">#REF!</definedName>
    <definedName name="FORM632">#REF!</definedName>
    <definedName name="FORM633" localSheetId="6">#REF!</definedName>
    <definedName name="FORM633">#REF!</definedName>
    <definedName name="FORM634" localSheetId="6">#REF!</definedName>
    <definedName name="FORM634">#REF!</definedName>
    <definedName name="FORM635" localSheetId="6">#REF!</definedName>
    <definedName name="FORM635">#REF!</definedName>
    <definedName name="FORM635A" localSheetId="6">#REF!</definedName>
    <definedName name="FORM635A">#REF!</definedName>
    <definedName name="FORM636" localSheetId="6">#REF!</definedName>
    <definedName name="FORM636">#REF!</definedName>
    <definedName name="FORM641L" localSheetId="6">#REF!</definedName>
    <definedName name="FORM641L">#REF!</definedName>
    <definedName name="FORM642" localSheetId="6">#REF!</definedName>
    <definedName name="FORM642">#REF!</definedName>
    <definedName name="FORM65" localSheetId="6">#REF!</definedName>
    <definedName name="FORM65">#REF!</definedName>
    <definedName name="FORM66PERATA" localSheetId="6">#REF!</definedName>
    <definedName name="FORM66PERATA">#REF!</definedName>
    <definedName name="FORM66PERMUKAAN" localSheetId="6">#REF!</definedName>
    <definedName name="FORM66PERMUKAAN">#REF!</definedName>
    <definedName name="FORM7101" localSheetId="6">#REF!</definedName>
    <definedName name="FORM7101">#REF!</definedName>
    <definedName name="FORM7102" localSheetId="6">#REF!</definedName>
    <definedName name="FORM7102">#REF!</definedName>
    <definedName name="FORM7103" localSheetId="6">#REF!</definedName>
    <definedName name="FORM7103">#REF!</definedName>
    <definedName name="FORM711" localSheetId="6">#REF!</definedName>
    <definedName name="FORM711">#REF!</definedName>
    <definedName name="FORM712" localSheetId="6">#REF!</definedName>
    <definedName name="FORM712">#REF!</definedName>
    <definedName name="FORM713" localSheetId="6">#REF!</definedName>
    <definedName name="FORM713">#REF!</definedName>
    <definedName name="FORM714" localSheetId="6">#REF!</definedName>
    <definedName name="FORM714">#REF!</definedName>
    <definedName name="FORM715" localSheetId="6">#REF!</definedName>
    <definedName name="FORM715">#REF!</definedName>
    <definedName name="FORM716" localSheetId="6">#REF!</definedName>
    <definedName name="FORM716">#REF!</definedName>
    <definedName name="FORM717" localSheetId="6">#REF!</definedName>
    <definedName name="FORM717">#REF!</definedName>
    <definedName name="FORM718" localSheetId="6">#REF!</definedName>
    <definedName name="FORM718">#REF!</definedName>
    <definedName name="FORM721" localSheetId="6">#REF!</definedName>
    <definedName name="FORM721">#REF!</definedName>
    <definedName name="FORM731" localSheetId="6">#REF!</definedName>
    <definedName name="FORM731">#REF!</definedName>
    <definedName name="FORM732" localSheetId="6">#REF!</definedName>
    <definedName name="FORM732">#REF!</definedName>
    <definedName name="FORM733" localSheetId="6">#REF!</definedName>
    <definedName name="FORM733">#REF!</definedName>
    <definedName name="FORM734" localSheetId="6">#REF!</definedName>
    <definedName name="FORM734">#REF!</definedName>
    <definedName name="FORM735" localSheetId="6">#REF!</definedName>
    <definedName name="FORM735">#REF!</definedName>
    <definedName name="FORM744" localSheetId="6">#REF!</definedName>
    <definedName name="FORM744">#REF!</definedName>
    <definedName name="FORM745" localSheetId="6">#REF!</definedName>
    <definedName name="FORM745">#REF!</definedName>
    <definedName name="FORM7610" localSheetId="6">#REF!</definedName>
    <definedName name="FORM7610">#REF!</definedName>
    <definedName name="FORM7612a" localSheetId="6">#REF!</definedName>
    <definedName name="FORM7612a">#REF!</definedName>
    <definedName name="FORM7612b" localSheetId="6">#REF!</definedName>
    <definedName name="FORM7612b">#REF!</definedName>
    <definedName name="FORM7612c" localSheetId="6">#REF!</definedName>
    <definedName name="FORM7612c">#REF!</definedName>
    <definedName name="FORM7613a" localSheetId="6">#REF!</definedName>
    <definedName name="FORM7613a">#REF!</definedName>
    <definedName name="FORM7613b" localSheetId="6">#REF!</definedName>
    <definedName name="FORM7613b">#REF!</definedName>
    <definedName name="FORM7613c" localSheetId="6">#REF!</definedName>
    <definedName name="FORM7613c">#REF!</definedName>
    <definedName name="FORM7614a" localSheetId="6">#REF!</definedName>
    <definedName name="FORM7614a">#REF!</definedName>
    <definedName name="FORM7614b" localSheetId="6">#REF!</definedName>
    <definedName name="FORM7614b">#REF!</definedName>
    <definedName name="FORM7614c" localSheetId="6">#REF!</definedName>
    <definedName name="FORM7614c">#REF!</definedName>
    <definedName name="FORM7614d" localSheetId="6">#REF!</definedName>
    <definedName name="FORM7614d">#REF!</definedName>
    <definedName name="FORM7614e" localSheetId="6">#REF!</definedName>
    <definedName name="FORM7614e">#REF!</definedName>
    <definedName name="FORM7618" localSheetId="6">#REF!</definedName>
    <definedName name="FORM7618">#REF!</definedName>
    <definedName name="FORM7619" localSheetId="6">#REF!</definedName>
    <definedName name="FORM7619">#REF!</definedName>
    <definedName name="FORM768" localSheetId="6">#REF!</definedName>
    <definedName name="FORM768">#REF!</definedName>
    <definedName name="FORM769" localSheetId="6">#REF!</definedName>
    <definedName name="FORM769">#REF!</definedName>
    <definedName name="FORM76X" localSheetId="6">#REF!</definedName>
    <definedName name="FORM76X">#REF!</definedName>
    <definedName name="FORM771a" localSheetId="6">#REF!</definedName>
    <definedName name="FORM771a">#REF!</definedName>
    <definedName name="FORM771b" localSheetId="6">#REF!</definedName>
    <definedName name="FORM771b">#REF!</definedName>
    <definedName name="FORM771c" localSheetId="6">#REF!</definedName>
    <definedName name="FORM771c">#REF!</definedName>
    <definedName name="FORM771d" localSheetId="6">#REF!</definedName>
    <definedName name="FORM771d">#REF!</definedName>
    <definedName name="FORM772a" localSheetId="6">#REF!</definedName>
    <definedName name="FORM772a">#REF!</definedName>
    <definedName name="FORM772b" localSheetId="6">#REF!</definedName>
    <definedName name="FORM772b">#REF!</definedName>
    <definedName name="FORM772c" localSheetId="6">#REF!</definedName>
    <definedName name="FORM772c">#REF!</definedName>
    <definedName name="FORM772d" localSheetId="6">#REF!</definedName>
    <definedName name="FORM772d">#REF!</definedName>
    <definedName name="FORM79manual" localSheetId="6">#REF!</definedName>
    <definedName name="FORM79manual">#REF!</definedName>
    <definedName name="FORM79mekanis" localSheetId="6">#REF!</definedName>
    <definedName name="FORM79mekanis">#REF!</definedName>
    <definedName name="FORM811" localSheetId="6">#REF!</definedName>
    <definedName name="FORM811">#REF!</definedName>
    <definedName name="FORM812" localSheetId="6">#REF!</definedName>
    <definedName name="FORM812">#REF!</definedName>
    <definedName name="FORM813" localSheetId="6">#REF!</definedName>
    <definedName name="FORM813">#REF!</definedName>
    <definedName name="FORM814" localSheetId="6">#REF!</definedName>
    <definedName name="FORM814">#REF!</definedName>
    <definedName name="FORM815" localSheetId="6">#REF!</definedName>
    <definedName name="FORM815">#REF!</definedName>
    <definedName name="FORM817" localSheetId="6">#REF!</definedName>
    <definedName name="FORM817">#REF!</definedName>
    <definedName name="FORM818" localSheetId="6">#REF!</definedName>
    <definedName name="FORM818">#REF!</definedName>
    <definedName name="FORM819" localSheetId="6">#REF!</definedName>
    <definedName name="FORM819">#REF!</definedName>
    <definedName name="FORM82" localSheetId="6">#REF!</definedName>
    <definedName name="FORM82">#REF!</definedName>
    <definedName name="FORM841" localSheetId="6">#REF!</definedName>
    <definedName name="FORM841">#REF!</definedName>
    <definedName name="FORM8410" localSheetId="6">#REF!</definedName>
    <definedName name="FORM8410">#REF!</definedName>
    <definedName name="FORM842" localSheetId="6">#REF!</definedName>
    <definedName name="FORM842">#REF!</definedName>
    <definedName name="FORM844" localSheetId="6">#REF!</definedName>
    <definedName name="FORM844">#REF!</definedName>
    <definedName name="FORM845" localSheetId="6">#REF!</definedName>
    <definedName name="FORM845">#REF!</definedName>
    <definedName name="FORM846" localSheetId="6">#REF!</definedName>
    <definedName name="FORM846">#REF!</definedName>
    <definedName name="FORM847" localSheetId="6">#REF!</definedName>
    <definedName name="FORM847">#REF!</definedName>
    <definedName name="FORMGEOTEKSTIL" localSheetId="6">#REF!</definedName>
    <definedName name="FORMGEOTEKSTIL">#REF!</definedName>
    <definedName name="FRRDS" localSheetId="6">#REF!</definedName>
    <definedName name="FRRDS">#REF!</definedName>
    <definedName name="FULVIMIXER" localSheetId="6">#REF!</definedName>
    <definedName name="FULVIMIXER">#REF!</definedName>
    <definedName name="G" localSheetId="6">[13]RAB!#REF!</definedName>
    <definedName name="G">[13]RAB!#REF!</definedName>
    <definedName name="G.14" localSheetId="2">#REF!</definedName>
    <definedName name="G.14" localSheetId="6">#REF!</definedName>
    <definedName name="G.14" localSheetId="4">#REF!</definedName>
    <definedName name="G.14" localSheetId="1">#REF!</definedName>
    <definedName name="G.14" localSheetId="5">#REF!</definedName>
    <definedName name="G.14">#REF!</definedName>
    <definedName name="G.16" localSheetId="2">#REF!</definedName>
    <definedName name="G.16" localSheetId="6">#REF!</definedName>
    <definedName name="G.16" localSheetId="4">#REF!</definedName>
    <definedName name="G.16" localSheetId="1">#REF!</definedName>
    <definedName name="G.16" localSheetId="5">#REF!</definedName>
    <definedName name="G.16">#REF!</definedName>
    <definedName name="G.2" localSheetId="2">#REF!</definedName>
    <definedName name="G.2" localSheetId="6">#REF!</definedName>
    <definedName name="G.2" localSheetId="4">#REF!</definedName>
    <definedName name="G.2" localSheetId="1">#REF!</definedName>
    <definedName name="G.2" localSheetId="5">#REF!</definedName>
    <definedName name="G.2">#REF!</definedName>
    <definedName name="G.32H" localSheetId="6">#REF!</definedName>
    <definedName name="G.32H">#REF!</definedName>
    <definedName name="G.32K" localSheetId="6">#REF!</definedName>
    <definedName name="G.32K">#REF!</definedName>
    <definedName name="G.32L" localSheetId="6">#REF!</definedName>
    <definedName name="G.32L">#REF!</definedName>
    <definedName name="G.33F" localSheetId="6">#REF!</definedName>
    <definedName name="G.33F">#REF!</definedName>
    <definedName name="G.33H" localSheetId="6">#REF!</definedName>
    <definedName name="G.33H">#REF!</definedName>
    <definedName name="G.33I" localSheetId="6">#REF!</definedName>
    <definedName name="G.33I">#REF!</definedName>
    <definedName name="G.33L" localSheetId="6">#REF!</definedName>
    <definedName name="G.33L">#REF!</definedName>
    <definedName name="G.44" localSheetId="6">#REF!</definedName>
    <definedName name="G.44">#REF!</definedName>
    <definedName name="G.50H" localSheetId="6">#REF!</definedName>
    <definedName name="G.50H">#REF!</definedName>
    <definedName name="G.50I" localSheetId="6">#REF!</definedName>
    <definedName name="G.50I">#REF!</definedName>
    <definedName name="G.50J" localSheetId="6">#REF!</definedName>
    <definedName name="G.50J">#REF!</definedName>
    <definedName name="G.50K" localSheetId="6">#REF!</definedName>
    <definedName name="G.50K">#REF!</definedName>
    <definedName name="G.50O" localSheetId="6">#REF!</definedName>
    <definedName name="G.50O">#REF!</definedName>
    <definedName name="G.50P" localSheetId="6">#REF!</definedName>
    <definedName name="G.50P">#REF!</definedName>
    <definedName name="G.51C" localSheetId="6">#REF!</definedName>
    <definedName name="G.51C">#REF!</definedName>
    <definedName name="G.51D" localSheetId="6">#REF!</definedName>
    <definedName name="G.51D">#REF!</definedName>
    <definedName name="G.53" localSheetId="6">#REF!</definedName>
    <definedName name="G.53">#REF!</definedName>
    <definedName name="G.53A" localSheetId="6">#REF!</definedName>
    <definedName name="G.53A">#REF!</definedName>
    <definedName name="G.55B" localSheetId="6">#REF!</definedName>
    <definedName name="G.55B">#REF!</definedName>
    <definedName name="G.55C" localSheetId="6">#REF!</definedName>
    <definedName name="G.55C">#REF!</definedName>
    <definedName name="G.5A" localSheetId="6">#REF!</definedName>
    <definedName name="G.5A">#REF!</definedName>
    <definedName name="G.5B" localSheetId="6">#REF!</definedName>
    <definedName name="G.5B">#REF!</definedName>
    <definedName name="G.5C" localSheetId="6">#REF!</definedName>
    <definedName name="G.5C">#REF!</definedName>
    <definedName name="G.6" localSheetId="6">#REF!</definedName>
    <definedName name="G.6">#REF!</definedName>
    <definedName name="G.67" localSheetId="6">#REF!</definedName>
    <definedName name="G.67">#REF!</definedName>
    <definedName name="G.72_20X20" localSheetId="6">#REF!</definedName>
    <definedName name="G.72_20X20">#REF!</definedName>
    <definedName name="g.72_20x25">'[29]HrgBahan&amp;Analisa'!$W$806</definedName>
    <definedName name="G.72_30X30" localSheetId="2">#REF!</definedName>
    <definedName name="G.72_30X30" localSheetId="6">#REF!</definedName>
    <definedName name="G.72_30X30" localSheetId="4">#REF!</definedName>
    <definedName name="G.72_30X30" localSheetId="1">#REF!</definedName>
    <definedName name="G.72_30X30" localSheetId="5">#REF!</definedName>
    <definedName name="G.72_30X30">#REF!</definedName>
    <definedName name="G.72_M_30X30" localSheetId="2">#REF!</definedName>
    <definedName name="G.72_M_30X30" localSheetId="6">#REF!</definedName>
    <definedName name="G.72_M_30X30" localSheetId="4">#REF!</definedName>
    <definedName name="G.72_M_30X30" localSheetId="1">#REF!</definedName>
    <definedName name="G.72_M_30X30" localSheetId="5">#REF!</definedName>
    <definedName name="G.72_M_30X30">#REF!</definedName>
    <definedName name="G_1" localSheetId="2">#REF!</definedName>
    <definedName name="G_1" localSheetId="6">#REF!</definedName>
    <definedName name="G_1" localSheetId="4">#REF!</definedName>
    <definedName name="G_1" localSheetId="1">#REF!</definedName>
    <definedName name="G_1" localSheetId="5">#REF!</definedName>
    <definedName name="G_1">#REF!</definedName>
    <definedName name="G_50m" localSheetId="6">#REF!</definedName>
    <definedName name="G_50m">#REF!</definedName>
    <definedName name="G_53A" localSheetId="6">#REF!</definedName>
    <definedName name="G_53A">#REF!</definedName>
    <definedName name="G_72b" localSheetId="6">#REF!</definedName>
    <definedName name="G_72b">#REF!</definedName>
    <definedName name="Gali_Saluran">"#ref!"</definedName>
    <definedName name="Galian">#N/A</definedName>
    <definedName name="Galian_Biasa">"#ref!"</definedName>
    <definedName name="GAMACCA" localSheetId="6">'[16]Hrg Bahan'!#REF!</definedName>
    <definedName name="GAMACCA">'[16]Hrg Bahan'!#REF!</definedName>
    <definedName name="GANITO_10X40" localSheetId="6">[16]Analisa!#REF!</definedName>
    <definedName name="GANITO_10X40">[16]Analisa!#REF!</definedName>
    <definedName name="GARNITO_30X30" localSheetId="6">[16]Analisa!#REF!</definedName>
    <definedName name="GARNITO_30X30">[16]Analisa!#REF!</definedName>
    <definedName name="GENSET" localSheetId="2">#REF!</definedName>
    <definedName name="GENSET" localSheetId="6">#REF!</definedName>
    <definedName name="GENSET" localSheetId="4">#REF!</definedName>
    <definedName name="GENSET" localSheetId="1">#REF!</definedName>
    <definedName name="GENSET" localSheetId="5">#REF!</definedName>
    <definedName name="GENSET">#REF!</definedName>
    <definedName name="GENTENG_BETON" localSheetId="2">'[16]Hrg Bahan'!#REF!</definedName>
    <definedName name="GENTENG_BETON" localSheetId="6">'[16]Hrg Bahan'!#REF!</definedName>
    <definedName name="GENTENG_BETON">'[16]Hrg Bahan'!#REF!</definedName>
    <definedName name="GENTENG_KERAMIK" localSheetId="2">'[16]Hrg Bahan'!#REF!</definedName>
    <definedName name="GENTENG_KERAMIK" localSheetId="6">'[16]Hrg Bahan'!#REF!</definedName>
    <definedName name="GENTENG_KERAMIK">'[16]Hrg Bahan'!#REF!</definedName>
    <definedName name="GENTENG_KODOK" localSheetId="2">'[16]Hrg Bahan'!#REF!</definedName>
    <definedName name="GENTENG_KODOK" localSheetId="6">'[16]Hrg Bahan'!#REF!</definedName>
    <definedName name="GENTENG_KODOK">'[16]Hrg Bahan'!#REF!</definedName>
    <definedName name="GENTENG_METAL" localSheetId="2">'[16]Hrg Bahan'!#REF!</definedName>
    <definedName name="GENTENG_METAL" localSheetId="6">'[16]Hrg Bahan'!#REF!</definedName>
    <definedName name="GENTENG_METAL">'[16]Hrg Bahan'!#REF!</definedName>
    <definedName name="GERENDEL" localSheetId="2">'[16]Hrg Bahan'!#REF!</definedName>
    <definedName name="GERENDEL" localSheetId="6">'[16]Hrg Bahan'!#REF!</definedName>
    <definedName name="GERENDEL">'[16]Hrg Bahan'!#REF!</definedName>
    <definedName name="GEROBAK" localSheetId="6">'[16]Hrg Bahan'!#REF!</definedName>
    <definedName name="GEROBAK">'[16]Hrg Bahan'!#REF!</definedName>
    <definedName name="ggg" localSheetId="6">'[15]Analisa K'!#REF!</definedName>
    <definedName name="ggg">'[15]Analisa K'!#REF!</definedName>
    <definedName name="gibsum_12">'[25]hrg-jadi'!$H$362</definedName>
    <definedName name="GIP_A_DIA.3">'[16]Hrg Bahan'!$N$213</definedName>
    <definedName name="GIP_A_DIA.4">'[16]Hrg Bahan'!$N$212</definedName>
    <definedName name="GIP_B_DIA.1" localSheetId="6">'[16]Hrg Bahan'!#REF!</definedName>
    <definedName name="GIP_B_DIA.1">'[16]Hrg Bahan'!#REF!</definedName>
    <definedName name="GIP_B_DIA.1_2" localSheetId="6">'[16]Hrg Bahan'!#REF!</definedName>
    <definedName name="GIP_B_DIA.1_2">'[16]Hrg Bahan'!#REF!</definedName>
    <definedName name="GIP_B_DIA.1_5">'[16]Hrg Bahan'!$N$223</definedName>
    <definedName name="GIP_B_DIA.2" localSheetId="6">'[16]Hrg Bahan'!#REF!</definedName>
    <definedName name="GIP_B_DIA.2">'[16]Hrg Bahan'!#REF!</definedName>
    <definedName name="GIP_B_DIA.3" localSheetId="6">'[16]Hrg Bahan'!#REF!</definedName>
    <definedName name="GIP_B_DIA.3">'[16]Hrg Bahan'!#REF!</definedName>
    <definedName name="GIP_B_DIA.3_4" localSheetId="6">'[16]Hrg Bahan'!#REF!</definedName>
    <definedName name="GIP_B_DIA.3_4">'[16]Hrg Bahan'!#REF!</definedName>
    <definedName name="GIP_B_DIA.4" localSheetId="6">'[16]Hrg Bahan'!#REF!</definedName>
    <definedName name="GIP_B_DIA.4">'[16]Hrg Bahan'!#REF!</definedName>
    <definedName name="GLASS_BLOCK" localSheetId="6">'[16]Hrg Bahan'!#REF!</definedName>
    <definedName name="GLASS_BLOCK">'[16]Hrg Bahan'!#REF!</definedName>
    <definedName name="GORONG_100" localSheetId="6">'[16]Hrg Bahan'!#REF!</definedName>
    <definedName name="GORONG_100">'[16]Hrg Bahan'!#REF!</definedName>
    <definedName name="GORONG_60" localSheetId="6">'[16]Hrg Bahan'!#REF!</definedName>
    <definedName name="GORONG_60">'[16]Hrg Bahan'!#REF!</definedName>
    <definedName name="GORONG_80" localSheetId="6">'[16]Hrg Bahan'!#REF!</definedName>
    <definedName name="GORONG_80">'[16]Hrg Bahan'!#REF!</definedName>
    <definedName name="GRADER" localSheetId="2">#REF!</definedName>
    <definedName name="GRADER" localSheetId="6">#REF!</definedName>
    <definedName name="GRADER" localSheetId="4">#REF!</definedName>
    <definedName name="GRADER" localSheetId="1">#REF!</definedName>
    <definedName name="GRADER" localSheetId="5">#REF!</definedName>
    <definedName name="GRADER">#REF!</definedName>
    <definedName name="GRANIT_40X40" localSheetId="6">[16]Analisa!#REF!</definedName>
    <definedName name="GRANIT_40X40">[16]Analisa!#REF!</definedName>
    <definedName name="GRANITO_20X20" localSheetId="6">[16]Analisa!#REF!</definedName>
    <definedName name="GRANITO_20X20">[16]Analisa!#REF!</definedName>
    <definedName name="GRANITO_40X40" localSheetId="6">[16]Analisa!#REF!</definedName>
    <definedName name="GRANITO_40X40">[16]Analisa!#REF!</definedName>
    <definedName name="GTG_HAPLES_GEL_">'[16]Hrg Bahan'!$N$165</definedName>
    <definedName name="GTG_HAPLES_WAR" localSheetId="6">'[16]Hrg Bahan'!#REF!</definedName>
    <definedName name="GTG_HAPLES_WAR">'[16]Hrg Bahan'!#REF!</definedName>
    <definedName name="H" localSheetId="6">[13]RAB!#REF!</definedName>
    <definedName name="H">[13]RAB!#REF!</definedName>
    <definedName name="H.10_ASBES" localSheetId="2">#REF!</definedName>
    <definedName name="H.10_ASBES" localSheetId="6">#REF!</definedName>
    <definedName name="H.10_ASBES" localSheetId="4">#REF!</definedName>
    <definedName name="H.10_ASBES" localSheetId="1">#REF!</definedName>
    <definedName name="H.10_ASBES" localSheetId="5">#REF!</definedName>
    <definedName name="H.10_ASBES">#REF!</definedName>
    <definedName name="H.10_SENG" localSheetId="2">#REF!</definedName>
    <definedName name="H.10_SENG" localSheetId="6">#REF!</definedName>
    <definedName name="H.10_SENG" localSheetId="4">#REF!</definedName>
    <definedName name="H.10_SENG" localSheetId="1">#REF!</definedName>
    <definedName name="H.10_SENG" localSheetId="5">#REF!</definedName>
    <definedName name="H.10_SENG">#REF!</definedName>
    <definedName name="H.14_KARET" localSheetId="2">#REF!</definedName>
    <definedName name="H.14_KARET" localSheetId="6">#REF!</definedName>
    <definedName name="H.14_KARET" localSheetId="4">#REF!</definedName>
    <definedName name="H.14_KARET" localSheetId="1">#REF!</definedName>
    <definedName name="H.14_KARET" localSheetId="5">#REF!</definedName>
    <definedName name="H.14_KARET">#REF!</definedName>
    <definedName name="H.14_SENG_PLAT" localSheetId="6">#REF!</definedName>
    <definedName name="H.14_SENG_PLAT">#REF!</definedName>
    <definedName name="H.17_KARET" localSheetId="6">#REF!</definedName>
    <definedName name="H.17_KARET">#REF!</definedName>
    <definedName name="H.17_SENG_PLAT" localSheetId="6">#REF!</definedName>
    <definedName name="H.17_SENG_PLAT">#REF!</definedName>
    <definedName name="H.2" localSheetId="6">#REF!</definedName>
    <definedName name="H.2">#REF!</definedName>
    <definedName name="H.6" localSheetId="6">#REF!</definedName>
    <definedName name="H.6">#REF!</definedName>
    <definedName name="H.8_AS_GEL" localSheetId="6">#REF!</definedName>
    <definedName name="H.8_AS_GEL">#REF!</definedName>
    <definedName name="H.8_AS_GEN" localSheetId="6">#REF!</definedName>
    <definedName name="H.8_AS_GEN">#REF!</definedName>
    <definedName name="H.8_SENG" localSheetId="6">#REF!</definedName>
    <definedName name="H.8_SENG">#REF!</definedName>
    <definedName name="HAK_ANGIN" localSheetId="6">'[16]Hrg Bahan'!#REF!</definedName>
    <definedName name="HAK_ANGIN">'[16]Hrg Bahan'!#REF!</definedName>
    <definedName name="HANDEL_ROLLING" localSheetId="6">'[16]Hrg Bahan'!#REF!</definedName>
    <definedName name="HANDEL_ROLLING">'[16]Hrg Bahan'!#REF!</definedName>
    <definedName name="HARGA" localSheetId="2">#REF!</definedName>
    <definedName name="HARGA" localSheetId="6">#REF!</definedName>
    <definedName name="HARGA" localSheetId="4">#REF!</definedName>
    <definedName name="HARGA" localSheetId="1">#REF!</definedName>
    <definedName name="HARGA" localSheetId="5">#REF!</definedName>
    <definedName name="HARGA">#REF!</definedName>
    <definedName name="hargasatuan" localSheetId="2">#REF!</definedName>
    <definedName name="hargasatuan" localSheetId="6">#REF!</definedName>
    <definedName name="hargasatuan" localSheetId="4">#REF!</definedName>
    <definedName name="hargasatuan" localSheetId="1">#REF!</definedName>
    <definedName name="hargasatuan" localSheetId="5">#REF!</definedName>
    <definedName name="hargasatuan">#REF!</definedName>
    <definedName name="hari">#N/A</definedName>
    <definedName name="hlll" localSheetId="2" hidden="1">#REF!</definedName>
    <definedName name="hlll" localSheetId="6" hidden="1">#REF!</definedName>
    <definedName name="hlll" localSheetId="4" hidden="1">#REF!</definedName>
    <definedName name="hlll" localSheetId="1" hidden="1">#REF!</definedName>
    <definedName name="hlll" localSheetId="5" hidden="1">#REF!</definedName>
    <definedName name="hlll" hidden="1">#REF!</definedName>
    <definedName name="hrg_dsr" localSheetId="2">#REF!</definedName>
    <definedName name="hrg_dsr" localSheetId="6">#REF!</definedName>
    <definedName name="hrg_dsr">#REF!</definedName>
    <definedName name="hrgsat">'[30]ANALISA-SNI'!$J$1575:$S$1769</definedName>
    <definedName name="HRS_Base">"#ref!"</definedName>
    <definedName name="HRS_Hampar">#N/A</definedName>
    <definedName name="HRS_Prod">#N/A</definedName>
    <definedName name="HRS_WC">"#ref!"</definedName>
    <definedName name="HTML_CodePage" hidden="1">1252</definedName>
    <definedName name="HTML_Control" localSheetId="2" hidden="1">{"'Sheet1'!$A$1"}</definedName>
    <definedName name="HTML_Control" localSheetId="4" hidden="1">{"'Sheet1'!$A$1"}</definedName>
    <definedName name="HTML_Control" localSheetId="1" hidden="1">{"'Sheet1'!$A$1"}</definedName>
    <definedName name="HTML_Control" localSheetId="5" hidden="1">{"'Sheet1'!$A$1"}</definedName>
    <definedName name="HTML_Control" hidden="1">{"'Sheet1'!$A$1"}</definedName>
    <definedName name="HTML_Description" hidden="1">""</definedName>
    <definedName name="HTML_Email" hidden="1">""</definedName>
    <definedName name="HTML_Header" hidden="1">"Sheet1"</definedName>
    <definedName name="HTML_LastUpdate" hidden="1">"4/12/01"</definedName>
    <definedName name="HTML_LineAfter" hidden="1">FALSE</definedName>
    <definedName name="HTML_LineBefore" hidden="1">FALSE</definedName>
    <definedName name="HTML_Name" hidden="1">"TJ 2000"</definedName>
    <definedName name="HTML_OBDlg2" hidden="1">TRUE</definedName>
    <definedName name="HTML_OBDlg4" hidden="1">TRUE</definedName>
    <definedName name="HTML_OS" hidden="1">0</definedName>
    <definedName name="HTML_PathFile" hidden="1">"C:\WINDOWS\Favorites\MyHTML.htm"</definedName>
    <definedName name="HTML_Title" hidden="1">"Book1"</definedName>
    <definedName name="html1" localSheetId="2" hidden="1">{"'Sheet1'!$A$1"}</definedName>
    <definedName name="html1" localSheetId="4" hidden="1">{"'Sheet1'!$A$1"}</definedName>
    <definedName name="html1" localSheetId="1" hidden="1">{"'Sheet1'!$A$1"}</definedName>
    <definedName name="html1" localSheetId="5" hidden="1">{"'Sheet1'!$A$1"}</definedName>
    <definedName name="html1" hidden="1">{"'Sheet1'!$A$1"}</definedName>
    <definedName name="I" localSheetId="6">[13]RAB!#REF!</definedName>
    <definedName name="I">[13]RAB!#REF!</definedName>
    <definedName name="ii" localSheetId="6">[14]RAB!#REF!</definedName>
    <definedName name="ii">[14]RAB!#REF!</definedName>
    <definedName name="iii" localSheetId="6">[14]RAB!#REF!</definedName>
    <definedName name="iii">[14]RAB!#REF!</definedName>
    <definedName name="IJUK_HITAM" localSheetId="6">'[16]Hrg Bahan'!#REF!</definedName>
    <definedName name="IJUK_HITAM">'[16]Hrg Bahan'!#REF!</definedName>
    <definedName name="IJUK_HITAM_BAIK" localSheetId="6">'[16]Hrg Bahan'!#REF!</definedName>
    <definedName name="IJUK_HITAM_BAIK">'[16]Hrg Bahan'!#REF!</definedName>
    <definedName name="INSTALASI_LISTRIK" localSheetId="2">#REF!</definedName>
    <definedName name="INSTALASI_LISTRIK" localSheetId="6">#REF!</definedName>
    <definedName name="INSTALASI_LISTRIK" localSheetId="4">#REF!</definedName>
    <definedName name="INSTALASI_LISTRIK" localSheetId="1">#REF!</definedName>
    <definedName name="INSTALASI_LISTRIK" localSheetId="5">#REF!</definedName>
    <definedName name="INSTALASI_LISTRIK">#REF!</definedName>
    <definedName name="ISOLASI_PIPA" localSheetId="6">'[16]Hrg Bahan'!#REF!</definedName>
    <definedName name="ISOLASI_PIPA">'[16]Hrg Bahan'!#REF!</definedName>
    <definedName name="iv" localSheetId="6">[14]RAB!#REF!</definedName>
    <definedName name="iv">[14]RAB!#REF!</definedName>
    <definedName name="JACKHAMMER" localSheetId="2">#REF!</definedName>
    <definedName name="JACKHAMMER" localSheetId="6">#REF!</definedName>
    <definedName name="JACKHAMMER" localSheetId="4">#REF!</definedName>
    <definedName name="JACKHAMMER" localSheetId="1">#REF!</definedName>
    <definedName name="JACKHAMMER" localSheetId="5">#REF!</definedName>
    <definedName name="JACKHAMMER">#REF!</definedName>
    <definedName name="JALUSI" localSheetId="6">[16]Analisa!#REF!</definedName>
    <definedName name="JALUSI">[16]Analisa!#REF!</definedName>
    <definedName name="JAM" localSheetId="2">#REF!</definedName>
    <definedName name="JAM" localSheetId="6">#REF!</definedName>
    <definedName name="JAM" localSheetId="4">#REF!</definedName>
    <definedName name="JAM" localSheetId="1">#REF!</definedName>
    <definedName name="JAM" localSheetId="5">#REF!</definedName>
    <definedName name="JAM">#REF!</definedName>
    <definedName name="JAMER" localSheetId="2">#REF!</definedName>
    <definedName name="JAMER" localSheetId="6">#REF!</definedName>
    <definedName name="JAMER" localSheetId="4">#REF!</definedName>
    <definedName name="JAMER" localSheetId="1">#REF!</definedName>
    <definedName name="JAMER" localSheetId="5">#REF!</definedName>
    <definedName name="JAMER">#REF!</definedName>
    <definedName name="Jan_All">"#ref!"</definedName>
    <definedName name="Jan_Bahapal">"#ref!"</definedName>
    <definedName name="Jan_Barumun">"#ref!"</definedName>
    <definedName name="Jan_Buaya">"#ref!"</definedName>
    <definedName name="Jan_Dua1">"#ref!"</definedName>
    <definedName name="Jan_Dua2">"#ref!"</definedName>
    <definedName name="Jan_Hantu">"#ref!"</definedName>
    <definedName name="Jan_Pane">"#ref!"</definedName>
    <definedName name="Jan_Poncan">"#ref!"</definedName>
    <definedName name="Jan_Raso">"#ref!"</definedName>
    <definedName name="Jan_Sibintang">"#ref!"</definedName>
    <definedName name="Jan_Sibuluh">"#ref!"</definedName>
    <definedName name="Jan_Ujung">"#ref!"</definedName>
    <definedName name="Jan02_Dua1">"#ref!"</definedName>
    <definedName name="Jan02_Pane">"#ref!"</definedName>
    <definedName name="Jan03_All">"#ref!"</definedName>
    <definedName name="Jan03_Bahapal">"#ref!"</definedName>
    <definedName name="Jan03_Barumun">"#ref!"</definedName>
    <definedName name="Jan03_Buaya">"#ref!"</definedName>
    <definedName name="Jan03_Dua2">"#ref!"</definedName>
    <definedName name="Jan03_Hantu">"#ref!"</definedName>
    <definedName name="Jan03_Poncan">"#ref!"</definedName>
    <definedName name="Jan03_Raso">"#ref!"</definedName>
    <definedName name="Jan03_Sibintang">"#ref!"</definedName>
    <definedName name="Jan03_Sibuluh">"#ref!"</definedName>
    <definedName name="Jan03_Ujung">"#ref!"</definedName>
    <definedName name="JENDELA" localSheetId="6">[16]Analisa!#REF!</definedName>
    <definedName name="JENDELA">[16]Analisa!#REF!</definedName>
    <definedName name="JERIGEN_10_LTR" localSheetId="6">'[16]Hrg Bahan'!#REF!</definedName>
    <definedName name="JERIGEN_10_LTR">'[16]Hrg Bahan'!#REF!</definedName>
    <definedName name="JERIGEN_20_LTR" localSheetId="6">'[16]Hrg Bahan'!#REF!</definedName>
    <definedName name="JERIGEN_20_LTR">'[16]Hrg Bahan'!#REF!</definedName>
    <definedName name="jml" localSheetId="2">#REF!</definedName>
    <definedName name="jml" localSheetId="6">#REF!</definedName>
    <definedName name="jml" localSheetId="4">#REF!</definedName>
    <definedName name="jml" localSheetId="1">#REF!</definedName>
    <definedName name="jml" localSheetId="5">#REF!</definedName>
    <definedName name="jml">#REF!</definedName>
    <definedName name="Jul_All">"#ref!"</definedName>
    <definedName name="Jul_Bahapal">"#ref!"</definedName>
    <definedName name="Jul_Barumun">"#ref!"</definedName>
    <definedName name="Jul_Buaya">"#ref!"</definedName>
    <definedName name="Jul_Dua1">"#ref!"</definedName>
    <definedName name="Jul_Dua2">"#ref!"</definedName>
    <definedName name="Jul_Hantu">"#ref!"</definedName>
    <definedName name="Jul_Pane">"#ref!"</definedName>
    <definedName name="Jul_Poncan">"#ref!"</definedName>
    <definedName name="Jul_Raso">"#ref!"</definedName>
    <definedName name="Jul_Sibintang">"#ref!"</definedName>
    <definedName name="Jul_Sibuluh">"#ref!"</definedName>
    <definedName name="Jul_Ujung">"#ref!"</definedName>
    <definedName name="Jun_All">"#ref!"</definedName>
    <definedName name="Jun_Bahapal">"#ref!"</definedName>
    <definedName name="Jun_Barumun">"#ref!"</definedName>
    <definedName name="Jun_Buaya">"#ref!"</definedName>
    <definedName name="Jun_Dua1">"#ref!"</definedName>
    <definedName name="Jun_Dua2">"#ref!"</definedName>
    <definedName name="Jun_Hantu">"#ref!"</definedName>
    <definedName name="Jun_Pane">"#ref!"</definedName>
    <definedName name="Jun_Poncan">"#ref!"</definedName>
    <definedName name="Jun_Raso">"#ref!"</definedName>
    <definedName name="Jun_Sibintang">"#ref!"</definedName>
    <definedName name="Jun_Sibuluh">"#ref!"</definedName>
    <definedName name="Jun_Ujung">"#ref!"</definedName>
    <definedName name="K" localSheetId="6">#REF!</definedName>
    <definedName name="K">#REF!</definedName>
    <definedName name="K.016" localSheetId="6">'[15]Analisa K'!#REF!</definedName>
    <definedName name="K.016">'[15]Analisa K'!#REF!</definedName>
    <definedName name="K.020" localSheetId="6">'[15]Analisa K'!#REF!</definedName>
    <definedName name="K.020">'[15]Analisa K'!#REF!</definedName>
    <definedName name="K.040" localSheetId="6">'[15]Analisa K'!#REF!</definedName>
    <definedName name="K.040">'[15]Analisa K'!#REF!</definedName>
    <definedName name="K.111" localSheetId="6">'[15]Analisa K'!#REF!</definedName>
    <definedName name="K.111">'[15]Analisa K'!#REF!</definedName>
    <definedName name="K.115" localSheetId="6">'[15]Analisa K'!#REF!</definedName>
    <definedName name="K.115">'[15]Analisa K'!#REF!</definedName>
    <definedName name="K.123" localSheetId="6">'[15]Analisa K'!#REF!</definedName>
    <definedName name="K.123">'[15]Analisa K'!#REF!</definedName>
    <definedName name="K.127" localSheetId="6">'[15]Analisa K'!#REF!</definedName>
    <definedName name="K.127">'[15]Analisa K'!#REF!</definedName>
    <definedName name="K.131" localSheetId="6">'[15]Analisa K'!#REF!</definedName>
    <definedName name="K.131">'[15]Analisa K'!#REF!</definedName>
    <definedName name="k.132" localSheetId="6">'[15]Analisa K'!#REF!</definedName>
    <definedName name="k.132">'[15]Analisa K'!#REF!</definedName>
    <definedName name="K.139" localSheetId="6">'[15]Analisa K'!#REF!</definedName>
    <definedName name="K.139">'[15]Analisa K'!#REF!</definedName>
    <definedName name="K.30" localSheetId="2">#REF!</definedName>
    <definedName name="K.30" localSheetId="6">#REF!</definedName>
    <definedName name="K.30" localSheetId="4">#REF!</definedName>
    <definedName name="K.30" localSheetId="1">#REF!</definedName>
    <definedName name="K.30" localSheetId="5">#REF!</definedName>
    <definedName name="K.30">#REF!</definedName>
    <definedName name="K.411" localSheetId="2">'[15]Analisa K'!#REF!</definedName>
    <definedName name="K.411" localSheetId="6">'[15]Analisa K'!#REF!</definedName>
    <definedName name="K.411">'[15]Analisa K'!#REF!</definedName>
    <definedName name="K.522" localSheetId="2">'[15]Analisa K'!#REF!</definedName>
    <definedName name="K.522" localSheetId="6">'[15]Analisa K'!#REF!</definedName>
    <definedName name="K.522">'[15]Analisa K'!#REF!</definedName>
    <definedName name="K.528" localSheetId="2">'[15]Analisa K'!#REF!</definedName>
    <definedName name="K.528" localSheetId="6">'[15]Analisa K'!#REF!</definedName>
    <definedName name="K.528">'[15]Analisa K'!#REF!</definedName>
    <definedName name="K.612" localSheetId="2">'[15]Analisa K'!#REF!</definedName>
    <definedName name="K.612" localSheetId="6">'[15]Analisa K'!#REF!</definedName>
    <definedName name="K.612">'[15]Analisa K'!#REF!</definedName>
    <definedName name="K.618" localSheetId="2">'[15]Analisa K'!#REF!</definedName>
    <definedName name="K.618" localSheetId="6">'[15]Analisa K'!#REF!</definedName>
    <definedName name="K.618">'[15]Analisa K'!#REF!</definedName>
    <definedName name="K.621" localSheetId="6">'[15]Analisa K'!#REF!</definedName>
    <definedName name="K.621">'[15]Analisa K'!#REF!</definedName>
    <definedName name="K.641" localSheetId="6">'[15]Analisa K'!#REF!</definedName>
    <definedName name="K.641">'[15]Analisa K'!#REF!</definedName>
    <definedName name="K.7_23_CAT" localSheetId="2">#REF!</definedName>
    <definedName name="K.7_23_CAT" localSheetId="6">#REF!</definedName>
    <definedName name="K.7_23_CAT" localSheetId="4">#REF!</definedName>
    <definedName name="K.7_23_CAT" localSheetId="1">#REF!</definedName>
    <definedName name="K.7_23_CAT" localSheetId="5">#REF!</definedName>
    <definedName name="K.7_23_CAT">#REF!</definedName>
    <definedName name="K.7_23_KAPUR" localSheetId="2">#REF!</definedName>
    <definedName name="K.7_23_KAPUR" localSheetId="6">#REF!</definedName>
    <definedName name="K.7_23_KAPUR" localSheetId="4">#REF!</definedName>
    <definedName name="K.7_23_KAPUR" localSheetId="1">#REF!</definedName>
    <definedName name="K.7_23_KAPUR" localSheetId="5">#REF!</definedName>
    <definedName name="K.7_23_KAPUR">#REF!</definedName>
    <definedName name="K.720" localSheetId="2">'[15]Analisa K'!#REF!</definedName>
    <definedName name="K.720" localSheetId="6">'[15]Analisa K'!#REF!</definedName>
    <definedName name="K.720" localSheetId="4">'[15]Analisa K'!#REF!</definedName>
    <definedName name="K.720" localSheetId="1">'[15]Analisa K'!#REF!</definedName>
    <definedName name="K.720" localSheetId="5">'[15]Analisa K'!#REF!</definedName>
    <definedName name="K.720">'[15]Analisa K'!#REF!</definedName>
    <definedName name="K.8_23_ASGEN" localSheetId="2">#REF!</definedName>
    <definedName name="K.8_23_ASGEN" localSheetId="6">#REF!</definedName>
    <definedName name="K.8_23_ASGEN" localSheetId="4">#REF!</definedName>
    <definedName name="K.8_23_ASGEN" localSheetId="1">#REF!</definedName>
    <definedName name="K.8_23_ASGEN" localSheetId="5">#REF!</definedName>
    <definedName name="K.8_23_ASGEN">#REF!</definedName>
    <definedName name="K.8_23_SENG" localSheetId="2">#REF!</definedName>
    <definedName name="K.8_23_SENG" localSheetId="6">#REF!</definedName>
    <definedName name="K.8_23_SENG" localSheetId="4">#REF!</definedName>
    <definedName name="K.8_23_SENG" localSheetId="1">#REF!</definedName>
    <definedName name="K.8_23_SENG" localSheetId="5">#REF!</definedName>
    <definedName name="K.8_23_SENG">#REF!</definedName>
    <definedName name="K.850" localSheetId="2">'[15]Analisa K'!#REF!</definedName>
    <definedName name="K.850" localSheetId="6">'[15]Analisa K'!#REF!</definedName>
    <definedName name="K.850" localSheetId="4">'[15]Analisa K'!#REF!</definedName>
    <definedName name="K.850" localSheetId="1">'[15]Analisa K'!#REF!</definedName>
    <definedName name="K.850" localSheetId="5">'[15]Analisa K'!#REF!</definedName>
    <definedName name="K.850">'[15]Analisa K'!#REF!</definedName>
    <definedName name="K.9_23" localSheetId="2">#REF!</definedName>
    <definedName name="K.9_23" localSheetId="6">#REF!</definedName>
    <definedName name="K.9_23" localSheetId="4">#REF!</definedName>
    <definedName name="K.9_23" localSheetId="1">#REF!</definedName>
    <definedName name="K.9_23" localSheetId="5">#REF!</definedName>
    <definedName name="K.9_23">#REF!</definedName>
    <definedName name="K.9_23B" localSheetId="2">#REF!</definedName>
    <definedName name="K.9_23B" localSheetId="6">#REF!</definedName>
    <definedName name="K.9_23B" localSheetId="4">#REF!</definedName>
    <definedName name="K.9_23B" localSheetId="1">#REF!</definedName>
    <definedName name="K.9_23B" localSheetId="5">#REF!</definedName>
    <definedName name="K.9_23B">#REF!</definedName>
    <definedName name="K_010" localSheetId="2">#REF!</definedName>
    <definedName name="K_010" localSheetId="6">#REF!</definedName>
    <definedName name="K_010" localSheetId="4">#REF!</definedName>
    <definedName name="K_010" localSheetId="1">#REF!</definedName>
    <definedName name="K_010" localSheetId="5">#REF!</definedName>
    <definedName name="K_010">#REF!</definedName>
    <definedName name="K_011" localSheetId="6">#REF!</definedName>
    <definedName name="K_011">#REF!</definedName>
    <definedName name="K_011_peng.kr.gal.t.saring.b_hal.2" localSheetId="6">#REF!</definedName>
    <definedName name="K_011_peng.kr.gal.t.saring.b_hal.2">#REF!</definedName>
    <definedName name="K_012" localSheetId="6">#REF!</definedName>
    <definedName name="K_012">#REF!</definedName>
    <definedName name="K_012_peng.kr.sung.t.saring.a_hal.3" localSheetId="6">#REF!</definedName>
    <definedName name="K_012_peng.kr.sung.t.saring.a_hal.3">#REF!</definedName>
    <definedName name="K_013_peng.kr.sung.t.saring.b_hal.4" localSheetId="6">#REF!</definedName>
    <definedName name="K_013_peng.kr.sung.t.saring.b_hal.4">#REF!</definedName>
    <definedName name="K_014" localSheetId="6">#REF!</definedName>
    <definedName name="K_014">#REF!</definedName>
    <definedName name="K_016" localSheetId="6">#REF!</definedName>
    <definedName name="K_016">#REF!</definedName>
    <definedName name="K_016_peng.kr.sung.saring.a_hal.6" localSheetId="6">#REF!</definedName>
    <definedName name="K_016_peng.kr.sung.saring.a_hal.6">#REF!</definedName>
    <definedName name="K_017" localSheetId="6">#REF!</definedName>
    <definedName name="K_017">#REF!</definedName>
    <definedName name="K_017_produk.bt.sung.pch.saring.a_hal.7" localSheetId="6">#REF!</definedName>
    <definedName name="K_017_produk.bt.sung.pch.saring.a_hal.7">#REF!</definedName>
    <definedName name="K_023_produk.suplai_lasbutag.b_hal.47" localSheetId="6">#REF!</definedName>
    <definedName name="K_023_produk.suplai_lasbutag.b_hal.47">#REF!</definedName>
    <definedName name="K_026" localSheetId="6">#REF!</definedName>
    <definedName name="K_026">#REF!</definedName>
    <definedName name="K_035" localSheetId="6">#REF!</definedName>
    <definedName name="K_035">#REF!</definedName>
    <definedName name="K_040" localSheetId="6">#REF!</definedName>
    <definedName name="K_040">#REF!</definedName>
    <definedName name="K_110" localSheetId="6">#REF!</definedName>
    <definedName name="K_110">#REF!</definedName>
    <definedName name="K_111">'[31]Analisa K'!$J$1879</definedName>
    <definedName name="K_115" localSheetId="2">#REF!</definedName>
    <definedName name="K_115" localSheetId="6">#REF!</definedName>
    <definedName name="K_115" localSheetId="4">#REF!</definedName>
    <definedName name="K_115" localSheetId="1">#REF!</definedName>
    <definedName name="K_115" localSheetId="5">#REF!</definedName>
    <definedName name="K_115">#REF!</definedName>
    <definedName name="K_116" localSheetId="2">#REF!</definedName>
    <definedName name="K_116" localSheetId="6">#REF!</definedName>
    <definedName name="K_116" localSheetId="4">#REF!</definedName>
    <definedName name="K_116" localSheetId="1">#REF!</definedName>
    <definedName name="K_116" localSheetId="5">#REF!</definedName>
    <definedName name="K_116">#REF!</definedName>
    <definedName name="K_210" localSheetId="2">#REF!</definedName>
    <definedName name="K_210" localSheetId="6">#REF!</definedName>
    <definedName name="K_210" localSheetId="4">#REF!</definedName>
    <definedName name="K_210" localSheetId="1">#REF!</definedName>
    <definedName name="K_210" localSheetId="5">#REF!</definedName>
    <definedName name="K_210">#REF!</definedName>
    <definedName name="K_211">'[31]Analisa K'!$J$1739</definedName>
    <definedName name="K_224" localSheetId="2">#REF!</definedName>
    <definedName name="K_224" localSheetId="6">#REF!</definedName>
    <definedName name="K_224" localSheetId="4">#REF!</definedName>
    <definedName name="K_224" localSheetId="1">#REF!</definedName>
    <definedName name="K_224" localSheetId="5">#REF!</definedName>
    <definedName name="K_224">#REF!</definedName>
    <definedName name="K_224_galian.tnh.konst.b_hal.8">'[19]Hrg.sat.'!$J$552</definedName>
    <definedName name="K_225" localSheetId="2">#REF!</definedName>
    <definedName name="K_225" localSheetId="6">#REF!</definedName>
    <definedName name="K_225" localSheetId="4">#REF!</definedName>
    <definedName name="K_225" localSheetId="1">#REF!</definedName>
    <definedName name="K_225" localSheetId="5">#REF!</definedName>
    <definedName name="K_225">#REF!</definedName>
    <definedName name="K_225_urug.dan.padat_hal.19">'[19]Hrg.sat.'!$J$1320</definedName>
    <definedName name="K_310" localSheetId="2">#REF!</definedName>
    <definedName name="K_310" localSheetId="6">#REF!</definedName>
    <definedName name="K_310" localSheetId="4">#REF!</definedName>
    <definedName name="K_310" localSheetId="1">#REF!</definedName>
    <definedName name="K_310" localSheetId="5">#REF!</definedName>
    <definedName name="K_310">#REF!</definedName>
    <definedName name="K_311" localSheetId="2">#REF!</definedName>
    <definedName name="K_311" localSheetId="6">#REF!</definedName>
    <definedName name="K_311" localSheetId="4">#REF!</definedName>
    <definedName name="K_311" localSheetId="1">#REF!</definedName>
    <definedName name="K_311" localSheetId="5">#REF!</definedName>
    <definedName name="K_311">#REF!</definedName>
    <definedName name="K_321" localSheetId="2">#REF!</definedName>
    <definedName name="K_321" localSheetId="6">#REF!</definedName>
    <definedName name="K_321" localSheetId="4">#REF!</definedName>
    <definedName name="K_321" localSheetId="1">#REF!</definedName>
    <definedName name="K_321" localSheetId="5">#REF!</definedName>
    <definedName name="K_321">#REF!</definedName>
    <definedName name="K_331">'[31]Analisa K'!$J$621</definedName>
    <definedName name="K_410" localSheetId="2">#REF!</definedName>
    <definedName name="K_410" localSheetId="6">#REF!</definedName>
    <definedName name="K_410" localSheetId="4">#REF!</definedName>
    <definedName name="K_410" localSheetId="1">#REF!</definedName>
    <definedName name="K_410" localSheetId="5">#REF!</definedName>
    <definedName name="K_410">#REF!</definedName>
    <definedName name="K_411">'[31]Analisa K'!$J$691</definedName>
    <definedName name="K_421" localSheetId="2">#REF!</definedName>
    <definedName name="K_421" localSheetId="6">#REF!</definedName>
    <definedName name="K_421" localSheetId="4">#REF!</definedName>
    <definedName name="K_421" localSheetId="1">#REF!</definedName>
    <definedName name="K_421" localSheetId="5">#REF!</definedName>
    <definedName name="K_421">#REF!</definedName>
    <definedName name="K_421_memotong_bahu_jln.a_hal.31">'[19]Hrg.sat.'!$J$2160</definedName>
    <definedName name="K_422" localSheetId="2">#REF!</definedName>
    <definedName name="K_422" localSheetId="6">#REF!</definedName>
    <definedName name="K_422" localSheetId="4">#REF!</definedName>
    <definedName name="K_422" localSheetId="1">#REF!</definedName>
    <definedName name="K_422" localSheetId="5">#REF!</definedName>
    <definedName name="K_422">#REF!</definedName>
    <definedName name="K_424" localSheetId="2">#REF!</definedName>
    <definedName name="K_424" localSheetId="6">#REF!</definedName>
    <definedName name="K_424" localSheetId="4">#REF!</definedName>
    <definedName name="K_424" localSheetId="1">#REF!</definedName>
    <definedName name="K_424" localSheetId="5">#REF!</definedName>
    <definedName name="K_424">#REF!</definedName>
    <definedName name="K_514" localSheetId="2">#REF!</definedName>
    <definedName name="K_514" localSheetId="6">#REF!</definedName>
    <definedName name="K_514" localSheetId="4">#REF!</definedName>
    <definedName name="K_514" localSheetId="1">#REF!</definedName>
    <definedName name="K_514" localSheetId="5">#REF!</definedName>
    <definedName name="K_514">#REF!</definedName>
    <definedName name="K_514_lpb.kls.c.alat_hal.16">'[19]Hrg.sat.'!$J$1112</definedName>
    <definedName name="K_516" localSheetId="2">#REF!</definedName>
    <definedName name="K_516" localSheetId="6">#REF!</definedName>
    <definedName name="K_516" localSheetId="4">#REF!</definedName>
    <definedName name="K_516" localSheetId="1">#REF!</definedName>
    <definedName name="K_516" localSheetId="5">#REF!</definedName>
    <definedName name="K_516">#REF!</definedName>
    <definedName name="K_516_konst.telford.b_hal.33">'[19]Hrg.sat.'!$J$2300</definedName>
    <definedName name="K_522">'[31]Analisa K'!$J$1181</definedName>
    <definedName name="K_522_lpa.kls.b.kr.saring_hal.17">'[19]Hrg.sat.'!$J$1182</definedName>
    <definedName name="K_523" localSheetId="2">#REF!</definedName>
    <definedName name="K_523" localSheetId="6">#REF!</definedName>
    <definedName name="K_523" localSheetId="4">#REF!</definedName>
    <definedName name="K_523" localSheetId="1">#REF!</definedName>
    <definedName name="K_523" localSheetId="5">#REF!</definedName>
    <definedName name="K_523">#REF!</definedName>
    <definedName name="K_528" localSheetId="2">#REF!</definedName>
    <definedName name="K_528" localSheetId="6">#REF!</definedName>
    <definedName name="K_528" localSheetId="4">#REF!</definedName>
    <definedName name="K_528" localSheetId="1">#REF!</definedName>
    <definedName name="K_528" localSheetId="5">#REF!</definedName>
    <definedName name="K_528">#REF!</definedName>
    <definedName name="K_528_menghampar.ATB.a">'[19]Hrg.sat.'!$J$3700</definedName>
    <definedName name="K_612" localSheetId="2">#REF!</definedName>
    <definedName name="K_612" localSheetId="6">#REF!</definedName>
    <definedName name="K_612" localSheetId="4">#REF!</definedName>
    <definedName name="K_612" localSheetId="1">#REF!</definedName>
    <definedName name="K_612" localSheetId="5">#REF!</definedName>
    <definedName name="K_612">#REF!</definedName>
    <definedName name="K_614" localSheetId="2">#REF!</definedName>
    <definedName name="K_614" localSheetId="6">#REF!</definedName>
    <definedName name="K_614" localSheetId="4">#REF!</definedName>
    <definedName name="K_614" localSheetId="1">#REF!</definedName>
    <definedName name="K_614" localSheetId="5">#REF!</definedName>
    <definedName name="K_614">#REF!</definedName>
    <definedName name="K_617" localSheetId="2">#REF!</definedName>
    <definedName name="K_617" localSheetId="6">#REF!</definedName>
    <definedName name="K_617" localSheetId="4">#REF!</definedName>
    <definedName name="K_617" localSheetId="1">#REF!</definedName>
    <definedName name="K_617" localSheetId="5">#REF!</definedName>
    <definedName name="K_617">#REF!</definedName>
    <definedName name="K_618" localSheetId="6">#REF!</definedName>
    <definedName name="K_618">#REF!</definedName>
    <definedName name="K_631" localSheetId="6">#REF!</definedName>
    <definedName name="K_631">#REF!</definedName>
    <definedName name="K_636" localSheetId="6">#REF!</definedName>
    <definedName name="K_636">#REF!</definedName>
    <definedName name="K_641">'[32]Analisa K'!$J$3559</definedName>
    <definedName name="K_705" localSheetId="2">#REF!</definedName>
    <definedName name="K_705" localSheetId="6">#REF!</definedName>
    <definedName name="K_705" localSheetId="4">#REF!</definedName>
    <definedName name="K_705" localSheetId="1">#REF!</definedName>
    <definedName name="K_705" localSheetId="5">#REF!</definedName>
    <definedName name="K_705">#REF!</definedName>
    <definedName name="K_705_konst.pas.batu_hal.15">'[19]Hrg.sat.'!$J$1042</definedName>
    <definedName name="K_710" localSheetId="2">#REF!</definedName>
    <definedName name="K_710" localSheetId="6">#REF!</definedName>
    <definedName name="K_710" localSheetId="4">#REF!</definedName>
    <definedName name="K_710" localSheetId="1">#REF!</definedName>
    <definedName name="K_710" localSheetId="5">#REF!</definedName>
    <definedName name="K_710">#REF!</definedName>
    <definedName name="K_710_acuan.beton_hal.13">'[19]Hrg.sat.'!$J$902</definedName>
    <definedName name="K_715" localSheetId="2">#REF!</definedName>
    <definedName name="K_715" localSheetId="6">#REF!</definedName>
    <definedName name="K_715" localSheetId="4">#REF!</definedName>
    <definedName name="K_715" localSheetId="1">#REF!</definedName>
    <definedName name="K_715" localSheetId="5">#REF!</definedName>
    <definedName name="K_715">#REF!</definedName>
    <definedName name="K_715_tul.besi.btn_hal.12">'[19]Hrg.sat.'!$J$832</definedName>
    <definedName name="K_720" localSheetId="2">#REF!</definedName>
    <definedName name="K_720" localSheetId="6">#REF!</definedName>
    <definedName name="K_720" localSheetId="4">#REF!</definedName>
    <definedName name="K_720" localSheetId="1">#REF!</definedName>
    <definedName name="K_720" localSheetId="5">#REF!</definedName>
    <definedName name="K_720">#REF!</definedName>
    <definedName name="K_721" localSheetId="2">#REF!</definedName>
    <definedName name="K_721" localSheetId="6">#REF!</definedName>
    <definedName name="K_721" localSheetId="4">#REF!</definedName>
    <definedName name="K_721" localSheetId="1">#REF!</definedName>
    <definedName name="K_721" localSheetId="5">#REF!</definedName>
    <definedName name="K_721">#REF!</definedName>
    <definedName name="K_721_beton.massa.K175.alat.mix.125ltr_hal.30">'[19]Hrg.sat.'!$J$2090</definedName>
    <definedName name="K_722" localSheetId="2">#REF!</definedName>
    <definedName name="K_722" localSheetId="6">#REF!</definedName>
    <definedName name="K_722" localSheetId="4">#REF!</definedName>
    <definedName name="K_722" localSheetId="1">#REF!</definedName>
    <definedName name="K_722" localSheetId="5">#REF!</definedName>
    <definedName name="K_722">#REF!</definedName>
    <definedName name="K_722_beton.strukt.K225.alat.mix.125ltr_hal.11" localSheetId="2">#REF!</definedName>
    <definedName name="K_722_beton.strukt.K225.alat.mix.125ltr_hal.11" localSheetId="6">#REF!</definedName>
    <definedName name="K_722_beton.strukt.K225.alat.mix.125ltr_hal.11" localSheetId="4">#REF!</definedName>
    <definedName name="K_722_beton.strukt.K225.alat.mix.125ltr_hal.11" localSheetId="1">#REF!</definedName>
    <definedName name="K_722_beton.strukt.K225.alat.mix.125ltr_hal.11" localSheetId="5">#REF!</definedName>
    <definedName name="K_722_beton.strukt.K225.alat.mix.125ltr_hal.11">#REF!</definedName>
    <definedName name="K_850" localSheetId="2">#REF!</definedName>
    <definedName name="K_850" localSheetId="6">#REF!</definedName>
    <definedName name="K_850" localSheetId="4">#REF!</definedName>
    <definedName name="K_850" localSheetId="1">#REF!</definedName>
    <definedName name="K_850" localSheetId="5">#REF!</definedName>
    <definedName name="K_850">#REF!</definedName>
    <definedName name="K_855" localSheetId="6">#REF!</definedName>
    <definedName name="K_855">#REF!</definedName>
    <definedName name="K_860" localSheetId="6">#REF!</definedName>
    <definedName name="K_860">#REF!</definedName>
    <definedName name="K_865" localSheetId="6">#REF!</definedName>
    <definedName name="K_865">#REF!</definedName>
    <definedName name="K_870" localSheetId="6">#REF!</definedName>
    <definedName name="K_870">#REF!</definedName>
    <definedName name="K_875" localSheetId="6">#REF!</definedName>
    <definedName name="K_875">#REF!</definedName>
    <definedName name="K_877" localSheetId="6">#REF!</definedName>
    <definedName name="K_877">#REF!</definedName>
    <definedName name="K_880" localSheetId="6">#REF!</definedName>
    <definedName name="K_880">#REF!</definedName>
    <definedName name="K_885" localSheetId="6">#REF!</definedName>
    <definedName name="K_885">#REF!</definedName>
    <definedName name="ka">[17]Alat!$O$5:$S$28</definedName>
    <definedName name="KABEL_NYA_3X2_5" localSheetId="6">'[16]Hrg Bahan'!#REF!</definedName>
    <definedName name="KABEL_NYA_3X2_5">'[16]Hrg Bahan'!#REF!</definedName>
    <definedName name="KABEL_NYFGBY_4X" localSheetId="6">'[16]Hrg Bahan'!#REF!</definedName>
    <definedName name="KABEL_NYFGBY_4X">'[16]Hrg Bahan'!#REF!</definedName>
    <definedName name="KACA_BENING" localSheetId="6">[16]Analisa!#REF!</definedName>
    <definedName name="KACA_BENING">[16]Analisa!#REF!</definedName>
    <definedName name="KACA_BENING_3" localSheetId="6">'[16]Hrg Bahan'!#REF!</definedName>
    <definedName name="KACA_BENING_3">'[16]Hrg Bahan'!#REF!</definedName>
    <definedName name="KACA_BENING2" localSheetId="6">'[16]Hrg Bahan'!#REF!</definedName>
    <definedName name="KACA_BENING2">'[16]Hrg Bahan'!#REF!</definedName>
    <definedName name="KACA_BENING3" localSheetId="6">'[16]Hrg Bahan'!#REF!</definedName>
    <definedName name="KACA_BENING3">'[16]Hrg Bahan'!#REF!</definedName>
    <definedName name="KACA_RYBEN3" localSheetId="6">'[16]Hrg Bahan'!#REF!</definedName>
    <definedName name="KACA_RYBEN3">'[16]Hrg Bahan'!#REF!</definedName>
    <definedName name="kamu">[17]Alat!$E$5:$M$28</definedName>
    <definedName name="KARET_ALAS_ATAP" localSheetId="6">'[16]Hrg Bahan'!#REF!</definedName>
    <definedName name="KARET_ALAS_ATAP">'[16]Hrg Bahan'!#REF!</definedName>
    <definedName name="KARET_ROLLING">'[16]Hrg Bahan'!$N$99</definedName>
    <definedName name="KARET_TALANG" localSheetId="6">'[16]Hrg Bahan'!#REF!</definedName>
    <definedName name="KARET_TALANG">'[16]Hrg Bahan'!#REF!</definedName>
    <definedName name="KASO_RENG" localSheetId="6">[16]Analisa!#REF!</definedName>
    <definedName name="KASO_RENG">[16]Analisa!#REF!</definedName>
    <definedName name="KAWAT_BETON" localSheetId="6">'[16]Hrg Bahan'!#REF!</definedName>
    <definedName name="KAWAT_BETON">'[16]Hrg Bahan'!#REF!</definedName>
    <definedName name="KAWAT_BRONJONG" localSheetId="6">'[16]Hrg Bahan'!#REF!</definedName>
    <definedName name="KAWAT_BRONJONG">'[16]Hrg Bahan'!#REF!</definedName>
    <definedName name="KAWAT_DURI" localSheetId="6">'[16]Hrg Bahan'!#REF!</definedName>
    <definedName name="KAWAT_DURI">'[16]Hrg Bahan'!#REF!</definedName>
    <definedName name="KAWAT_LAS" localSheetId="6">'[16]Hrg Bahan'!#REF!</definedName>
    <definedName name="KAWAT_LAS">'[16]Hrg Bahan'!#REF!</definedName>
    <definedName name="KAWAT_LICIN" localSheetId="6">'[16]Hrg Bahan'!#REF!</definedName>
    <definedName name="KAWAT_LICIN">'[16]Hrg Bahan'!#REF!</definedName>
    <definedName name="KAWAT_RAAM" localSheetId="6">'[16]Hrg Bahan'!#REF!</definedName>
    <definedName name="KAWAT_RAAM">'[16]Hrg Bahan'!#REF!</definedName>
    <definedName name="KAYU_JEMBATAN" localSheetId="6">'[16]Hrg Bahan'!#REF!</definedName>
    <definedName name="KAYU_JEMBATAN">'[16]Hrg Bahan'!#REF!</definedName>
    <definedName name="KAYU_PERANCAH" localSheetId="6">'[16]Hrg Bahan'!#REF!</definedName>
    <definedName name="KAYU_PERANCAH">'[16]Hrg Bahan'!#REF!</definedName>
    <definedName name="KEP.TUKANG" localSheetId="6">'[16]Hrg Bahan'!#REF!</definedName>
    <definedName name="KEP.TUKANG">'[16]Hrg Bahan'!#REF!</definedName>
    <definedName name="KERIKIL_BUKIT" localSheetId="6">'[16]Hrg Bahan'!#REF!</definedName>
    <definedName name="KERIKIL_BUKIT">'[16]Hrg Bahan'!#REF!</definedName>
    <definedName name="KERIKIL_HALUS" localSheetId="6">'[16]Hrg Bahan'!#REF!</definedName>
    <definedName name="KERIKIL_HALUS">'[16]Hrg Bahan'!#REF!</definedName>
    <definedName name="KERIKIL_KASAR" localSheetId="6">'[16]Hrg Bahan'!#REF!</definedName>
    <definedName name="KERIKIL_KASAR">'[16]Hrg Bahan'!#REF!</definedName>
    <definedName name="KERIKIL_ROYALTI" localSheetId="6">'[16]Hrg Bahan'!#REF!</definedName>
    <definedName name="KERIKIL_ROYALTI">'[16]Hrg Bahan'!#REF!</definedName>
    <definedName name="KERIKIL_SUNGAI" localSheetId="6">'[16]Hrg Bahan'!#REF!</definedName>
    <definedName name="KERIKIL_SUNGAI">'[16]Hrg Bahan'!#REF!</definedName>
    <definedName name="KITCHEN_ZINK" localSheetId="6">'[16]Hrg Bahan'!#REF!</definedName>
    <definedName name="KITCHEN_ZINK">'[16]Hrg Bahan'!#REF!</definedName>
    <definedName name="KKKK" localSheetId="2" hidden="1">#REF!</definedName>
    <definedName name="KKKK" localSheetId="6" hidden="1">#REF!</definedName>
    <definedName name="KKKK" localSheetId="4" hidden="1">#REF!</definedName>
    <definedName name="KKKK" localSheetId="1" hidden="1">#REF!</definedName>
    <definedName name="KKKK" localSheetId="5" hidden="1">#REF!</definedName>
    <definedName name="KKKK" hidden="1">#REF!</definedName>
    <definedName name="KODE">'[33]ANALISA PANGKEP'!$B$420:$G$493</definedName>
    <definedName name="kode.alat" localSheetId="2">#REF!</definedName>
    <definedName name="kode.alat" localSheetId="6">#REF!</definedName>
    <definedName name="kode.alat" localSheetId="4">#REF!</definedName>
    <definedName name="kode.alat" localSheetId="1">#REF!</definedName>
    <definedName name="kode.alat" localSheetId="5">#REF!</definedName>
    <definedName name="kode.alat">#REF!</definedName>
    <definedName name="kpl">[12]harga!$F$9</definedName>
    <definedName name="kpl_tk">'[25]hrg-jadi'!$H$560</definedName>
    <definedName name="KRAN_AIR" localSheetId="6">'[16]Hrg Bahan'!#REF!</definedName>
    <definedName name="KRAN_AIR">'[16]Hrg Bahan'!#REF!</definedName>
    <definedName name="KRAN_SHOWER" localSheetId="6">'[16]Hrg Bahan'!#REF!</definedName>
    <definedName name="KRAN_SHOWER">'[16]Hrg Bahan'!#REF!</definedName>
    <definedName name="KRM.POLOS_10X20" localSheetId="6">'[16]Hrg Bahan'!#REF!</definedName>
    <definedName name="KRM.POLOS_10X20">'[16]Hrg Bahan'!#REF!</definedName>
    <definedName name="KRM.WARNA_10X20" localSheetId="6">'[16]Hrg Bahan'!#REF!</definedName>
    <definedName name="KRM.WARNA_10X20">'[16]Hrg Bahan'!#REF!</definedName>
    <definedName name="KRM.WARNA_20X20" localSheetId="6">'[16]Hrg Bahan'!#REF!</definedName>
    <definedName name="KRM.WARNA_20X20">'[16]Hrg Bahan'!#REF!</definedName>
    <definedName name="KUANTITAS" localSheetId="2">#REF!</definedName>
    <definedName name="KUANTITAS" localSheetId="6">#REF!</definedName>
    <definedName name="KUANTITAS" localSheetId="4">#REF!</definedName>
    <definedName name="KUANTITAS" localSheetId="1">#REF!</definedName>
    <definedName name="KUANTITAS" localSheetId="5">#REF!</definedName>
    <definedName name="KUANTITAS">#REF!</definedName>
    <definedName name="KUAS_4" localSheetId="6">'[16]Hrg Bahan'!#REF!</definedName>
    <definedName name="KUAS_4">'[16]Hrg Bahan'!#REF!</definedName>
    <definedName name="KUDA" localSheetId="2">#REF!</definedName>
    <definedName name="KUDA" localSheetId="6">#REF!</definedName>
    <definedName name="KUDA" localSheetId="4">#REF!</definedName>
    <definedName name="KUDA" localSheetId="1">#REF!</definedName>
    <definedName name="KUDA" localSheetId="5">#REF!</definedName>
    <definedName name="KUDA">#REF!</definedName>
    <definedName name="KUDA_ATAP" localSheetId="2">#REF!</definedName>
    <definedName name="KUDA_ATAP" localSheetId="6">#REF!</definedName>
    <definedName name="KUDA_ATAP" localSheetId="4">#REF!</definedName>
    <definedName name="KUDA_ATAP" localSheetId="1">#REF!</definedName>
    <definedName name="KUDA_ATAP" localSheetId="5">#REF!</definedName>
    <definedName name="KUDA_ATAP">#REF!</definedName>
    <definedName name="KUDA_KUDA" localSheetId="2">[16]Analisa!#REF!</definedName>
    <definedName name="KUDA_KUDA" localSheetId="6">[16]Analisa!#REF!</definedName>
    <definedName name="KUDA_KUDA" localSheetId="4">[16]Analisa!#REF!</definedName>
    <definedName name="KUDA_KUDA" localSheetId="1">[16]Analisa!#REF!</definedName>
    <definedName name="KUDA_KUDA" localSheetId="5">[16]Analisa!#REF!</definedName>
    <definedName name="KUDA_KUDA">[16]Analisa!#REF!</definedName>
    <definedName name="KUNCI_EX.RRT" localSheetId="2">'[16]Hrg Bahan'!#REF!</definedName>
    <definedName name="KUNCI_EX.RRT" localSheetId="6">'[16]Hrg Bahan'!#REF!</definedName>
    <definedName name="KUNCI_EX.RRT" localSheetId="4">'[16]Hrg Bahan'!#REF!</definedName>
    <definedName name="KUNCI_EX.RRT" localSheetId="1">'[16]Hrg Bahan'!#REF!</definedName>
    <definedName name="KUNCI_EX.RRT" localSheetId="5">'[16]Hrg Bahan'!#REF!</definedName>
    <definedName name="KUNCI_EX.RRT">'[16]Hrg Bahan'!#REF!</definedName>
    <definedName name="KUNCI_LEMARI" localSheetId="6">'[16]Hrg Bahan'!#REF!</definedName>
    <definedName name="KUNCI_LEMARI">'[16]Hrg Bahan'!#REF!</definedName>
    <definedName name="KUNCI_OTOMATIS" localSheetId="6">'[16]Hrg Bahan'!#REF!</definedName>
    <definedName name="KUNCI_OTOMATIS">'[16]Hrg Bahan'!#REF!</definedName>
    <definedName name="KUNCI_SLOT" localSheetId="6">'[16]Hrg Bahan'!#REF!</definedName>
    <definedName name="KUNCI_SLOT">'[16]Hrg Bahan'!#REF!</definedName>
    <definedName name="KUNCI_TANAM" localSheetId="6">[16]Analisa!#REF!</definedName>
    <definedName name="KUNCI_TANAM">[16]Analisa!#REF!</definedName>
    <definedName name="KUSEN" localSheetId="2">#REF!</definedName>
    <definedName name="KUSEN" localSheetId="6">#REF!</definedName>
    <definedName name="KUSEN" localSheetId="4">#REF!</definedName>
    <definedName name="KUSEN" localSheetId="1">#REF!</definedName>
    <definedName name="KUSEN" localSheetId="5">#REF!</definedName>
    <definedName name="KUSEN">#REF!</definedName>
    <definedName name="KUSEN_JENDELA" localSheetId="2">#REF!</definedName>
    <definedName name="KUSEN_JENDELA" localSheetId="6">#REF!</definedName>
    <definedName name="KUSEN_JENDELA" localSheetId="4">#REF!</definedName>
    <definedName name="KUSEN_JENDELA" localSheetId="1">#REF!</definedName>
    <definedName name="KUSEN_JENDELA" localSheetId="5">#REF!</definedName>
    <definedName name="KUSEN_JENDELA">#REF!</definedName>
    <definedName name="kwt_btn">'[25]hrg-jadi'!$H$144</definedName>
    <definedName name="L_061" localSheetId="2">#REF!</definedName>
    <definedName name="L_061" localSheetId="6">#REF!</definedName>
    <definedName name="L_061" localSheetId="4">#REF!</definedName>
    <definedName name="L_061" localSheetId="1">#REF!</definedName>
    <definedName name="L_061" localSheetId="5">#REF!</definedName>
    <definedName name="L_061">#REF!</definedName>
    <definedName name="L_073" localSheetId="2">#REF!</definedName>
    <definedName name="L_073" localSheetId="6">#REF!</definedName>
    <definedName name="L_073" localSheetId="4">#REF!</definedName>
    <definedName name="L_073" localSheetId="1">#REF!</definedName>
    <definedName name="L_073" localSheetId="5">#REF!</definedName>
    <definedName name="L_073">#REF!</definedName>
    <definedName name="L_079" localSheetId="2">#REF!</definedName>
    <definedName name="L_079" localSheetId="6">#REF!</definedName>
    <definedName name="L_079" localSheetId="4">#REF!</definedName>
    <definedName name="L_079" localSheetId="1">#REF!</definedName>
    <definedName name="L_079" localSheetId="5">#REF!</definedName>
    <definedName name="L_079">#REF!</definedName>
    <definedName name="L_081" localSheetId="6">#REF!</definedName>
    <definedName name="L_081">#REF!</definedName>
    <definedName name="L_082" localSheetId="6">#REF!</definedName>
    <definedName name="L_082">#REF!</definedName>
    <definedName name="L_083" localSheetId="6">#REF!</definedName>
    <definedName name="L_083">#REF!</definedName>
    <definedName name="L_091" localSheetId="6">#REF!</definedName>
    <definedName name="L_091">#REF!</definedName>
    <definedName name="L_099" localSheetId="6">#REF!</definedName>
    <definedName name="L_099">#REF!</definedName>
    <definedName name="L_101" localSheetId="6">#REF!</definedName>
    <definedName name="L_101">#REF!</definedName>
    <definedName name="L_106" localSheetId="6">#REF!</definedName>
    <definedName name="L_106">#REF!</definedName>
    <definedName name="LAINLAIN" localSheetId="6">'[10]Kuantitas &amp; Harga'!#REF!</definedName>
    <definedName name="LAINLAIN">'[10]Kuantitas &amp; Harga'!#REF!</definedName>
    <definedName name="LAMPU_HIAS" localSheetId="6">'[16]Hrg Bahan'!#REF!</definedName>
    <definedName name="LAMPU_HIAS">'[16]Hrg Bahan'!#REF!</definedName>
    <definedName name="LAMPU_ORNAMEN" localSheetId="6">'[16]Hrg Bahan'!#REF!</definedName>
    <definedName name="LAMPU_ORNAMEN">'[16]Hrg Bahan'!#REF!</definedName>
    <definedName name="LAMPU_PIJAR_25" localSheetId="6">'[16]Hrg Bahan'!#REF!</definedName>
    <definedName name="LAMPU_PIJAR_25">'[16]Hrg Bahan'!#REF!</definedName>
    <definedName name="LAMPU_PIJAR_40" localSheetId="6">'[16]Hrg Bahan'!#REF!</definedName>
    <definedName name="LAMPU_PIJAR_40">'[16]Hrg Bahan'!#REF!</definedName>
    <definedName name="LAMPU_TL_25" localSheetId="6">'[16]Hrg Bahan'!#REF!</definedName>
    <definedName name="LAMPU_TL_25">'[16]Hrg Bahan'!#REF!</definedName>
    <definedName name="LAMPU_TL_40" localSheetId="6">'[16]Hrg Bahan'!#REF!</definedName>
    <definedName name="LAMPU_TL_40">'[16]Hrg Bahan'!#REF!</definedName>
    <definedName name="LANTAI_PLAFOND" localSheetId="2">#REF!</definedName>
    <definedName name="LANTAI_PLAFOND" localSheetId="6">#REF!</definedName>
    <definedName name="LANTAI_PLAFOND" localSheetId="4">#REF!</definedName>
    <definedName name="LANTAI_PLAFOND" localSheetId="1">#REF!</definedName>
    <definedName name="LANTAI_PLAFOND" localSheetId="5">#REF!</definedName>
    <definedName name="LANTAI_PLAFOND">#REF!</definedName>
    <definedName name="LapisRekat">"#ref!"</definedName>
    <definedName name="LapResapIkat">"#ref!"</definedName>
    <definedName name="LEM_AIBON" localSheetId="6">'[16]Hrg Bahan'!#REF!</definedName>
    <definedName name="LEM_AIBON">'[16]Hrg Bahan'!#REF!</definedName>
    <definedName name="LEM_FOX_KUNING" localSheetId="6">'[16]Hrg Bahan'!#REF!</definedName>
    <definedName name="LEM_FOX_KUNING">'[16]Hrg Bahan'!#REF!</definedName>
    <definedName name="LEM_FOX_PUTIH" localSheetId="6">'[16]Hrg Bahan'!#REF!</definedName>
    <definedName name="LEM_FOX_PUTIH">'[16]Hrg Bahan'!#REF!</definedName>
    <definedName name="LEM_PIPA" localSheetId="6">'[16]Hrg Bahan'!#REF!</definedName>
    <definedName name="LEM_PIPA">'[16]Hrg Bahan'!#REF!</definedName>
    <definedName name="LES_KAYU_II" localSheetId="6">'[16]Hrg Bahan'!#REF!</definedName>
    <definedName name="LES_KAYU_II">'[16]Hrg Bahan'!#REF!</definedName>
    <definedName name="LES_PLINT_PROF" localSheetId="6">'[16]Hrg Bahan'!#REF!</definedName>
    <definedName name="LES_PLINT_PROF">'[16]Hrg Bahan'!#REF!</definedName>
    <definedName name="LES_PLINT_SUNG" localSheetId="6">'[16]Hrg Bahan'!#REF!</definedName>
    <definedName name="LES_PLINT_SUNG">'[16]Hrg Bahan'!#REF!</definedName>
    <definedName name="LES_PROFIL_1_2" localSheetId="6">'[16]Hrg Bahan'!#REF!</definedName>
    <definedName name="LES_PROFIL_1_2">'[16]Hrg Bahan'!#REF!</definedName>
    <definedName name="LES_PROFIL_KAYU" localSheetId="6">'[16]Hrg Bahan'!#REF!</definedName>
    <definedName name="LES_PROFIL_KAYU">'[16]Hrg Bahan'!#REF!</definedName>
    <definedName name="link" localSheetId="2">#REF!</definedName>
    <definedName name="link" localSheetId="6">#REF!</definedName>
    <definedName name="link" localSheetId="4">#REF!</definedName>
    <definedName name="link" localSheetId="1">#REF!</definedName>
    <definedName name="link" localSheetId="5">#REF!</definedName>
    <definedName name="link">#REF!</definedName>
    <definedName name="LISPLANK_2_20" localSheetId="2">[16]Analisa!#REF!</definedName>
    <definedName name="LISPLANK_2_20" localSheetId="6">[16]Analisa!#REF!</definedName>
    <definedName name="LISPLANK_2_20">[16]Analisa!#REF!</definedName>
    <definedName name="LISPLNK" localSheetId="2">'[34]AN. SNI'!#REF!</definedName>
    <definedName name="LISPLNK" localSheetId="6">'[34]AN. SNI'!#REF!</definedName>
    <definedName name="LISPLNK">'[34]AN. SNI'!#REF!</definedName>
    <definedName name="list" localSheetId="2">[16]Analisa!#REF!</definedName>
    <definedName name="list" localSheetId="6">[16]Analisa!#REF!</definedName>
    <definedName name="list">[16]Analisa!#REF!</definedName>
    <definedName name="LISTPLANK_2_20" localSheetId="2">[16]Analisa!#REF!</definedName>
    <definedName name="LISTPLANK_2_20" localSheetId="6">[16]Analisa!#REF!</definedName>
    <definedName name="LISTPLANK_2_20">[16]Analisa!#REF!</definedName>
    <definedName name="LOSTER_20X20" localSheetId="2">'[16]Hrg Bahan'!#REF!</definedName>
    <definedName name="LOSTER_20X20" localSheetId="6">'[16]Hrg Bahan'!#REF!</definedName>
    <definedName name="LOSTER_20X20">'[16]Hrg Bahan'!#REF!</definedName>
    <definedName name="LOSTER_BTN_20" localSheetId="6">'[16]Hrg Bahan'!#REF!</definedName>
    <definedName name="LOSTER_BTN_20">'[16]Hrg Bahan'!#REF!</definedName>
    <definedName name="LOSTER_KRM_20" localSheetId="6">'[16]Hrg Bahan'!#REF!</definedName>
    <definedName name="LOSTER_KRM_20">'[16]Hrg Bahan'!#REF!</definedName>
    <definedName name="LOSTER_KRM_30" localSheetId="6">'[16]Hrg Bahan'!#REF!</definedName>
    <definedName name="LOSTER_KRM_30">'[16]Hrg Bahan'!#REF!</definedName>
    <definedName name="LPA_A">#N/A</definedName>
    <definedName name="LPA_A_Minor">"#ref!"</definedName>
    <definedName name="LPA_B">#N/A</definedName>
    <definedName name="LPA_B_Bahu">#N/A</definedName>
    <definedName name="LPA_B_Minor">"#ref!"</definedName>
    <definedName name="LPB_C">#N/A</definedName>
    <definedName name="M_010" localSheetId="6">#REF!</definedName>
    <definedName name="M_010">#REF!</definedName>
    <definedName name="M_020" localSheetId="6">#REF!</definedName>
    <definedName name="M_020">#REF!</definedName>
    <definedName name="M_021" localSheetId="6">#REF!</definedName>
    <definedName name="M_021">#REF!</definedName>
    <definedName name="M_023" localSheetId="6">#REF!</definedName>
    <definedName name="M_023">#REF!</definedName>
    <definedName name="M_024" localSheetId="6">#REF!</definedName>
    <definedName name="M_024">#REF!</definedName>
    <definedName name="M_025" localSheetId="6">#REF!</definedName>
    <definedName name="M_025">#REF!</definedName>
    <definedName name="M_040" localSheetId="6">#REF!</definedName>
    <definedName name="M_040">#REF!</definedName>
    <definedName name="M_041" localSheetId="6">#REF!</definedName>
    <definedName name="M_041">#REF!</definedName>
    <definedName name="M_050" localSheetId="6">#REF!</definedName>
    <definedName name="M_050">#REF!</definedName>
    <definedName name="M_061" localSheetId="6">#REF!</definedName>
    <definedName name="M_061">#REF!</definedName>
    <definedName name="M_062" localSheetId="6">#REF!</definedName>
    <definedName name="M_062">#REF!</definedName>
    <definedName name="M_063" localSheetId="6">#REF!</definedName>
    <definedName name="M_063">#REF!</definedName>
    <definedName name="M_065" localSheetId="6">#REF!</definedName>
    <definedName name="M_065">#REF!</definedName>
    <definedName name="M_080" localSheetId="6">#REF!</definedName>
    <definedName name="M_080">#REF!</definedName>
    <definedName name="M_081" localSheetId="6">#REF!</definedName>
    <definedName name="M_081">#REF!</definedName>
    <definedName name="M_165" localSheetId="6">#REF!</definedName>
    <definedName name="M_165">#REF!</definedName>
    <definedName name="M_166" localSheetId="6">#REF!</definedName>
    <definedName name="M_166">#REF!</definedName>
    <definedName name="M_167" localSheetId="6">#REF!</definedName>
    <definedName name="M_167">#REF!</definedName>
    <definedName name="M_170" localSheetId="6">#REF!</definedName>
    <definedName name="M_170">#REF!</definedName>
    <definedName name="M_180" localSheetId="6">#REF!</definedName>
    <definedName name="M_180">#REF!</definedName>
    <definedName name="MANDOR" localSheetId="6">'[16]Hrg Bahan'!#REF!</definedName>
    <definedName name="MANDOR">'[16]Hrg Bahan'!#REF!</definedName>
    <definedName name="Mar_All">"#ref!"</definedName>
    <definedName name="Mar_Bahapal">"#ref!"</definedName>
    <definedName name="Mar_Barumun">"#ref!"</definedName>
    <definedName name="Mar_Buaya">"#ref!"</definedName>
    <definedName name="Mar_Dua1">"#ref!"</definedName>
    <definedName name="Mar_Dua2">"#ref!"</definedName>
    <definedName name="Mar_Hantu">"#ref!"</definedName>
    <definedName name="Mar_Pane">"#ref!"</definedName>
    <definedName name="Mar_Poncan">"#ref!"</definedName>
    <definedName name="Mar_Raso">"#ref!"</definedName>
    <definedName name="Mar_Sibintang">"#ref!"</definedName>
    <definedName name="Mar_Sibuluh">"#ref!"</definedName>
    <definedName name="Mar_Ujung">"#ref!"</definedName>
    <definedName name="MarkaJlnThermo">"#ref!"</definedName>
    <definedName name="MARMER_40X40" localSheetId="6">'[16]Hrg Bahan'!#REF!</definedName>
    <definedName name="MARMER_40X40">'[16]Hrg Bahan'!#REF!</definedName>
    <definedName name="MATERIAL">"#ref!"</definedName>
    <definedName name="MATERIALKU" localSheetId="6">#REF!</definedName>
    <definedName name="MATERIALKU">#REF!</definedName>
    <definedName name="May_All">"#ref!"</definedName>
    <definedName name="May_Bahapal">"#ref!"</definedName>
    <definedName name="May_Barumun">"#ref!"</definedName>
    <definedName name="May_Buaya">"#ref!"</definedName>
    <definedName name="May_Dua1">"#ref!"</definedName>
    <definedName name="May_Dua2">"#ref!"</definedName>
    <definedName name="May_Hantu">"#ref!"</definedName>
    <definedName name="May_Pane">"#ref!"</definedName>
    <definedName name="May_Poncan">"#ref!"</definedName>
    <definedName name="May_Raso">"#ref!"</definedName>
    <definedName name="May_Sibintang">"#ref!"</definedName>
    <definedName name="May_Sibuluh">"#ref!"</definedName>
    <definedName name="May_Ujung">"#ref!"</definedName>
    <definedName name="MCB_6A" localSheetId="6">'[16]Hrg Bahan'!#REF!</definedName>
    <definedName name="MCB_6A">'[16]Hrg Bahan'!#REF!</definedName>
    <definedName name="mcv">[35]MVC!$F$7:$N$8</definedName>
    <definedName name="mdr">'[25]hrg-jadi'!$H$559</definedName>
    <definedName name="MINOR" localSheetId="6">'[10]Kuantitas &amp; Harga'!#REF!</definedName>
    <definedName name="MINOR">'[10]Kuantitas &amp; Harga'!#REF!</definedName>
    <definedName name="MK_012" localSheetId="6">#REF!</definedName>
    <definedName name="MK_012">#REF!</definedName>
    <definedName name="MK_014" localSheetId="6">#REF!</definedName>
    <definedName name="MK_014">#REF!</definedName>
    <definedName name="MK_017" localSheetId="6">#REF!</definedName>
    <definedName name="MK_017">#REF!</definedName>
    <definedName name="MK_023" localSheetId="6">#REF!</definedName>
    <definedName name="MK_023">#REF!</definedName>
    <definedName name="MK_522" localSheetId="6">#REF!</definedName>
    <definedName name="MK_522">#REF!</definedName>
    <definedName name="mmc" localSheetId="2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mmc" localSheetId="4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mmc" localSheetId="1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mmc" localSheetId="5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mmc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MMM" localSheetId="6" hidden="1">#REF!</definedName>
    <definedName name="MMM" hidden="1">#REF!</definedName>
    <definedName name="MMM17A">"#ref!"</definedName>
    <definedName name="MMM35A">"#ref!"</definedName>
    <definedName name="MOBILISASI" localSheetId="6">#REF!</definedName>
    <definedName name="MOBILISASI">#REF!</definedName>
    <definedName name="MR_11" localSheetId="6">#REF!</definedName>
    <definedName name="MR_11">#REF!</definedName>
    <definedName name="MR_12" localSheetId="6">#REF!</definedName>
    <definedName name="MR_12">#REF!</definedName>
    <definedName name="MR_42" localSheetId="6">#REF!</definedName>
    <definedName name="MR_42">#REF!</definedName>
    <definedName name="MUR_BAUT_ANGKER">'[16]Hrg Bahan'!$N$111</definedName>
    <definedName name="nanna79" localSheetId="2">#REF!</definedName>
    <definedName name="nanna79" localSheetId="6">#REF!</definedName>
    <definedName name="nanna79" localSheetId="4">#REF!</definedName>
    <definedName name="nanna79" localSheetId="1">#REF!</definedName>
    <definedName name="nanna79" localSheetId="5">#REF!</definedName>
    <definedName name="nanna79">#REF!</definedName>
    <definedName name="NOK_GENTENG" localSheetId="2">[16]Analisa!#REF!</definedName>
    <definedName name="NOK_GENTENG" localSheetId="6">[16]Analisa!#REF!</definedName>
    <definedName name="NOK_GENTENG">[16]Analisa!#REF!</definedName>
    <definedName name="Nov_All">"#ref!"</definedName>
    <definedName name="Nov_Bahapal">"#ref!"</definedName>
    <definedName name="Nov_Barumun">"#ref!"</definedName>
    <definedName name="Nov_Buaya">"#ref!"</definedName>
    <definedName name="Nov_Dua1">"#ref!"</definedName>
    <definedName name="Nov_Dua2">"#ref!"</definedName>
    <definedName name="Nov_Hantu">"#ref!"</definedName>
    <definedName name="Nov_Pane">"#ref!"</definedName>
    <definedName name="Nov_Poncan">"#ref!"</definedName>
    <definedName name="Nov_Raso">"#ref!"</definedName>
    <definedName name="Nov_Sibintang">"#ref!"</definedName>
    <definedName name="Nov_Sibuluh">"#ref!"</definedName>
    <definedName name="Nov_Ujung">"#ref!"</definedName>
    <definedName name="Nov02_All">"#ref!"</definedName>
    <definedName name="Nov02_Bahapal">"#ref!"</definedName>
    <definedName name="Nov02_Barumun">"#ref!"</definedName>
    <definedName name="Nov02_Buaya">"#ref!"</definedName>
    <definedName name="Nov02_Dua1">"#ref!"</definedName>
    <definedName name="Nov02_Dua2">"#ref!"</definedName>
    <definedName name="Nov02_Hantu">"#ref!"</definedName>
    <definedName name="Nov02_Pane">"#ref!"</definedName>
    <definedName name="Nov02_Poncan">"#ref!"</definedName>
    <definedName name="Nov02_Raso">"#ref!"</definedName>
    <definedName name="Nov02_Sibintang">"#ref!"</definedName>
    <definedName name="Nov02_Sibuluh">"#ref!"</definedName>
    <definedName name="Nov02_Ujung">"#ref!"</definedName>
    <definedName name="Oct_All">"#ref!"</definedName>
    <definedName name="Oct_Bahapal">"#ref!"</definedName>
    <definedName name="Oct_Barumun">"#ref!"</definedName>
    <definedName name="Oct_Buaya">"#ref!"</definedName>
    <definedName name="Oct_Dua1">"#ref!"</definedName>
    <definedName name="Oct_Dua2">"#ref!"</definedName>
    <definedName name="Oct_Hantu">"#ref!"</definedName>
    <definedName name="Oct_Pane">"#ref!"</definedName>
    <definedName name="Oct_Poncan">"#ref!"</definedName>
    <definedName name="Oct_Raso">"#ref!"</definedName>
    <definedName name="Oct_Sibintang">"#ref!"</definedName>
    <definedName name="Oct_Sibuluh">"#ref!"</definedName>
    <definedName name="Oct_Ujung">"#ref!"</definedName>
    <definedName name="Oct02_All">"#ref!"</definedName>
    <definedName name="Oct02_Bahapal">"#ref!"</definedName>
    <definedName name="Oct02_Barumun">"#ref!"</definedName>
    <definedName name="Oct02_Buaya">"#ref!"</definedName>
    <definedName name="Oct02_Dua1">"#ref!"</definedName>
    <definedName name="Oct02_Dua2">"#ref!"</definedName>
    <definedName name="Oct02_Hantu">"#ref!"</definedName>
    <definedName name="Oct02_Pane">"#ref!"</definedName>
    <definedName name="Oct02_Poncan">"#ref!"</definedName>
    <definedName name="Oct02_Raso">"#ref!"</definedName>
    <definedName name="Oct02_Sibintang">"#ref!"</definedName>
    <definedName name="Oct02_Sibuluh">"#ref!"</definedName>
    <definedName name="Oct02_Ujung">"#ref!"</definedName>
    <definedName name="oda" localSheetId="6" hidden="1">#REF!</definedName>
    <definedName name="oda" hidden="1">#REF!</definedName>
    <definedName name="OKER" localSheetId="6">'[16]Hrg Bahan'!#REF!</definedName>
    <definedName name="OKER">'[16]Hrg Bahan'!#REF!</definedName>
    <definedName name="OMC" localSheetId="2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OMC" localSheetId="4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OMC" localSheetId="1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OMC" localSheetId="5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OMC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p" localSheetId="6">#REF!</definedName>
    <definedName name="p">#REF!</definedName>
    <definedName name="P_GIP_1" localSheetId="6">#REF!</definedName>
    <definedName name="P_GIP_1">#REF!</definedName>
    <definedName name="P_GIP_1_5" localSheetId="6">#REF!</definedName>
    <definedName name="P_GIP_1_5">#REF!</definedName>
    <definedName name="P_GIP_2" localSheetId="6">#REF!</definedName>
    <definedName name="P_GIP_2">#REF!</definedName>
    <definedName name="P_GIP_3" localSheetId="6">#REF!</definedName>
    <definedName name="P_GIP_3">#REF!</definedName>
    <definedName name="P_GIP_4" localSheetId="6">#REF!</definedName>
    <definedName name="P_GIP_4">#REF!</definedName>
    <definedName name="P_PVC_1" localSheetId="6">#REF!</definedName>
    <definedName name="P_PVC_1">#REF!</definedName>
    <definedName name="P_PVC_1_5" localSheetId="6">#REF!</definedName>
    <definedName name="P_PVC_1_5">#REF!</definedName>
    <definedName name="P_PVC_2" localSheetId="6">#REF!</definedName>
    <definedName name="P_PVC_2">#REF!</definedName>
    <definedName name="P_PVC_3" localSheetId="6">#REF!</definedName>
    <definedName name="P_PVC_3">#REF!</definedName>
    <definedName name="P_PVC_4" localSheetId="6">#REF!</definedName>
    <definedName name="P_PVC_4">#REF!</definedName>
    <definedName name="Page2">"#ref!"</definedName>
    <definedName name="paku">'[25]hrg-jadi'!$H$159</definedName>
    <definedName name="PAKU_3_10">'[16]Hrg Bahan'!$N$70</definedName>
    <definedName name="PAKU_BETON" localSheetId="6">'[16]Hrg Bahan'!#REF!</definedName>
    <definedName name="PAKU_BETON">'[16]Hrg Bahan'!#REF!</definedName>
    <definedName name="PAKU_DIGALVANO" localSheetId="6">'[16]Hrg Bahan'!#REF!</definedName>
    <definedName name="PAKU_DIGALVANO">'[16]Hrg Bahan'!#REF!</definedName>
    <definedName name="PAKU_DURI" localSheetId="6">'[16]Hrg Bahan'!#REF!</definedName>
    <definedName name="PAKU_DURI">'[16]Hrg Bahan'!#REF!</definedName>
    <definedName name="PAKU_ETERNIT_RR" localSheetId="6">'[16]Hrg Bahan'!#REF!</definedName>
    <definedName name="PAKU_ETERNIT_RR">'[16]Hrg Bahan'!#REF!</definedName>
    <definedName name="PAKU_GTG_ASBES" localSheetId="6">'[16]Hrg Bahan'!#REF!</definedName>
    <definedName name="PAKU_GTG_ASBES">'[16]Hrg Bahan'!#REF!</definedName>
    <definedName name="PAKU_JEMBATAN" localSheetId="6">'[16]Hrg Bahan'!#REF!</definedName>
    <definedName name="PAKU_JEMBATAN">'[16]Hrg Bahan'!#REF!</definedName>
    <definedName name="PAKU_KASO" localSheetId="6">'[16]Hrg Bahan'!#REF!</definedName>
    <definedName name="PAKU_KASO">'[16]Hrg Bahan'!#REF!</definedName>
    <definedName name="PAKU_SENG" localSheetId="6">'[16]Hrg Bahan'!#REF!</definedName>
    <definedName name="PAKU_SENG">'[16]Hrg Bahan'!#REF!</definedName>
    <definedName name="PAKU_SENG_ULIR" localSheetId="6">'[16]Hrg Bahan'!#REF!</definedName>
    <definedName name="PAKU_SENG_ULIR">'[16]Hrg Bahan'!#REF!</definedName>
    <definedName name="PAKU_SIRAP" localSheetId="6">'[16]Hrg Bahan'!#REF!</definedName>
    <definedName name="PAKU_SIRAP">'[16]Hrg Bahan'!#REF!</definedName>
    <definedName name="PAKU_SUMBAT" localSheetId="6">'[16]Hrg Bahan'!#REF!</definedName>
    <definedName name="PAKU_SUMBAT">'[16]Hrg Bahan'!#REF!</definedName>
    <definedName name="PAKU_ULIR" localSheetId="6">'[16]Hrg Bahan'!#REF!</definedName>
    <definedName name="PAKU_ULIR">'[16]Hrg Bahan'!#REF!</definedName>
    <definedName name="PAKU2" localSheetId="6">'[16]Hrg Bahan'!#REF!</definedName>
    <definedName name="PAKU2">'[16]Hrg Bahan'!#REF!</definedName>
    <definedName name="PANEL_BOX_500" localSheetId="6">'[16]Hrg Bahan'!#REF!</definedName>
    <definedName name="PANEL_BOX_500">'[16]Hrg Bahan'!#REF!</definedName>
    <definedName name="PANEL_BOX_600" localSheetId="6">'[16]Hrg Bahan'!#REF!</definedName>
    <definedName name="PANEL_BOX_600">'[16]Hrg Bahan'!#REF!</definedName>
    <definedName name="PAPAN" localSheetId="2">#REF!</definedName>
    <definedName name="PAPAN" localSheetId="6">#REF!</definedName>
    <definedName name="PAPAN" localSheetId="4">#REF!</definedName>
    <definedName name="PAPAN" localSheetId="1">#REF!</definedName>
    <definedName name="PAPAN" localSheetId="5">#REF!</definedName>
    <definedName name="PAPAN">#REF!</definedName>
    <definedName name="PAPAN_II">'[16]Hrg Bahan'!$N$31</definedName>
    <definedName name="PAPAN_III">'[16]Hrg Bahan'!$N$33</definedName>
    <definedName name="Parit">#N/A</definedName>
    <definedName name="PAS._INSTALASI" localSheetId="6">'[16]Hrg Bahan'!#REF!</definedName>
    <definedName name="PAS._INSTALASI">'[16]Hrg Bahan'!#REF!</definedName>
    <definedName name="PAS.ENGSEL_JENDELA">[16]Analisa!$M$511</definedName>
    <definedName name="PAS.ENGSEL_PINTU" localSheetId="6">[16]Analisa!#REF!</definedName>
    <definedName name="PAS.ENGSEL_PINTU">[16]Analisa!#REF!</definedName>
    <definedName name="PAS.FLOOR_DRAIN" localSheetId="6">[16]Analisa!#REF!</definedName>
    <definedName name="PAS.FLOOR_DRAIN">[16]Analisa!#REF!</definedName>
    <definedName name="PAS.HAK_ANGIN">[16]Analisa!$M$545</definedName>
    <definedName name="PAS.KRAN_AIR" localSheetId="6">[16]Analisa!#REF!</definedName>
    <definedName name="PAS.KRAN_AIR">[16]Analisa!#REF!</definedName>
    <definedName name="PAS.PAVING_BLOK" localSheetId="6">[16]Analisa!#REF!</definedName>
    <definedName name="PAS.PAVING_BLOK">[16]Analisa!#REF!</definedName>
    <definedName name="PAS.PENGURAS_AIR" localSheetId="6">[16]Analisa!#REF!</definedName>
    <definedName name="PAS.PENGURAS_AIR">[16]Analisa!#REF!</definedName>
    <definedName name="Pas_Batu">#N/A</definedName>
    <definedName name="Pas_BatuMor">"#ref!"</definedName>
    <definedName name="PASIR_BETON">'[16]Hrg Bahan'!$N$16</definedName>
    <definedName name="PASIR_PASANGAN">'[16]Hrg Bahan'!$N$15</definedName>
    <definedName name="PASIR_URUG">'[16]Hrg Bahan'!$N$14</definedName>
    <definedName name="PatokPengarah">"#ref!"</definedName>
    <definedName name="pb">'[25]hrg-jadi'!$H$46</definedName>
    <definedName name="pc">'[25]hrg-jadi'!$H$58</definedName>
    <definedName name="PC_20X20" localSheetId="6">'[16]Hrg Bahan'!#REF!</definedName>
    <definedName name="PC_20X20">'[16]Hrg Bahan'!#REF!</definedName>
    <definedName name="PC_25X25" localSheetId="6">'[16]Hrg Bahan'!#REF!</definedName>
    <definedName name="PC_25X25">'[16]Hrg Bahan'!#REF!</definedName>
    <definedName name="PEDESTRIANROLLER" localSheetId="2">#REF!</definedName>
    <definedName name="PEDESTRIANROLLER" localSheetId="6">#REF!</definedName>
    <definedName name="PEDESTRIANROLLER" localSheetId="4">#REF!</definedName>
    <definedName name="PEDESTRIANROLLER" localSheetId="1">#REF!</definedName>
    <definedName name="PEDESTRIANROLLER" localSheetId="5">#REF!</definedName>
    <definedName name="PEDESTRIANROLLER">#REF!</definedName>
    <definedName name="pek" localSheetId="2">#REF!</definedName>
    <definedName name="pek" localSheetId="6">#REF!</definedName>
    <definedName name="pek" localSheetId="4">#REF!</definedName>
    <definedName name="pek" localSheetId="1">#REF!</definedName>
    <definedName name="pek" localSheetId="5">#REF!</definedName>
    <definedName name="pek">#REF!</definedName>
    <definedName name="PEKERJA" localSheetId="2">'[16]Hrg Bahan'!#REF!</definedName>
    <definedName name="PEKERJA" localSheetId="6">'[16]Hrg Bahan'!#REF!</definedName>
    <definedName name="PEKERJA" localSheetId="4">'[16]Hrg Bahan'!#REF!</definedName>
    <definedName name="PEKERJA" localSheetId="1">'[16]Hrg Bahan'!#REF!</definedName>
    <definedName name="PEKERJA" localSheetId="5">'[16]Hrg Bahan'!#REF!</definedName>
    <definedName name="PEKERJA">'[16]Hrg Bahan'!#REF!</definedName>
    <definedName name="PELAMPUNG" localSheetId="2">'[16]Hrg Bahan'!#REF!</definedName>
    <definedName name="PELAMPUNG" localSheetId="6">'[16]Hrg Bahan'!#REF!</definedName>
    <definedName name="PELAMPUNG" localSheetId="4">'[16]Hrg Bahan'!#REF!</definedName>
    <definedName name="PELAMPUNG" localSheetId="1">'[16]Hrg Bahan'!#REF!</definedName>
    <definedName name="PELAMPUNG" localSheetId="5">'[16]Hrg Bahan'!#REF!</definedName>
    <definedName name="PELAMPUNG">'[16]Hrg Bahan'!#REF!</definedName>
    <definedName name="PEMANAS_WIKA" localSheetId="6">'[16]Hrg Bahan'!#REF!</definedName>
    <definedName name="PEMANAS_WIKA">'[16]Hrg Bahan'!#REF!</definedName>
    <definedName name="Pembongkaran">[36]NP!$L$841:$V$901</definedName>
    <definedName name="PENDAHULUAN" localSheetId="6">[22]RAB01!#REF!</definedName>
    <definedName name="PENDAHULUAN">[22]RAB01!#REF!</definedName>
    <definedName name="PENGECATAN" localSheetId="2">#REF!</definedName>
    <definedName name="PENGECATAN" localSheetId="6">#REF!</definedName>
    <definedName name="PENGECATAN" localSheetId="4">#REF!</definedName>
    <definedName name="PENGECATAN" localSheetId="1">#REF!</definedName>
    <definedName name="PENGECATAN" localSheetId="5">#REF!</definedName>
    <definedName name="PENGECATAN">#REF!</definedName>
    <definedName name="PENUTUP_KRAN">'[16]Hrg Bahan'!$N$200</definedName>
    <definedName name="PERSIAPAN" localSheetId="2">#REF!</definedName>
    <definedName name="PERSIAPAN" localSheetId="6">#REF!</definedName>
    <definedName name="PERSIAPAN" localSheetId="4">#REF!</definedName>
    <definedName name="PERSIAPAN" localSheetId="1">#REF!</definedName>
    <definedName name="PERSIAPAN" localSheetId="5">#REF!</definedName>
    <definedName name="PERSIAPAN">#REF!</definedName>
    <definedName name="PINTU" localSheetId="2">#REF!</definedName>
    <definedName name="PINTU" localSheetId="6">#REF!</definedName>
    <definedName name="PINTU" localSheetId="4">#REF!</definedName>
    <definedName name="PINTU" localSheetId="1">#REF!</definedName>
    <definedName name="PINTU" localSheetId="5">#REF!</definedName>
    <definedName name="PINTU">#REF!</definedName>
    <definedName name="PINTU_II" localSheetId="2">[16]Analisa!#REF!</definedName>
    <definedName name="PINTU_II" localSheetId="6">[16]Analisa!#REF!</definedName>
    <definedName name="PINTU_II" localSheetId="4">[16]Analisa!#REF!</definedName>
    <definedName name="PINTU_II" localSheetId="1">[16]Analisa!#REF!</definedName>
    <definedName name="PINTU_II" localSheetId="5">[16]Analisa!#REF!</definedName>
    <definedName name="PINTU_II">[16]Analisa!#REF!</definedName>
    <definedName name="PIPA_PENGURAS" localSheetId="2">'[16]Hrg Bahan'!#REF!</definedName>
    <definedName name="PIPA_PENGURAS" localSheetId="6">'[16]Hrg Bahan'!#REF!</definedName>
    <definedName name="PIPA_PENGURAS" localSheetId="4">'[16]Hrg Bahan'!#REF!</definedName>
    <definedName name="PIPA_PENGURAS" localSheetId="1">'[16]Hrg Bahan'!#REF!</definedName>
    <definedName name="PIPA_PENGURAS" localSheetId="5">'[16]Hrg Bahan'!#REF!</definedName>
    <definedName name="PIPA_PENGURAS">'[16]Hrg Bahan'!#REF!</definedName>
    <definedName name="pkj">'[25]hrg-jadi'!$H$574</definedName>
    <definedName name="plafon" localSheetId="6">'[34]AN. SNI'!#REF!</definedName>
    <definedName name="plafon">'[34]AN. SNI'!#REF!</definedName>
    <definedName name="PLAFOND" localSheetId="2">#REF!</definedName>
    <definedName name="PLAFOND" localSheetId="6">#REF!</definedName>
    <definedName name="PLAFOND" localSheetId="4">#REF!</definedName>
    <definedName name="PLAFOND" localSheetId="1">#REF!</definedName>
    <definedName name="PLAFOND" localSheetId="5">#REF!</definedName>
    <definedName name="PLAFOND">#REF!</definedName>
    <definedName name="PLAFOND_100.100" localSheetId="2">[16]Analisa!#REF!</definedName>
    <definedName name="PLAFOND_100.100" localSheetId="6">[16]Analisa!#REF!</definedName>
    <definedName name="PLAFOND_100.100">[16]Analisa!#REF!</definedName>
    <definedName name="PLAFOND_60.120" localSheetId="2">[16]Analisa!#REF!</definedName>
    <definedName name="PLAFOND_60.120" localSheetId="6">[16]Analisa!#REF!</definedName>
    <definedName name="PLAFOND_60.120">[16]Analisa!#REF!</definedName>
    <definedName name="PLAFOND_ETERNIT" localSheetId="2">[16]Analisa!#REF!</definedName>
    <definedName name="PLAFOND_ETERNIT" localSheetId="6">[16]Analisa!#REF!</definedName>
    <definedName name="PLAFOND_ETERNIT">[16]Analisa!#REF!</definedName>
    <definedName name="PLAFOND_TRIPLEKS" localSheetId="2">[16]Analisa!#REF!</definedName>
    <definedName name="PLAFOND_TRIPLEKS" localSheetId="6">[16]Analisa!#REF!</definedName>
    <definedName name="PLAFOND_TRIPLEKS">[16]Analisa!#REF!</definedName>
    <definedName name="PLAMOUR_WYBER" localSheetId="2">'[16]Hrg Bahan'!#REF!</definedName>
    <definedName name="PLAMOUR_WYBER" localSheetId="6">'[16]Hrg Bahan'!#REF!</definedName>
    <definedName name="PLAMOUR_WYBER">'[16]Hrg Bahan'!#REF!</definedName>
    <definedName name="PLAT_LANTAI" localSheetId="2">#REF!</definedName>
    <definedName name="PLAT_LANTAI" localSheetId="6">#REF!</definedName>
    <definedName name="PLAT_LANTAI" localSheetId="4">#REF!</definedName>
    <definedName name="PLAT_LANTAI" localSheetId="1">#REF!</definedName>
    <definedName name="PLAT_LANTAI" localSheetId="5">#REF!</definedName>
    <definedName name="PLAT_LANTAI">#REF!</definedName>
    <definedName name="PLEST_1_3" localSheetId="2">[16]Analisa!#REF!</definedName>
    <definedName name="PLEST_1_3" localSheetId="6">[16]Analisa!#REF!</definedName>
    <definedName name="PLEST_1_3">[16]Analisa!#REF!</definedName>
    <definedName name="PLEST_1_5" localSheetId="2">[16]Analisa!#REF!</definedName>
    <definedName name="PLEST_1_5" localSheetId="6">[16]Analisa!#REF!</definedName>
    <definedName name="PLEST_1_5">[16]Analisa!#REF!</definedName>
    <definedName name="PLEST_TRAS" localSheetId="6">[16]Analisa!#REF!</definedName>
    <definedName name="PLEST_TRAS">[16]Analisa!#REF!</definedName>
    <definedName name="PLESTERAN" localSheetId="2">#REF!</definedName>
    <definedName name="PLESTERAN" localSheetId="6">#REF!</definedName>
    <definedName name="PLESTERAN" localSheetId="4">#REF!</definedName>
    <definedName name="PLESTERAN" localSheetId="1">#REF!</definedName>
    <definedName name="PLESTERAN" localSheetId="5">#REF!</definedName>
    <definedName name="PLESTERAN">#REF!</definedName>
    <definedName name="PLINT_10X30" localSheetId="6">'[16]Hrg Bahan'!#REF!</definedName>
    <definedName name="PLINT_10X30">'[16]Hrg Bahan'!#REF!</definedName>
    <definedName name="PLINT_15X15" localSheetId="6">'[16]Hrg Bahan'!#REF!</definedName>
    <definedName name="PLINT_15X15">'[16]Hrg Bahan'!#REF!</definedName>
    <definedName name="PLINT_15X20" localSheetId="6">'[16]Hrg Bahan'!#REF!</definedName>
    <definedName name="PLINT_15X20">'[16]Hrg Bahan'!#REF!</definedName>
    <definedName name="PLINT_15X25" localSheetId="6">'[16]Hrg Bahan'!#REF!</definedName>
    <definedName name="PLINT_15X25">'[16]Hrg Bahan'!#REF!</definedName>
    <definedName name="PLINT_15X30" localSheetId="6">'[16]Hrg Bahan'!#REF!</definedName>
    <definedName name="PLINT_15X30">'[16]Hrg Bahan'!#REF!</definedName>
    <definedName name="PLINT_PC_15X20" localSheetId="6">'[16]Hrg Bahan'!#REF!</definedName>
    <definedName name="PLINT_PC_15X20">'[16]Hrg Bahan'!#REF!</definedName>
    <definedName name="POLITUR" localSheetId="6">'[16]Hrg Bahan'!#REF!</definedName>
    <definedName name="POLITUR">'[16]Hrg Bahan'!#REF!</definedName>
    <definedName name="POLOS_20.20" localSheetId="6">[16]Analisa!#REF!</definedName>
    <definedName name="POLOS_20.20">[16]Analisa!#REF!</definedName>
    <definedName name="POLOS_30.30" localSheetId="6">[16]Analisa!#REF!</definedName>
    <definedName name="POLOS_30.30">[16]Analisa!#REF!</definedName>
    <definedName name="PONDASI" localSheetId="2">#REF!</definedName>
    <definedName name="PONDASI" localSheetId="6">#REF!</definedName>
    <definedName name="PONDASI" localSheetId="4">#REF!</definedName>
    <definedName name="PONDASI" localSheetId="1">#REF!</definedName>
    <definedName name="PONDASI" localSheetId="5">#REF!</definedName>
    <definedName name="PONDASI">#REF!</definedName>
    <definedName name="PONDASI_GUNUNG_1_5" localSheetId="6">[16]Analisa!#REF!</definedName>
    <definedName name="PONDASI_GUNUNG_1_5">[16]Analisa!#REF!</definedName>
    <definedName name="PORSELIN" localSheetId="6">'[16]Hrg Bahan'!#REF!</definedName>
    <definedName name="PORSELIN">'[16]Hrg Bahan'!#REF!</definedName>
    <definedName name="pp">'[25]hrg-jadi'!$H$45</definedName>
    <definedName name="_xlnm.Print_Area" localSheetId="2" hidden="1">#REF!</definedName>
    <definedName name="_xlnm.Print_Area" localSheetId="6">'PEMBIYAAN '!#REF!</definedName>
    <definedName name="_xlnm.Print_Area" localSheetId="4" hidden="1">#REF!</definedName>
    <definedName name="_xlnm.Print_Area" localSheetId="1" hidden="1">#REF!</definedName>
    <definedName name="_xlnm.Print_Area" localSheetId="7">UMUM!#REF!</definedName>
    <definedName name="_xlnm.Print_Area" localSheetId="5" hidden="1">#REF!</definedName>
    <definedName name="_xlnm.Print_Area" hidden="1">#REF!</definedName>
    <definedName name="Print_Area_MI">[37]ANALAISA!$A$1:$F$653</definedName>
    <definedName name="pro">'[25]AN-GALIAN'!$K$1</definedName>
    <definedName name="psr">[12]harga!$F$52</definedName>
    <definedName name="PTJW" localSheetId="2">#REF!</definedName>
    <definedName name="PTJW" localSheetId="6">#REF!</definedName>
    <definedName name="PTJW" localSheetId="4">#REF!</definedName>
    <definedName name="PTJW" localSheetId="1">#REF!</definedName>
    <definedName name="PTJW" localSheetId="5">#REF!</definedName>
    <definedName name="PTJW">#REF!</definedName>
    <definedName name="pu">'[25]hrg-jadi'!$H$44</definedName>
    <definedName name="PULLY" localSheetId="6">'[16]Hrg Bahan'!#REF!</definedName>
    <definedName name="PULLY">'[16]Hrg Bahan'!#REF!</definedName>
    <definedName name="PUSAT">"#ref!"</definedName>
    <definedName name="PVC_DIA.1" localSheetId="6">'[16]Hrg Bahan'!#REF!</definedName>
    <definedName name="PVC_DIA.1">'[16]Hrg Bahan'!#REF!</definedName>
    <definedName name="PVC_DIA.1_2" localSheetId="6">'[16]Hrg Bahan'!#REF!</definedName>
    <definedName name="PVC_DIA.1_2">'[16]Hrg Bahan'!#REF!</definedName>
    <definedName name="PVC_DIA.1_5" localSheetId="6">'[16]Hrg Bahan'!#REF!</definedName>
    <definedName name="PVC_DIA.1_5">'[16]Hrg Bahan'!#REF!</definedName>
    <definedName name="PVC_DIA.2" localSheetId="6">'[16]Hrg Bahan'!#REF!</definedName>
    <definedName name="PVC_DIA.2">'[16]Hrg Bahan'!#REF!</definedName>
    <definedName name="PVC_DIA.3" localSheetId="6">'[16]Hrg Bahan'!#REF!</definedName>
    <definedName name="PVC_DIA.3">'[16]Hrg Bahan'!#REF!</definedName>
    <definedName name="PVC_DIA.3_4" localSheetId="6">'[16]Hrg Bahan'!#REF!</definedName>
    <definedName name="PVC_DIA.3_4">'[16]Hrg Bahan'!#REF!</definedName>
    <definedName name="PVC_DIA.4" localSheetId="6">'[16]Hrg Bahan'!#REF!</definedName>
    <definedName name="PVC_DIA.4">'[16]Hrg Bahan'!#REF!</definedName>
    <definedName name="q">"#ref!"</definedName>
    <definedName name="qq" localSheetId="6">#REF!</definedName>
    <definedName name="qq">#REF!</definedName>
    <definedName name="RambuJlnPantul">"#ref!"</definedName>
    <definedName name="rangka" localSheetId="6">'[34]AN. SNI'!#REF!</definedName>
    <definedName name="rangka">'[34]AN. SNI'!#REF!</definedName>
    <definedName name="RANGKA_100.100" localSheetId="6">[16]Analisa!#REF!</definedName>
    <definedName name="RANGKA_100.100">[16]Analisa!#REF!</definedName>
    <definedName name="RANGKA_60.120" localSheetId="6">[16]Analisa!#REF!</definedName>
    <definedName name="RANGKA_60.120">[16]Analisa!#REF!</definedName>
    <definedName name="RANGKA_PLAFOND" localSheetId="2">#REF!</definedName>
    <definedName name="RANGKA_PLAFOND" localSheetId="6">#REF!</definedName>
    <definedName name="RANGKA_PLAFOND" localSheetId="4">#REF!</definedName>
    <definedName name="RANGKA_PLAFOND" localSheetId="1">#REF!</definedName>
    <definedName name="RANGKA_PLAFOND" localSheetId="5">#REF!</definedName>
    <definedName name="RANGKA_PLAFOND">#REF!</definedName>
    <definedName name="Rego">#N/A</definedName>
    <definedName name="rekappppp" localSheetId="2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rekappppp" localSheetId="4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rekappppp" localSheetId="1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rekappppp" localSheetId="5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rekappppp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RelPengaman">"#ref!"</definedName>
    <definedName name="RevDiv1_Bahapal">"#ref!"</definedName>
    <definedName name="RevDiv1_Barumun">"#ref!"</definedName>
    <definedName name="RevDiv1_Buaya">"#ref!"</definedName>
    <definedName name="RevDiv1_Dua1">"#ref!"</definedName>
    <definedName name="RevDiv1_Dua2">"#ref!"</definedName>
    <definedName name="RevDiv1_Hantu">"#ref!"</definedName>
    <definedName name="RevDiv1_Pane">"#ref!"</definedName>
    <definedName name="RevDiv1_Poncan">"#ref!"</definedName>
    <definedName name="RevDiv1_Raso">"#ref!"</definedName>
    <definedName name="RevDiv1_Sibintang">"#ref!"</definedName>
    <definedName name="RevDiv1_Sibuluh">"#ref!"</definedName>
    <definedName name="RevDiv1_Total">"#ref!"</definedName>
    <definedName name="RevDiv1_Ujung">"#ref!"</definedName>
    <definedName name="RevDiv2_Bahapal">"#ref!"</definedName>
    <definedName name="RevDiv2_Barumun">"#ref!"</definedName>
    <definedName name="RevDiv2_Buaya">"#ref!"</definedName>
    <definedName name="RevDiv2_Dua1">"#ref!"</definedName>
    <definedName name="RevDiv2_Dua2">"#ref!"</definedName>
    <definedName name="RevDiv2_Hantu">"#ref!"</definedName>
    <definedName name="RevDiv2_Pane">"#ref!"</definedName>
    <definedName name="RevDiv2_Poncan">"#ref!"</definedName>
    <definedName name="RevDiv2_Raso">"#ref!"</definedName>
    <definedName name="RevDiv2_Sibintang">"#ref!"</definedName>
    <definedName name="RevDiv2_Sibuluh">"#ref!"</definedName>
    <definedName name="RevDiv2_Total">"#ref!"</definedName>
    <definedName name="RevDiv2_Ujung">"#ref!"</definedName>
    <definedName name="RevDiv3_Bahapal">"#ref!"</definedName>
    <definedName name="RevDiv3_Barumun">"#ref!"</definedName>
    <definedName name="RevDiv3_Buaya">"#ref!"</definedName>
    <definedName name="RevDiv3_Dua1">"#ref!"</definedName>
    <definedName name="RevDiv3_Dua2">"#ref!"</definedName>
    <definedName name="RevDiv3_Hantu">"#ref!"</definedName>
    <definedName name="RevDiv3_Pane">"#ref!"</definedName>
    <definedName name="RevDiv3_Poncan">"#ref!"</definedName>
    <definedName name="RevDiv3_Raso">"#ref!"</definedName>
    <definedName name="RevDiv3_Sibintang">"#ref!"</definedName>
    <definedName name="RevDiv3_Sibuluh">"#ref!"</definedName>
    <definedName name="RevDiv3_Total">"#ref!"</definedName>
    <definedName name="RevDiv3_Ujung">"#ref!"</definedName>
    <definedName name="RevDiv4_Bahapal">"#ref!"</definedName>
    <definedName name="RevDiv4_Barumun">"#ref!"</definedName>
    <definedName name="RevDiv4_Buaya">"#ref!"</definedName>
    <definedName name="RevDiv4_Dua1">"#ref!"</definedName>
    <definedName name="RevDiv4_Dua2">"#ref!"</definedName>
    <definedName name="RevDiv4_Hantu">"#ref!"</definedName>
    <definedName name="RevDiv4_Pane">"#ref!"</definedName>
    <definedName name="RevDiv4_Poncan">"#ref!"</definedName>
    <definedName name="RevDiv4_Raso">"#ref!"</definedName>
    <definedName name="RevDiv4_Sibintang">"#ref!"</definedName>
    <definedName name="RevDiv4_Sibuluh">"#ref!"</definedName>
    <definedName name="RevDiv4_Total">"#ref!"</definedName>
    <definedName name="RevDiv4_Ujung">"#ref!"</definedName>
    <definedName name="RevDiv5_Bahapal">"#ref!"</definedName>
    <definedName name="RevDiv5_Barumun">"#ref!"</definedName>
    <definedName name="RevDiv5_Buaya">"#ref!"</definedName>
    <definedName name="RevDiv5_Dua1">"#ref!"</definedName>
    <definedName name="RevDiv5_Dua2">"#ref!"</definedName>
    <definedName name="RevDiv5_Hantu">"#ref!"</definedName>
    <definedName name="RevDiv5_Pane">"#ref!"</definedName>
    <definedName name="RevDiv5_Poncan">"#ref!"</definedName>
    <definedName name="RevDiv5_Raso">"#ref!"</definedName>
    <definedName name="RevDiv5_Sibintang">"#ref!"</definedName>
    <definedName name="RevDiv5_Sibuluh">"#ref!"</definedName>
    <definedName name="RevDiv5_Total">"#ref!"</definedName>
    <definedName name="RevDiv5_Ujung">"#ref!"</definedName>
    <definedName name="RevDiv6_Bahapal">"#ref!"</definedName>
    <definedName name="RevDiv6_Barumun">"#ref!"</definedName>
    <definedName name="RevDiv6_Buaya">"#ref!"</definedName>
    <definedName name="RevDiv6_Dua1">"#ref!"</definedName>
    <definedName name="RevDiv6_Dua2">"#ref!"</definedName>
    <definedName name="RevDiv6_Hantu">"#ref!"</definedName>
    <definedName name="RevDiv6_Pane">"#ref!"</definedName>
    <definedName name="RevDiv6_Poncan">"#ref!"</definedName>
    <definedName name="RevDiv6_Raso">"#ref!"</definedName>
    <definedName name="RevDiv6_Sibintang">"#ref!"</definedName>
    <definedName name="RevDiv6_Sibuluh">"#ref!"</definedName>
    <definedName name="RevDiv6_Total">"#ref!"</definedName>
    <definedName name="RevDiv6_Ujung">"#ref!"</definedName>
    <definedName name="RevDiv7_Bahapal">"#ref!"</definedName>
    <definedName name="RevDiv7_Barumun">"#ref!"</definedName>
    <definedName name="RevDiv7_Buaya">"#ref!"</definedName>
    <definedName name="RevDiv7_Dua1">"#ref!"</definedName>
    <definedName name="RevDiv7_Dua2">"#ref!"</definedName>
    <definedName name="RevDiv7_Hantu">"#ref!"</definedName>
    <definedName name="RevDiv7_Pane">"#ref!"</definedName>
    <definedName name="RevDiv7_Poncan">"#ref!"</definedName>
    <definedName name="RevDiv7_Raso">"#ref!"</definedName>
    <definedName name="RevDiv7_Sibintang">"#ref!"</definedName>
    <definedName name="RevDiv7_Sibuluh">"#ref!"</definedName>
    <definedName name="RevDiv7_Total">"#ref!"</definedName>
    <definedName name="RevDiv7_Ujung">"#ref!"</definedName>
    <definedName name="RINCIANSEWA" localSheetId="6">#REF!</definedName>
    <definedName name="RINCIANSEWA">#REF!</definedName>
    <definedName name="RINCIANSEWA2" localSheetId="6">#REF!</definedName>
    <definedName name="RINCIANSEWA2">#REF!</definedName>
    <definedName name="ROLLING_DOOR" localSheetId="6">'[16]Hrg Bahan'!#REF!</definedName>
    <definedName name="ROLLING_DOOR">'[16]Hrg Bahan'!#REF!</definedName>
    <definedName name="RUTIN" localSheetId="6">'[10]Kuantitas &amp; Harga'!#REF!</definedName>
    <definedName name="RUTIN">'[10]Kuantitas &amp; Harga'!#REF!</definedName>
    <definedName name="s">[38]ANALISA!$C$6:$E$424</definedName>
    <definedName name="SADEL_PLASTIK" localSheetId="6">'[16]Hrg Bahan'!#REF!</definedName>
    <definedName name="SADEL_PLASTIK">'[16]Hrg Bahan'!#REF!</definedName>
    <definedName name="SAKLAR_DOUBLE_H" localSheetId="6">'[16]Hrg Bahan'!#REF!</definedName>
    <definedName name="SAKLAR_DOUBLE_H">'[16]Hrg Bahan'!#REF!</definedName>
    <definedName name="SAKLAR_DOUBLE_P" localSheetId="6">'[16]Hrg Bahan'!#REF!</definedName>
    <definedName name="SAKLAR_DOUBLE_P">'[16]Hrg Bahan'!#REF!</definedName>
    <definedName name="SAKLAR_ENGKEL_H" localSheetId="6">'[16]Hrg Bahan'!#REF!</definedName>
    <definedName name="SAKLAR_ENGKEL_H">'[16]Hrg Bahan'!#REF!</definedName>
    <definedName name="SAKLAR_ENGKEL_P" localSheetId="6">'[16]Hrg Bahan'!#REF!</definedName>
    <definedName name="SAKLAR_ENGKEL_P">'[16]Hrg Bahan'!#REF!</definedName>
    <definedName name="SALURAN_RABAT" localSheetId="2">#REF!</definedName>
    <definedName name="SALURAN_RABAT" localSheetId="6">#REF!</definedName>
    <definedName name="SALURAN_RABAT" localSheetId="4">#REF!</definedName>
    <definedName name="SALURAN_RABAT" localSheetId="1">#REF!</definedName>
    <definedName name="SALURAN_RABAT" localSheetId="5">#REF!</definedName>
    <definedName name="SALURAN_RABAT">#REF!</definedName>
    <definedName name="SANITASI" localSheetId="2">#REF!</definedName>
    <definedName name="SANITASI" localSheetId="6">#REF!</definedName>
    <definedName name="SANITASI" localSheetId="4">#REF!</definedName>
    <definedName name="SANITASI" localSheetId="1">#REF!</definedName>
    <definedName name="SANITASI" localSheetId="5">#REF!</definedName>
    <definedName name="SANITASI">#REF!</definedName>
    <definedName name="SatuanBahan">[39]HBU!$F$457:$F$471</definedName>
    <definedName name="SatuanTenaga">[39]HBU!$F$472</definedName>
    <definedName name="SAY">"#ref!"</definedName>
    <definedName name="SEKRING_LOKAL_1" localSheetId="6">'[16]Hrg Bahan'!#REF!</definedName>
    <definedName name="SEKRING_LOKAL_1">'[16]Hrg Bahan'!#REF!</definedName>
    <definedName name="SEKRING_LOKAL_2" localSheetId="6">'[16]Hrg Bahan'!#REF!</definedName>
    <definedName name="SEKRING_LOKAL_2">'[16]Hrg Bahan'!#REF!</definedName>
    <definedName name="SELUBUNG_GIP_2" localSheetId="6">'[16]Hrg Bahan'!#REF!</definedName>
    <definedName name="SELUBUNG_GIP_2">'[16]Hrg Bahan'!#REF!</definedName>
    <definedName name="SELUBUNG_GIP_3" localSheetId="6">'[16]Hrg Bahan'!#REF!</definedName>
    <definedName name="SELUBUNG_GIP_3">'[16]Hrg Bahan'!#REF!</definedName>
    <definedName name="SEMEN" localSheetId="6">'[16]Hrg Bahan'!#REF!</definedName>
    <definedName name="SEMEN">'[16]Hrg Bahan'!#REF!</definedName>
    <definedName name="SEMEN_WARNA">'[16]Hrg Bahan'!$N$20</definedName>
    <definedName name="SENG_ALUMINIUM" localSheetId="6">'[16]Hrg Bahan'!#REF!</definedName>
    <definedName name="SENG_ALUMINIUM">'[16]Hrg Bahan'!#REF!</definedName>
    <definedName name="SENG_BJLS.020">'[16]Hrg Bahan'!$N$146</definedName>
    <definedName name="SENG_BJLS.022" localSheetId="6">'[16]Hrg Bahan'!#REF!</definedName>
    <definedName name="SENG_BJLS.022">'[16]Hrg Bahan'!#REF!</definedName>
    <definedName name="SENG_BJLS.029" localSheetId="6">'[16]Hrg Bahan'!#REF!</definedName>
    <definedName name="SENG_BJLS.029">'[16]Hrg Bahan'!#REF!</definedName>
    <definedName name="SENG_BJLS.031">'[16]Hrg Bahan'!$N$154</definedName>
    <definedName name="SENG_GELOMBANG">'[16]Hrg Bahan'!$N$155</definedName>
    <definedName name="SENG_ONDULINE" localSheetId="6">'[16]Hrg Bahan'!#REF!</definedName>
    <definedName name="SENG_ONDULINE">'[16]Hrg Bahan'!#REF!</definedName>
    <definedName name="SENG_SUPERDEK">'[16]Hrg Bahan'!$N$158</definedName>
    <definedName name="Sep_All">"#ref!"</definedName>
    <definedName name="Sep_Bahapal">"#ref!"</definedName>
    <definedName name="Sep_Barumun">"#ref!"</definedName>
    <definedName name="Sep_Buaya">"#ref!"</definedName>
    <definedName name="Sep_Dua1">"#ref!"</definedName>
    <definedName name="Sep_Dua2">"#ref!"</definedName>
    <definedName name="Sep_Hantu">"#ref!"</definedName>
    <definedName name="Sep_Pane">"#ref!"</definedName>
    <definedName name="Sep_Poncan">"#ref!"</definedName>
    <definedName name="Sep_Raso">"#ref!"</definedName>
    <definedName name="Sep_Sibintang">"#ref!"</definedName>
    <definedName name="Sep_Sibuluh">"#ref!"</definedName>
    <definedName name="Sep_Ujung">"#ref!"</definedName>
    <definedName name="SEPTICTANK" localSheetId="6">[16]Analisa!#REF!</definedName>
    <definedName name="SEPTICTANK">[16]Analisa!#REF!</definedName>
    <definedName name="SHOWER_TOTO" localSheetId="6">'[16]Hrg Bahan'!#REF!</definedName>
    <definedName name="SHOWER_TOTO">'[16]Hrg Bahan'!#REF!</definedName>
    <definedName name="Siap_BadanJL">"#ref!"</definedName>
    <definedName name="SIRAP" localSheetId="6">'[16]Hrg Bahan'!#REF!</definedName>
    <definedName name="SIRAP">'[16]Hrg Bahan'!#REF!</definedName>
    <definedName name="SISA" localSheetId="2">#REF!</definedName>
    <definedName name="SISA" localSheetId="6">#REF!</definedName>
    <definedName name="SISA" localSheetId="4">#REF!</definedName>
    <definedName name="SISA" localSheetId="1">#REF!</definedName>
    <definedName name="SISA" localSheetId="5">#REF!</definedName>
    <definedName name="SISA">#REF!</definedName>
    <definedName name="SLAT_ALUMINIUM">'[16]Hrg Bahan'!$N$100</definedName>
    <definedName name="SOCKET_GIP_1_2" localSheetId="6">'[16]Hrg Bahan'!#REF!</definedName>
    <definedName name="SOCKET_GIP_1_2">'[16]Hrg Bahan'!#REF!</definedName>
    <definedName name="SOCKET_GIP1" localSheetId="6">'[16]Hrg Bahan'!#REF!</definedName>
    <definedName name="SOCKET_GIP1">'[16]Hrg Bahan'!#REF!</definedName>
    <definedName name="SOCKET_GIP2" localSheetId="6">'[16]Hrg Bahan'!#REF!</definedName>
    <definedName name="SOCKET_GIP2">'[16]Hrg Bahan'!#REF!</definedName>
    <definedName name="SOCKET_GIP3" localSheetId="6">'[16]Hrg Bahan'!#REF!</definedName>
    <definedName name="SOCKET_GIP3">'[16]Hrg Bahan'!#REF!</definedName>
    <definedName name="SOCKET_GIP3_4" localSheetId="6">'[16]Hrg Bahan'!#REF!</definedName>
    <definedName name="SOCKET_GIP3_4">'[16]Hrg Bahan'!#REF!</definedName>
    <definedName name="SPL.III_BDK_20" localSheetId="2">#REF!</definedName>
    <definedName name="SPL.III_BDK_20" localSheetId="6">#REF!</definedName>
    <definedName name="SPL.III_BDK_20" localSheetId="4">#REF!</definedName>
    <definedName name="SPL.III_BDK_20" localSheetId="1">#REF!</definedName>
    <definedName name="SPL.III_BDK_20" localSheetId="5">#REF!</definedName>
    <definedName name="SPL.III_BDK_20">#REF!</definedName>
    <definedName name="SPL.III_BDK_30" localSheetId="2">#REF!</definedName>
    <definedName name="SPL.III_BDK_30" localSheetId="6">#REF!</definedName>
    <definedName name="SPL.III_BDK_30" localSheetId="4">#REF!</definedName>
    <definedName name="SPL.III_BDK_30" localSheetId="1">#REF!</definedName>
    <definedName name="SPL.III_BDK_30" localSheetId="5">#REF!</definedName>
    <definedName name="SPL.III_BDK_30">#REF!</definedName>
    <definedName name="SPL.III_PC" localSheetId="2">#REF!</definedName>
    <definedName name="SPL.III_PC" localSheetId="6">#REF!</definedName>
    <definedName name="SPL.III_PC" localSheetId="4">#REF!</definedName>
    <definedName name="SPL.III_PC" localSheetId="1">#REF!</definedName>
    <definedName name="SPL.III_PC" localSheetId="5">#REF!</definedName>
    <definedName name="SPL.III_PC">#REF!</definedName>
    <definedName name="SPL.IV_10X20" localSheetId="6">#REF!</definedName>
    <definedName name="SPL.IV_10X20">#REF!</definedName>
    <definedName name="SPL.IV_PORSEL" localSheetId="6">#REF!</definedName>
    <definedName name="SPL.IV_PORSEL">#REF!</definedName>
    <definedName name="SPL.V" localSheetId="6">#REF!</definedName>
    <definedName name="SPL.V">#REF!</definedName>
    <definedName name="SPL.VIA" localSheetId="6">#REF!</definedName>
    <definedName name="SPL.VIA">#REF!</definedName>
    <definedName name="SPL.VII_I" localSheetId="6">#REF!</definedName>
    <definedName name="SPL.VII_I">#REF!</definedName>
    <definedName name="SPL.VII_II" localSheetId="6">#REF!</definedName>
    <definedName name="SPL.VII_II">#REF!</definedName>
    <definedName name="SPL.VIII_ETER" localSheetId="6">#REF!</definedName>
    <definedName name="SPL.VIII_ETER">#REF!</definedName>
    <definedName name="SPL.VIII_GAM" localSheetId="6">#REF!</definedName>
    <definedName name="SPL.VIII_GAM">#REF!</definedName>
    <definedName name="SPL.VIII_TEAK" localSheetId="6">#REF!</definedName>
    <definedName name="SPL.VIII_TEAK">#REF!</definedName>
    <definedName name="SPL.VIII_TRIP" localSheetId="6">#REF!</definedName>
    <definedName name="SPL.VIII_TRIP">#REF!</definedName>
    <definedName name="SPL.X" localSheetId="6">#REF!</definedName>
    <definedName name="SPL.X">#REF!</definedName>
    <definedName name="SPRAYER" localSheetId="6">#REF!</definedName>
    <definedName name="SPRAYER">#REF!</definedName>
    <definedName name="ss" localSheetId="6" hidden="1">#REF!</definedName>
    <definedName name="ss" hidden="1">#REF!</definedName>
    <definedName name="ssss" localSheetId="6">#REF!</definedName>
    <definedName name="ssss">#REF!</definedName>
    <definedName name="STIKER_HITAM" localSheetId="6">'[16]Hrg Bahan'!#REF!</definedName>
    <definedName name="STIKER_HITAM">'[16]Hrg Bahan'!#REF!</definedName>
    <definedName name="STIKER_PUTIH" localSheetId="6">'[16]Hrg Bahan'!#REF!</definedName>
    <definedName name="STIKER_PUTIH">'[16]Hrg Bahan'!#REF!</definedName>
    <definedName name="STONECRUSHER" localSheetId="2">#REF!</definedName>
    <definedName name="STONECRUSHER" localSheetId="6">#REF!</definedName>
    <definedName name="STONECRUSHER" localSheetId="4">#REF!</definedName>
    <definedName name="STONECRUSHER" localSheetId="1">#REF!</definedName>
    <definedName name="STONECRUSHER" localSheetId="5">#REF!</definedName>
    <definedName name="STONECRUSHER">#REF!</definedName>
    <definedName name="STOP_KONTAK_H" localSheetId="6">'[16]Hrg Bahan'!#REF!</definedName>
    <definedName name="STOP_KONTAK_H">'[16]Hrg Bahan'!#REF!</definedName>
    <definedName name="STOP_KONTAK_P" localSheetId="6">'[16]Hrg Bahan'!#REF!</definedName>
    <definedName name="STOP_KONTAK_P">'[16]Hrg Bahan'!#REF!</definedName>
    <definedName name="STOP_KRAN_1_5" localSheetId="6">'[16]Hrg Bahan'!#REF!</definedName>
    <definedName name="STOP_KRAN_1_5">'[16]Hrg Bahan'!#REF!</definedName>
    <definedName name="STOP_KRAN_2" localSheetId="6">'[16]Hrg Bahan'!#REF!</definedName>
    <definedName name="STOP_KRAN_2">'[16]Hrg Bahan'!#REF!</definedName>
    <definedName name="STOP_KRAN_3" localSheetId="6">'[16]Hrg Bahan'!#REF!</definedName>
    <definedName name="STOP_KRAN_3">'[16]Hrg Bahan'!#REF!</definedName>
    <definedName name="STOP_KRAN_3_4" localSheetId="6">'[16]Hrg Bahan'!#REF!</definedName>
    <definedName name="STOP_KRAN_3_4">'[16]Hrg Bahan'!#REF!</definedName>
    <definedName name="STOP_KRAN_4" localSheetId="6">'[16]Hrg Bahan'!#REF!</definedName>
    <definedName name="STOP_KRAN_4">'[16]Hrg Bahan'!#REF!</definedName>
    <definedName name="STRUKTUR" localSheetId="6">'[10]Kuantitas &amp; Harga'!#REF!</definedName>
    <definedName name="STRUKTUR">'[10]Kuantitas &amp; Harga'!#REF!</definedName>
    <definedName name="SUNGKAI_PAPER" localSheetId="6">'[16]Hrg Bahan'!#REF!</definedName>
    <definedName name="SUNGKAI_PAPER">'[16]Hrg Bahan'!#REF!</definedName>
    <definedName name="T_1" localSheetId="2">#REF!</definedName>
    <definedName name="T_1" localSheetId="6">#REF!</definedName>
    <definedName name="T_1" localSheetId="4">#REF!</definedName>
    <definedName name="T_1" localSheetId="1">#REF!</definedName>
    <definedName name="T_1" localSheetId="5">#REF!</definedName>
    <definedName name="T_1">#REF!</definedName>
    <definedName name="T_2" localSheetId="2">#REF!</definedName>
    <definedName name="T_2" localSheetId="6">#REF!</definedName>
    <definedName name="T_2" localSheetId="4">#REF!</definedName>
    <definedName name="T_2" localSheetId="1">#REF!</definedName>
    <definedName name="T_2" localSheetId="5">#REF!</definedName>
    <definedName name="T_2">#REF!</definedName>
    <definedName name="Tabel" localSheetId="2">#REF!</definedName>
    <definedName name="Tabel" localSheetId="6">#REF!</definedName>
    <definedName name="Tabel" localSheetId="4">#REF!</definedName>
    <definedName name="Tabel" localSheetId="1">#REF!</definedName>
    <definedName name="Tabel" localSheetId="5">#REF!</definedName>
    <definedName name="Tabel">#REF!</definedName>
    <definedName name="Tabel_1" localSheetId="6">#REF!</definedName>
    <definedName name="Tabel_1">#REF!</definedName>
    <definedName name="tabel1" localSheetId="6">#REF!</definedName>
    <definedName name="tabel1">#REF!</definedName>
    <definedName name="TALANG_KARET">[16]Analisa!$M$465</definedName>
    <definedName name="TAMPER" localSheetId="2">#REF!</definedName>
    <definedName name="TAMPER" localSheetId="6">#REF!</definedName>
    <definedName name="TAMPER" localSheetId="4">#REF!</definedName>
    <definedName name="TAMPER" localSheetId="1">#REF!</definedName>
    <definedName name="TAMPER" localSheetId="5">#REF!</definedName>
    <definedName name="TAMPER">#REF!</definedName>
    <definedName name="TANAH" localSheetId="2">#REF!</definedName>
    <definedName name="TANAH" localSheetId="6">#REF!</definedName>
    <definedName name="TANAH" localSheetId="4">#REF!</definedName>
    <definedName name="TANAH" localSheetId="1">#REF!</definedName>
    <definedName name="TANAH" localSheetId="5">#REF!</definedName>
    <definedName name="TANAH">#REF!</definedName>
    <definedName name="TANAH_TIMBUNAN">'[16]Hrg Bahan'!$N$17</definedName>
    <definedName name="TANDEMROLLER" localSheetId="2">#REF!</definedName>
    <definedName name="TANDEMROLLER" localSheetId="6">#REF!</definedName>
    <definedName name="TANDEMROLLER" localSheetId="4">#REF!</definedName>
    <definedName name="TANDEMROLLER" localSheetId="1">#REF!</definedName>
    <definedName name="TANDEMROLLER" localSheetId="5">#REF!</definedName>
    <definedName name="TANDEMROLLER">#REF!</definedName>
    <definedName name="TANGKI_FIBER_3">'[16]Hrg Bahan'!$N$195</definedName>
    <definedName name="TANGKI_FIBER_6" localSheetId="6">'[16]Hrg Bahan'!#REF!</definedName>
    <definedName name="TANGKI_FIBER_6">'[16]Hrg Bahan'!#REF!</definedName>
    <definedName name="TAS" localSheetId="2">#REF!</definedName>
    <definedName name="TAS" localSheetId="6">#REF!</definedName>
    <definedName name="TAS" localSheetId="4">#REF!</definedName>
    <definedName name="TAS" localSheetId="1">#REF!</definedName>
    <definedName name="TAS" localSheetId="5">#REF!</definedName>
    <definedName name="TAS">#REF!</definedName>
    <definedName name="TEAK_OIL" localSheetId="2">'[16]Hrg Bahan'!#REF!</definedName>
    <definedName name="TEAK_OIL" localSheetId="6">'[16]Hrg Bahan'!#REF!</definedName>
    <definedName name="TEAK_OIL">'[16]Hrg Bahan'!#REF!</definedName>
    <definedName name="TEAKWOOD_4X8" localSheetId="2">'[16]Hrg Bahan'!#REF!</definedName>
    <definedName name="TEAKWOOD_4X8" localSheetId="6">'[16]Hrg Bahan'!#REF!</definedName>
    <definedName name="TEAKWOOD_4X8">'[16]Hrg Bahan'!#REF!</definedName>
    <definedName name="TEAKWOOD_ALUM" localSheetId="2">'[16]Hrg Bahan'!#REF!</definedName>
    <definedName name="TEAKWOOD_ALUM" localSheetId="6">'[16]Hrg Bahan'!#REF!</definedName>
    <definedName name="TEAKWOOD_ALUM">'[16]Hrg Bahan'!#REF!</definedName>
    <definedName name="TEAKWOOD_MIL" localSheetId="2">'[16]Hrg Bahan'!#REF!</definedName>
    <definedName name="TEAKWOOD_MIL" localSheetId="6">'[16]Hrg Bahan'!#REF!</definedName>
    <definedName name="TEAKWOOD_MIL">'[16]Hrg Bahan'!#REF!</definedName>
    <definedName name="TEGEL" localSheetId="2">#REF!</definedName>
    <definedName name="TEGEL" localSheetId="6">#REF!</definedName>
    <definedName name="TEGEL" localSheetId="4">#REF!</definedName>
    <definedName name="TEGEL" localSheetId="1">#REF!</definedName>
    <definedName name="TEGEL" localSheetId="5">#REF!</definedName>
    <definedName name="TEGEL">#REF!</definedName>
    <definedName name="TEMBOK_1_4" localSheetId="2">[16]Analisa!#REF!</definedName>
    <definedName name="TEMBOK_1_4" localSheetId="6">[16]Analisa!#REF!</definedName>
    <definedName name="TEMBOK_1_4">[16]Analisa!#REF!</definedName>
    <definedName name="TENAGA">[39]HBU!$E$443:$E$453</definedName>
    <definedName name="THREEWHEELROLLER" localSheetId="2">#REF!</definedName>
    <definedName name="THREEWHEELROLLER" localSheetId="6">#REF!</definedName>
    <definedName name="THREEWHEELROLLER" localSheetId="4">#REF!</definedName>
    <definedName name="THREEWHEELROLLER" localSheetId="1">#REF!</definedName>
    <definedName name="THREEWHEELROLLER" localSheetId="5">#REF!</definedName>
    <definedName name="THREEWHEELROLLER">#REF!</definedName>
    <definedName name="TIANG_PJU" localSheetId="2">'[16]Hrg Bahan'!#REF!</definedName>
    <definedName name="TIANG_PJU" localSheetId="6">'[16]Hrg Bahan'!#REF!</definedName>
    <definedName name="TIANG_PJU">'[16]Hrg Bahan'!#REF!</definedName>
    <definedName name="TIGA_RODA_40" localSheetId="2">'[16]Hrg Bahan'!#REF!</definedName>
    <definedName name="TIGA_RODA_40" localSheetId="6">'[16]Hrg Bahan'!#REF!</definedName>
    <definedName name="TIGA_RODA_40">'[16]Hrg Bahan'!#REF!</definedName>
    <definedName name="Timbun_Biasa">"#ref!"</definedName>
    <definedName name="Timbunan">#N/A</definedName>
    <definedName name="TIMBUNAN_SIRTU" localSheetId="6">[16]Analisa!#REF!</definedName>
    <definedName name="TIMBUNAN_SIRTU">[16]Analisa!#REF!</definedName>
    <definedName name="TIREROLLER" localSheetId="2">#REF!</definedName>
    <definedName name="TIREROLLER" localSheetId="6">#REF!</definedName>
    <definedName name="TIREROLLER" localSheetId="4">#REF!</definedName>
    <definedName name="TIREROLLER" localSheetId="1">#REF!</definedName>
    <definedName name="TIREROLLER" localSheetId="5">#REF!</definedName>
    <definedName name="TIREROLLER">#REF!</definedName>
    <definedName name="tk">'[25]hrg-jadi'!$H$566</definedName>
    <definedName name="Tkg">[12]harga!$F$17</definedName>
    <definedName name="TONASA_50" localSheetId="6">'[16]Hrg Bahan'!#REF!</definedName>
    <definedName name="TONASA_50">'[16]Hrg Bahan'!#REF!</definedName>
    <definedName name="tot" localSheetId="2">#REF!</definedName>
    <definedName name="tot" localSheetId="6">#REF!</definedName>
    <definedName name="tot" localSheetId="4">#REF!</definedName>
    <definedName name="tot" localSheetId="1">#REF!</definedName>
    <definedName name="tot" localSheetId="5">#REF!</definedName>
    <definedName name="tot">#REF!</definedName>
    <definedName name="TOTAL" localSheetId="2">#REF!</definedName>
    <definedName name="TOTAL" localSheetId="6">#REF!</definedName>
    <definedName name="TOTAL" localSheetId="4">#REF!</definedName>
    <definedName name="TOTAL" localSheetId="1">#REF!</definedName>
    <definedName name="TOTAL" localSheetId="5">#REF!</definedName>
    <definedName name="TOTAL">#REF!</definedName>
    <definedName name="TRACKLOADER" localSheetId="2">#REF!</definedName>
    <definedName name="TRACKLOADER" localSheetId="6">#REF!</definedName>
    <definedName name="TRACKLOADER" localSheetId="4">#REF!</definedName>
    <definedName name="TRACKLOADER" localSheetId="1">#REF!</definedName>
    <definedName name="TRACKLOADER" localSheetId="5">#REF!</definedName>
    <definedName name="TRACKLOADER">#REF!</definedName>
    <definedName name="TRASO_30X30" localSheetId="2">'[16]Hrg Bahan'!#REF!</definedName>
    <definedName name="TRASO_30X30" localSheetId="6">'[16]Hrg Bahan'!#REF!</definedName>
    <definedName name="TRASO_30X30" localSheetId="4">'[16]Hrg Bahan'!#REF!</definedName>
    <definedName name="TRASO_30X30" localSheetId="1">'[16]Hrg Bahan'!#REF!</definedName>
    <definedName name="TRASO_30X30" localSheetId="5">'[16]Hrg Bahan'!#REF!</definedName>
    <definedName name="TRASO_30X30">'[16]Hrg Bahan'!#REF!</definedName>
    <definedName name="TREAK_STANG" localSheetId="2">'[16]Hrg Bahan'!#REF!</definedName>
    <definedName name="TREAK_STANG" localSheetId="6">'[16]Hrg Bahan'!#REF!</definedName>
    <definedName name="TREAK_STANG" localSheetId="4">'[16]Hrg Bahan'!#REF!</definedName>
    <definedName name="TREAK_STANG" localSheetId="1">'[16]Hrg Bahan'!#REF!</definedName>
    <definedName name="TREAK_STANG" localSheetId="5">'[16]Hrg Bahan'!#REF!</definedName>
    <definedName name="TREAK_STANG">'[16]Hrg Bahan'!#REF!</definedName>
    <definedName name="TRIPLEX_MILAMIN" localSheetId="2">'[16]Hrg Bahan'!#REF!</definedName>
    <definedName name="TRIPLEX_MILAMIN" localSheetId="6">'[16]Hrg Bahan'!#REF!</definedName>
    <definedName name="TRIPLEX_MILAMIN" localSheetId="4">'[16]Hrg Bahan'!#REF!</definedName>
    <definedName name="TRIPLEX_MILAMIN" localSheetId="1">'[16]Hrg Bahan'!#REF!</definedName>
    <definedName name="TRIPLEX_MILAMIN" localSheetId="5">'[16]Hrg Bahan'!#REF!</definedName>
    <definedName name="TRIPLEX_MILAMIN">'[16]Hrg Bahan'!#REF!</definedName>
    <definedName name="TRIPLEX_SUNGKAI" localSheetId="2">'[16]Hrg Bahan'!#REF!</definedName>
    <definedName name="TRIPLEX_SUNGKAI" localSheetId="6">'[16]Hrg Bahan'!#REF!</definedName>
    <definedName name="TRIPLEX_SUNGKAI" localSheetId="4">'[16]Hrg Bahan'!#REF!</definedName>
    <definedName name="TRIPLEX_SUNGKAI" localSheetId="1">'[16]Hrg Bahan'!#REF!</definedName>
    <definedName name="TRIPLEX_SUNGKAI" localSheetId="5">'[16]Hrg Bahan'!#REF!</definedName>
    <definedName name="TRIPLEX_SUNGKAI">'[16]Hrg Bahan'!#REF!</definedName>
    <definedName name="tu">'[25]hrg-jadi'!$H$24</definedName>
    <definedName name="TUK._ANYAM" localSheetId="6">'[16]Hrg Bahan'!#REF!</definedName>
    <definedName name="TUK._ANYAM">'[16]Hrg Bahan'!#REF!</definedName>
    <definedName name="TUK.BATU" localSheetId="6">'[16]Hrg Bahan'!#REF!</definedName>
    <definedName name="TUK.BATU">'[16]Hrg Bahan'!#REF!</definedName>
    <definedName name="TUK.BESI" localSheetId="6">'[16]Hrg Bahan'!#REF!</definedName>
    <definedName name="TUK.BESI">'[16]Hrg Bahan'!#REF!</definedName>
    <definedName name="TUK.CAT" localSheetId="6">'[16]Hrg Bahan'!#REF!</definedName>
    <definedName name="TUK.CAT">'[16]Hrg Bahan'!#REF!</definedName>
    <definedName name="TUK.KAYU" localSheetId="6">'[16]Hrg Bahan'!#REF!</definedName>
    <definedName name="TUK.KAYU">'[16]Hrg Bahan'!#REF!</definedName>
    <definedName name="TUKANG" localSheetId="6">'[16]Hrg Bahan'!#REF!</definedName>
    <definedName name="TUKANG">'[16]Hrg Bahan'!#REF!</definedName>
    <definedName name="type200">'[40]Type 232'!$X$187</definedName>
    <definedName name="type45">'[40]Type 45'!$X$155</definedName>
    <definedName name="type54">'[40]Type 54'!$X$156</definedName>
    <definedName name="type90">'[40]Type 90'!$X$183</definedName>
    <definedName name="UNION_40" localSheetId="6">'[16]Hrg Bahan'!#REF!</definedName>
    <definedName name="UNION_40">'[16]Hrg Bahan'!#REF!</definedName>
    <definedName name="UNION_50" localSheetId="6">'[16]Hrg Bahan'!#REF!</definedName>
    <definedName name="UNION_50">'[16]Hrg Bahan'!#REF!</definedName>
    <definedName name="UPAH">"#ref!"</definedName>
    <definedName name="URAIAN">'[27]3-DIV2'!$A$1:$J$1101</definedName>
    <definedName name="URAIAN21">'[27]3-DIV2'!$A$1:$J$121</definedName>
    <definedName name="URAIAN22E">'[27]3-DIV2'!$A$122:$J$123</definedName>
    <definedName name="URAIAN22L" localSheetId="6">'[27]3-DIV2'!#REF!</definedName>
    <definedName name="URAIAN22L">'[27]3-DIV2'!#REF!</definedName>
    <definedName name="URAIAN231">'[27]3-DIV2'!$A$124:$J$243</definedName>
    <definedName name="URAIAN232">'[27]3-DIV2'!$A$244:$J$363</definedName>
    <definedName name="URAIAN233">'[27]3-DIV2'!$A$364:$J$483</definedName>
    <definedName name="Uraian234">'[27]3-DIV2'!$A$484:$J$603</definedName>
    <definedName name="Uraian235">'[27]3-DIV2'!$A$604:$J$854</definedName>
    <definedName name="Uraian236">'[27]3-DIV2'!$A$855:$J$973</definedName>
    <definedName name="URAIAN241">'[27]3-DIV2'!$A$974:$J$978</definedName>
    <definedName name="URAIAN242">'[27]3-DIV2'!$A$979:$J$1039</definedName>
    <definedName name="URAIAN243">'[27]3-DIV2'!$A$1040:$J$1101</definedName>
    <definedName name="Uraian311">"#ref!"</definedName>
    <definedName name="Uraian312">"#ref!"</definedName>
    <definedName name="Uraian313">"#ref!"</definedName>
    <definedName name="Uraian314">"#ref!"</definedName>
    <definedName name="Uraian315">"#ref!"</definedName>
    <definedName name="Uraian319">"#ref!"</definedName>
    <definedName name="Uraian322">"#ref!"</definedName>
    <definedName name="Uraian323">"#ref!"</definedName>
    <definedName name="URAIAN323L" localSheetId="6">#REF!</definedName>
    <definedName name="URAIAN323L">#REF!</definedName>
    <definedName name="Uraian324">"#ref!"</definedName>
    <definedName name="Uraian331">"#ref!"</definedName>
    <definedName name="Uraian346">"#ref!"</definedName>
    <definedName name="URAIAN421">'[28]3-DIV4'!$A$1:$J$179</definedName>
    <definedName name="URAIAN422">'[28]3-DIV4'!$A$180:$J$358</definedName>
    <definedName name="URAIAN423">'[28]3-DIV4'!$A$479:$J$717</definedName>
    <definedName name="URAIAN424">'[28]3-DIV4'!$A$359:$J$478</definedName>
    <definedName name="URAIAN425">'[28]3-DIV4'!$A$718:$J$896</definedName>
    <definedName name="URAIAN426">'[28]3-DIV4'!$A$897:$J$1016</definedName>
    <definedName name="URAIAN427">'[28]3-DIV4'!$A$1017:$J$1136</definedName>
    <definedName name="URAIAN511">"#ref!"</definedName>
    <definedName name="URAIAN512">"#ref!"</definedName>
    <definedName name="URAIAN521">"#ref!"</definedName>
    <definedName name="URAIAN522">"#ref!"</definedName>
    <definedName name="URAIAN541">"#ref!"</definedName>
    <definedName name="URAIAN542">"#ref!"</definedName>
    <definedName name="URAIAN611" localSheetId="6">#REF!</definedName>
    <definedName name="URAIAN611">#REF!</definedName>
    <definedName name="URAIAN612" localSheetId="6">#REF!</definedName>
    <definedName name="URAIAN612">#REF!</definedName>
    <definedName name="URAIAN621" localSheetId="6">#REF!</definedName>
    <definedName name="URAIAN621">#REF!</definedName>
    <definedName name="URAIAN622" localSheetId="6">#REF!</definedName>
    <definedName name="URAIAN622">#REF!</definedName>
    <definedName name="URAIAN623" localSheetId="6">#REF!</definedName>
    <definedName name="URAIAN623">#REF!</definedName>
    <definedName name="URAIAN631" localSheetId="6">#REF!</definedName>
    <definedName name="URAIAN631">#REF!</definedName>
    <definedName name="URAIAN632" localSheetId="6">#REF!</definedName>
    <definedName name="URAIAN632">#REF!</definedName>
    <definedName name="URAIAN633" localSheetId="6">#REF!</definedName>
    <definedName name="URAIAN633">#REF!</definedName>
    <definedName name="URAIAN634" localSheetId="6">#REF!</definedName>
    <definedName name="URAIAN634">#REF!</definedName>
    <definedName name="URAIAN635" localSheetId="6">#REF!</definedName>
    <definedName name="URAIAN635">#REF!</definedName>
    <definedName name="URAIAN635A" localSheetId="6">#REF!</definedName>
    <definedName name="URAIAN635A">#REF!</definedName>
    <definedName name="URAIAN636" localSheetId="6">#REF!</definedName>
    <definedName name="URAIAN636">#REF!</definedName>
    <definedName name="URAIAN641L" localSheetId="6">#REF!</definedName>
    <definedName name="URAIAN641L">#REF!</definedName>
    <definedName name="URAIAN642" localSheetId="6">#REF!</definedName>
    <definedName name="URAIAN642">#REF!</definedName>
    <definedName name="URAIAN65" localSheetId="6">#REF!</definedName>
    <definedName name="URAIAN65">#REF!</definedName>
    <definedName name="URAIAN66PERATA" localSheetId="6">#REF!</definedName>
    <definedName name="URAIAN66PERATA">#REF!</definedName>
    <definedName name="URAIAN66PERMUKAAN" localSheetId="6">#REF!</definedName>
    <definedName name="URAIAN66PERMUKAAN">#REF!</definedName>
    <definedName name="URAIAN7101" localSheetId="6">#REF!</definedName>
    <definedName name="URAIAN7101">#REF!</definedName>
    <definedName name="URAIAN7102" localSheetId="6">#REF!</definedName>
    <definedName name="URAIAN7102">#REF!</definedName>
    <definedName name="URAIAN7103" localSheetId="6">#REF!</definedName>
    <definedName name="URAIAN7103">#REF!</definedName>
    <definedName name="URAIAN711" localSheetId="6">#REF!</definedName>
    <definedName name="URAIAN711">#REF!</definedName>
    <definedName name="URAIAN712" localSheetId="6">#REF!</definedName>
    <definedName name="URAIAN712">#REF!</definedName>
    <definedName name="URAIAN713" localSheetId="6">#REF!</definedName>
    <definedName name="URAIAN713">#REF!</definedName>
    <definedName name="URAIAN714" localSheetId="6">#REF!</definedName>
    <definedName name="URAIAN714">#REF!</definedName>
    <definedName name="URAIAN715" localSheetId="6">#REF!</definedName>
    <definedName name="URAIAN715">#REF!</definedName>
    <definedName name="URAIAN716" localSheetId="6">#REF!</definedName>
    <definedName name="URAIAN716">#REF!</definedName>
    <definedName name="URAIAN717" localSheetId="6">#REF!</definedName>
    <definedName name="URAIAN717">#REF!</definedName>
    <definedName name="URAIAN718" localSheetId="6">#REF!</definedName>
    <definedName name="URAIAN718">#REF!</definedName>
    <definedName name="URAIAN721" localSheetId="6">#REF!</definedName>
    <definedName name="URAIAN721">#REF!</definedName>
    <definedName name="URAIAN731" localSheetId="6">#REF!</definedName>
    <definedName name="URAIAN731">#REF!</definedName>
    <definedName name="URAIAN732" localSheetId="6">#REF!</definedName>
    <definedName name="URAIAN732">#REF!</definedName>
    <definedName name="URAIAN733" localSheetId="6">#REF!</definedName>
    <definedName name="URAIAN733">#REF!</definedName>
    <definedName name="URAIAN734" localSheetId="6">#REF!</definedName>
    <definedName name="URAIAN734">#REF!</definedName>
    <definedName name="URAIAN735" localSheetId="6">#REF!</definedName>
    <definedName name="URAIAN735">#REF!</definedName>
    <definedName name="URAIAN744" localSheetId="6">#REF!</definedName>
    <definedName name="URAIAN744">#REF!</definedName>
    <definedName name="URAIAN745" localSheetId="6">#REF!</definedName>
    <definedName name="URAIAN745">#REF!</definedName>
    <definedName name="URAIAN7610" localSheetId="6">#REF!</definedName>
    <definedName name="URAIAN7610">#REF!</definedName>
    <definedName name="URAIAN7612a" localSheetId="6">#REF!</definedName>
    <definedName name="URAIAN7612a">#REF!</definedName>
    <definedName name="URAIAN7612b" localSheetId="6">#REF!</definedName>
    <definedName name="URAIAN7612b">#REF!</definedName>
    <definedName name="URAIAN7612c" localSheetId="6">#REF!</definedName>
    <definedName name="URAIAN7612c">#REF!</definedName>
    <definedName name="URAIAN7613a" localSheetId="6">#REF!</definedName>
    <definedName name="URAIAN7613a">#REF!</definedName>
    <definedName name="URAIAN7613b" localSheetId="6">#REF!</definedName>
    <definedName name="URAIAN7613b">#REF!</definedName>
    <definedName name="URAIAN7613c" localSheetId="6">#REF!</definedName>
    <definedName name="URAIAN7613c">#REF!</definedName>
    <definedName name="URAIAN7614a" localSheetId="6">#REF!</definedName>
    <definedName name="URAIAN7614a">#REF!</definedName>
    <definedName name="URAIAN7614b" localSheetId="6">#REF!</definedName>
    <definedName name="URAIAN7614b">#REF!</definedName>
    <definedName name="URAIAN7614d" localSheetId="6">#REF!</definedName>
    <definedName name="URAIAN7614d">#REF!</definedName>
    <definedName name="URAIAN7614e" localSheetId="6">#REF!</definedName>
    <definedName name="URAIAN7614e">#REF!</definedName>
    <definedName name="URAIAN7618" localSheetId="6">#REF!</definedName>
    <definedName name="URAIAN7618">#REF!</definedName>
    <definedName name="URAIAN7619" localSheetId="6">#REF!</definedName>
    <definedName name="URAIAN7619">#REF!</definedName>
    <definedName name="URAIAN768" localSheetId="6">#REF!</definedName>
    <definedName name="URAIAN768">#REF!</definedName>
    <definedName name="URAIAN769" localSheetId="6">#REF!</definedName>
    <definedName name="URAIAN769">#REF!</definedName>
    <definedName name="URAIAN76x" localSheetId="6">#REF!</definedName>
    <definedName name="URAIAN76x">#REF!</definedName>
    <definedName name="URAIAN771a" localSheetId="6">#REF!</definedName>
    <definedName name="URAIAN771a">#REF!</definedName>
    <definedName name="URAIAN771b" localSheetId="6">#REF!</definedName>
    <definedName name="URAIAN771b">#REF!</definedName>
    <definedName name="URAIAN771c" localSheetId="6">#REF!</definedName>
    <definedName name="URAIAN771c">#REF!</definedName>
    <definedName name="URAIAN771d" localSheetId="6">#REF!</definedName>
    <definedName name="URAIAN771d">#REF!</definedName>
    <definedName name="URAIAN772a" localSheetId="6">#REF!</definedName>
    <definedName name="URAIAN772a">#REF!</definedName>
    <definedName name="URAIAN772b" localSheetId="6">#REF!</definedName>
    <definedName name="URAIAN772b">#REF!</definedName>
    <definedName name="URAIAN772c" localSheetId="6">#REF!</definedName>
    <definedName name="URAIAN772c">#REF!</definedName>
    <definedName name="URAIAN772d" localSheetId="6">#REF!</definedName>
    <definedName name="URAIAN772d">#REF!</definedName>
    <definedName name="URAIAN79manual" localSheetId="6">#REF!</definedName>
    <definedName name="URAIAN79manual">#REF!</definedName>
    <definedName name="URAIAN79mekanis" localSheetId="6">#REF!</definedName>
    <definedName name="URAIAN79mekanis">#REF!</definedName>
    <definedName name="URAIAN811" localSheetId="6">#REF!</definedName>
    <definedName name="URAIAN811">#REF!</definedName>
    <definedName name="URAIAN812" localSheetId="6">#REF!</definedName>
    <definedName name="URAIAN812">#REF!</definedName>
    <definedName name="URAIAN813" localSheetId="6">#REF!</definedName>
    <definedName name="URAIAN813">#REF!</definedName>
    <definedName name="URAIAN814" localSheetId="6">#REF!</definedName>
    <definedName name="URAIAN814">#REF!</definedName>
    <definedName name="URAIAN815" localSheetId="6">#REF!</definedName>
    <definedName name="URAIAN815">#REF!</definedName>
    <definedName name="URAIAN817" localSheetId="6">#REF!</definedName>
    <definedName name="URAIAN817">#REF!</definedName>
    <definedName name="URAIAN818" localSheetId="6">#REF!</definedName>
    <definedName name="URAIAN818">#REF!</definedName>
    <definedName name="URAIAN819" localSheetId="6">#REF!</definedName>
    <definedName name="URAIAN819">#REF!</definedName>
    <definedName name="URAIAN82" localSheetId="6">#REF!</definedName>
    <definedName name="URAIAN82">#REF!</definedName>
    <definedName name="Uraian841" localSheetId="6">#REF!</definedName>
    <definedName name="Uraian841">#REF!</definedName>
    <definedName name="Uraian8410" localSheetId="6">#REF!</definedName>
    <definedName name="Uraian8410">#REF!</definedName>
    <definedName name="Uraian842" localSheetId="6">#REF!</definedName>
    <definedName name="Uraian842">#REF!</definedName>
    <definedName name="Uraian844" localSheetId="6">#REF!</definedName>
    <definedName name="Uraian844">#REF!</definedName>
    <definedName name="Uraian845" localSheetId="6">#REF!</definedName>
    <definedName name="Uraian845">#REF!</definedName>
    <definedName name="Uraian846" localSheetId="6">#REF!</definedName>
    <definedName name="Uraian846">#REF!</definedName>
    <definedName name="Uraian847" localSheetId="6">#REF!</definedName>
    <definedName name="Uraian847">#REF!</definedName>
    <definedName name="URAIANGEOTEKSTIL" localSheetId="6">#REF!</definedName>
    <definedName name="URAIANGEOTEKSTIL">#REF!</definedName>
    <definedName name="URINOIR_KERAMIK">'[16]Hrg Bahan'!$N$180</definedName>
    <definedName name="URINOIR_TRASO">'[16]Hrg Bahan'!$N$181</definedName>
    <definedName name="URUGAN_TANAH" localSheetId="6">[16]Analisa!#REF!</definedName>
    <definedName name="URUGAN_TANAH">[16]Analisa!#REF!</definedName>
    <definedName name="UTAIAN7614c" localSheetId="2">#REF!</definedName>
    <definedName name="UTAIAN7614c" localSheetId="6">#REF!</definedName>
    <definedName name="UTAIAN7614c" localSheetId="4">#REF!</definedName>
    <definedName name="UTAIAN7614c" localSheetId="1">#REF!</definedName>
    <definedName name="UTAIAN7614c" localSheetId="5">#REF!</definedName>
    <definedName name="UTAIAN7614c">#REF!</definedName>
    <definedName name="v" localSheetId="2">[14]RAB!#REF!</definedName>
    <definedName name="v" localSheetId="6">[14]RAB!#REF!</definedName>
    <definedName name="v">[14]RAB!#REF!</definedName>
    <definedName name="VEER_BAJA">'[16]Hrg Bahan'!$N$108</definedName>
    <definedName name="VERNIS" localSheetId="6">'[16]Hrg Bahan'!#REF!</definedName>
    <definedName name="VERNIS">'[16]Hrg Bahan'!#REF!</definedName>
    <definedName name="vi" localSheetId="6">[41]RAB!#REF!</definedName>
    <definedName name="vi">[41]RAB!#REF!</definedName>
    <definedName name="VIBROROLLER" localSheetId="2">#REF!</definedName>
    <definedName name="VIBROROLLER" localSheetId="6">#REF!</definedName>
    <definedName name="VIBROROLLER" localSheetId="4">#REF!</definedName>
    <definedName name="VIBROROLLER" localSheetId="1">#REF!</definedName>
    <definedName name="VIBROROLLER" localSheetId="5">#REF!</definedName>
    <definedName name="VIBROROLLER">#REF!</definedName>
    <definedName name="VITTING" localSheetId="2">'[16]Hrg Bahan'!#REF!</definedName>
    <definedName name="VITTING" localSheetId="6">'[16]Hrg Bahan'!#REF!</definedName>
    <definedName name="VITTING">'[16]Hrg Bahan'!#REF!</definedName>
    <definedName name="voeg" localSheetId="2">#REF!</definedName>
    <definedName name="voeg" localSheetId="6">#REF!</definedName>
    <definedName name="voeg" localSheetId="4">#REF!</definedName>
    <definedName name="voeg" localSheetId="1">#REF!</definedName>
    <definedName name="voeg" localSheetId="5">#REF!</definedName>
    <definedName name="voeg">#REF!</definedName>
    <definedName name="WALL_PAPER" localSheetId="2">'[16]Hrg Bahan'!#REF!</definedName>
    <definedName name="WALL_PAPER" localSheetId="6">'[16]Hrg Bahan'!#REF!</definedName>
    <definedName name="WALL_PAPER">'[16]Hrg Bahan'!#REF!</definedName>
    <definedName name="WARNA_20.20" localSheetId="2">[16]Analisa!#REF!</definedName>
    <definedName name="WARNA_20.20" localSheetId="6">[16]Analisa!#REF!</definedName>
    <definedName name="WARNA_20.20">[16]Analisa!#REF!</definedName>
    <definedName name="WASHTAFEL_KIA" localSheetId="2">'[16]Hrg Bahan'!#REF!</definedName>
    <definedName name="WASHTAFEL_KIA" localSheetId="6">'[16]Hrg Bahan'!#REF!</definedName>
    <definedName name="WASHTAFEL_KIA">'[16]Hrg Bahan'!#REF!</definedName>
    <definedName name="WASHTAFEL_SET" localSheetId="2">'[16]Hrg Bahan'!#REF!</definedName>
    <definedName name="WASHTAFEL_SET" localSheetId="6">'[16]Hrg Bahan'!#REF!</definedName>
    <definedName name="WASHTAFEL_SET">'[16]Hrg Bahan'!#REF!</definedName>
    <definedName name="WASHTAFEL_TOTO" localSheetId="2">'[16]Hrg Bahan'!#REF!</definedName>
    <definedName name="WASHTAFEL_TOTO" localSheetId="6">'[16]Hrg Bahan'!#REF!</definedName>
    <definedName name="WASHTAFEL_TOTO">'[16]Hrg Bahan'!#REF!</definedName>
    <definedName name="WATER_METER" localSheetId="6">'[16]Hrg Bahan'!#REF!</definedName>
    <definedName name="WATER_METER">'[16]Hrg Bahan'!#REF!</definedName>
    <definedName name="WATERPUMP" localSheetId="2">#REF!</definedName>
    <definedName name="WATERPUMP" localSheetId="6">#REF!</definedName>
    <definedName name="WATERPUMP" localSheetId="4">#REF!</definedName>
    <definedName name="WATERPUMP" localSheetId="1">#REF!</definedName>
    <definedName name="WATERPUMP" localSheetId="5">#REF!</definedName>
    <definedName name="WATERPUMP">#REF!</definedName>
    <definedName name="WATERTANKER" localSheetId="2">#REF!</definedName>
    <definedName name="WATERTANKER" localSheetId="6">#REF!</definedName>
    <definedName name="WATERTANKER" localSheetId="4">#REF!</definedName>
    <definedName name="WATERTANKER" localSheetId="1">#REF!</definedName>
    <definedName name="WATERTANKER" localSheetId="5">#REF!</definedName>
    <definedName name="WATERTANKER">#REF!</definedName>
    <definedName name="WHEELLOADER" localSheetId="2">#REF!</definedName>
    <definedName name="WHEELLOADER" localSheetId="6">#REF!</definedName>
    <definedName name="WHEELLOADER" localSheetId="4">#REF!</definedName>
    <definedName name="WHEELLOADER" localSheetId="1">#REF!</definedName>
    <definedName name="WHEELLOADER" localSheetId="5">#REF!</definedName>
    <definedName name="WHEELLOADER">#REF!</definedName>
    <definedName name="wrn.Full._.Report." localSheetId="2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wrn.Full._.Report." localSheetId="4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wrn.Full._.Report." localSheetId="1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wrn.Full._.Report." localSheetId="5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wrn.Full._.Report.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WW" localSheetId="6">[42]Sheet1!#REF!</definedName>
    <definedName name="WW">[42]Sheet1!#REF!</definedName>
    <definedName name="Z" localSheetId="2">#REF!</definedName>
    <definedName name="Z" localSheetId="6">#REF!</definedName>
    <definedName name="Z" localSheetId="4">#REF!</definedName>
    <definedName name="Z" localSheetId="1">#REF!</definedName>
    <definedName name="Z" localSheetId="5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G55" i="20" l="1"/>
  <c r="BP43" i="20"/>
  <c r="BP44" i="20"/>
  <c r="BP45" i="20" s="1"/>
  <c r="BO75" i="20"/>
  <c r="BO59" i="20"/>
  <c r="BO77" i="20" s="1"/>
  <c r="BO41" i="20"/>
  <c r="BO40" i="20"/>
  <c r="BO43" i="20" s="1"/>
  <c r="AD32" i="32"/>
  <c r="AT33" i="36"/>
  <c r="AK45" i="20"/>
  <c r="AK44" i="20"/>
  <c r="AK43" i="20"/>
  <c r="AK42" i="20"/>
  <c r="AK41" i="20"/>
  <c r="AK40" i="20"/>
  <c r="AK39" i="20"/>
  <c r="AK38" i="20"/>
  <c r="AK37" i="20"/>
  <c r="AK36" i="20"/>
  <c r="AX36" i="20" s="1"/>
  <c r="AK35" i="20"/>
  <c r="AK34" i="20"/>
  <c r="AK33" i="20"/>
  <c r="AK32" i="20"/>
  <c r="AK31" i="20"/>
  <c r="AK30" i="20"/>
  <c r="AK29" i="20"/>
  <c r="BN41" i="20" l="1"/>
  <c r="BN40" i="20"/>
  <c r="AT74" i="34"/>
  <c r="BN43" i="20" l="1"/>
  <c r="Z27" i="32"/>
  <c r="R24" i="32"/>
  <c r="BH39" i="18"/>
  <c r="BI51" i="18"/>
  <c r="BR88" i="20" l="1"/>
  <c r="BR87" i="20"/>
  <c r="BR82" i="20"/>
  <c r="BR81" i="20"/>
  <c r="AV82" i="34"/>
  <c r="BM40" i="20" l="1"/>
  <c r="BM41" i="20"/>
  <c r="AU62" i="18"/>
  <c r="AU60" i="18"/>
  <c r="AT62" i="18"/>
  <c r="AT53" i="18"/>
  <c r="AS77" i="18"/>
  <c r="BF69" i="18"/>
  <c r="BF61" i="18"/>
  <c r="BM43" i="20" l="1"/>
  <c r="W35" i="32"/>
  <c r="V35" i="32"/>
  <c r="Y27" i="32"/>
  <c r="X27" i="32"/>
  <c r="W27" i="32"/>
  <c r="V27" i="32"/>
  <c r="U27" i="32"/>
  <c r="T27" i="32"/>
  <c r="P27" i="32"/>
  <c r="O27" i="32"/>
  <c r="BQ59" i="20" l="1"/>
  <c r="BQ75" i="20"/>
  <c r="E27" i="32"/>
  <c r="D27" i="32"/>
  <c r="BJ12" i="18"/>
  <c r="BJ11" i="18"/>
  <c r="BJ10" i="18"/>
  <c r="BQ77" i="20" l="1"/>
  <c r="BN75" i="20"/>
  <c r="BM75" i="20"/>
  <c r="BS75" i="20" l="1"/>
  <c r="BP76" i="20"/>
  <c r="BP77" i="20" s="1"/>
  <c r="BN59" i="20"/>
  <c r="BN77" i="20" s="1"/>
  <c r="BM59" i="20"/>
  <c r="BM77" i="20" s="1"/>
  <c r="AG87" i="18"/>
  <c r="AT87" i="18" s="1"/>
  <c r="AT35" i="20"/>
  <c r="AG36" i="20"/>
  <c r="AT36" i="20" s="1"/>
  <c r="AG29" i="20"/>
  <c r="AG31" i="20"/>
  <c r="AT31" i="20" s="1"/>
  <c r="BE46" i="20"/>
  <c r="BD46" i="20"/>
  <c r="BC46" i="20"/>
  <c r="BB46" i="20"/>
  <c r="BA46" i="20"/>
  <c r="AZ46" i="20"/>
  <c r="BJ111" i="18"/>
  <c r="AH108" i="18"/>
  <c r="AU108" i="18"/>
  <c r="BJ89" i="18"/>
  <c r="AT47" i="18"/>
  <c r="AH25" i="18"/>
  <c r="AH24" i="18"/>
  <c r="T177" i="18"/>
  <c r="Q45" i="20"/>
  <c r="Q44" i="20"/>
  <c r="Q42" i="20"/>
  <c r="Q41" i="20"/>
  <c r="Q40" i="20"/>
  <c r="Q38" i="20"/>
  <c r="Q30" i="20"/>
  <c r="Q31" i="20"/>
  <c r="Q32" i="20"/>
  <c r="Q33" i="20"/>
  <c r="Q34" i="20"/>
  <c r="Q35" i="20"/>
  <c r="Q36" i="20"/>
  <c r="Q29" i="20"/>
  <c r="AX24" i="20"/>
  <c r="Q33" i="34"/>
  <c r="BJ33" i="34" s="1"/>
  <c r="Q34" i="34"/>
  <c r="BJ34" i="34" s="1"/>
  <c r="Q31" i="34"/>
  <c r="BJ31" i="34"/>
  <c r="AT29" i="20" l="1"/>
  <c r="AG48" i="20"/>
  <c r="BS76" i="20"/>
  <c r="BS59" i="20"/>
  <c r="V6" i="41"/>
  <c r="Y7" i="41"/>
  <c r="M8" i="41"/>
  <c r="N8" i="41"/>
  <c r="T8" i="41"/>
  <c r="P6" i="41"/>
  <c r="U6" i="41" s="1"/>
  <c r="Q6" i="41"/>
  <c r="R6" i="41"/>
  <c r="S6" i="41"/>
  <c r="T6" i="41"/>
  <c r="P7" i="41"/>
  <c r="Q7" i="41"/>
  <c r="R7" i="41"/>
  <c r="W7" i="41" s="1"/>
  <c r="S7" i="41"/>
  <c r="X7" i="41" s="1"/>
  <c r="T7" i="41"/>
  <c r="K6" i="41"/>
  <c r="L6" i="41"/>
  <c r="M6" i="41"/>
  <c r="W6" i="41" s="1"/>
  <c r="N6" i="41"/>
  <c r="X6" i="41" s="1"/>
  <c r="O6" i="41"/>
  <c r="Y6" i="41" s="1"/>
  <c r="K7" i="41"/>
  <c r="U7" i="41" s="1"/>
  <c r="L7" i="41"/>
  <c r="V7" i="41" s="1"/>
  <c r="M7" i="41"/>
  <c r="N7" i="41"/>
  <c r="O7" i="41"/>
  <c r="T5" i="41"/>
  <c r="Y5" i="41" s="1"/>
  <c r="S5" i="41"/>
  <c r="S8" i="41" s="1"/>
  <c r="R5" i="41"/>
  <c r="R8" i="41" s="1"/>
  <c r="Q5" i="41"/>
  <c r="Q8" i="41" s="1"/>
  <c r="P5" i="41"/>
  <c r="P8" i="41" s="1"/>
  <c r="O5" i="41"/>
  <c r="O8" i="41" s="1"/>
  <c r="N5" i="41"/>
  <c r="X5" i="41" s="1"/>
  <c r="X8" i="41" s="1"/>
  <c r="M5" i="41"/>
  <c r="W5" i="41" s="1"/>
  <c r="L5" i="41"/>
  <c r="V5" i="41" s="1"/>
  <c r="K5" i="41"/>
  <c r="U5" i="41" s="1"/>
  <c r="AU82" i="34"/>
  <c r="AT82" i="34"/>
  <c r="E82" i="34"/>
  <c r="AA5" i="41"/>
  <c r="AT18" i="38"/>
  <c r="BS77" i="20" l="1"/>
  <c r="V8" i="41"/>
  <c r="Z6" i="41"/>
  <c r="U8" i="41"/>
  <c r="Z7" i="41"/>
  <c r="W8" i="41"/>
  <c r="Y8" i="41"/>
  <c r="Z5" i="41"/>
  <c r="K8" i="41"/>
  <c r="L8" i="41"/>
  <c r="AA7" i="41"/>
  <c r="AA6" i="41"/>
  <c r="AG9" i="36"/>
  <c r="AF73" i="34"/>
  <c r="AF72" i="34"/>
  <c r="AF71" i="34"/>
  <c r="AF70" i="34"/>
  <c r="AF69" i="34"/>
  <c r="AF68" i="34"/>
  <c r="AF67" i="34"/>
  <c r="AF66" i="34"/>
  <c r="AF65" i="34"/>
  <c r="AF64" i="34"/>
  <c r="AF63" i="34"/>
  <c r="AF62" i="34"/>
  <c r="AF61" i="34"/>
  <c r="AF60" i="34"/>
  <c r="AF80" i="20"/>
  <c r="AF77" i="20"/>
  <c r="AF74" i="20"/>
  <c r="AF72" i="20"/>
  <c r="AF60" i="20"/>
  <c r="AF58" i="20"/>
  <c r="AF56" i="20"/>
  <c r="AF45" i="20"/>
  <c r="AF44" i="20"/>
  <c r="AF43" i="20"/>
  <c r="AF42" i="20"/>
  <c r="AF41" i="20"/>
  <c r="AF40" i="20"/>
  <c r="AF39" i="20"/>
  <c r="AF38" i="20"/>
  <c r="AF37" i="20"/>
  <c r="AF36" i="20"/>
  <c r="AF35" i="20"/>
  <c r="AF34" i="20"/>
  <c r="AF33" i="20"/>
  <c r="AF32" i="20"/>
  <c r="AF31" i="20"/>
  <c r="AF30" i="20"/>
  <c r="AF29" i="20"/>
  <c r="BF60" i="18"/>
  <c r="AF143" i="18"/>
  <c r="AF174" i="18"/>
  <c r="AF173" i="18"/>
  <c r="AF172" i="18"/>
  <c r="AF171" i="18"/>
  <c r="AF170" i="18"/>
  <c r="AF169" i="18"/>
  <c r="AF168" i="18"/>
  <c r="AF167" i="18"/>
  <c r="AF166" i="18"/>
  <c r="AF165" i="18"/>
  <c r="AF164" i="18"/>
  <c r="AF163" i="18"/>
  <c r="AF162" i="18"/>
  <c r="AF152" i="18"/>
  <c r="AF151" i="18"/>
  <c r="AF150" i="18"/>
  <c r="AF149" i="18"/>
  <c r="AF148" i="18"/>
  <c r="AF147" i="18"/>
  <c r="AF146" i="18"/>
  <c r="AF145" i="18"/>
  <c r="AF144" i="18"/>
  <c r="AF134" i="18"/>
  <c r="AF133" i="18"/>
  <c r="AF132" i="18"/>
  <c r="AF131" i="18"/>
  <c r="AF130" i="18"/>
  <c r="AF129" i="18"/>
  <c r="AF128" i="18"/>
  <c r="AF119" i="18"/>
  <c r="AF110" i="18"/>
  <c r="AF109" i="18"/>
  <c r="AF108" i="18"/>
  <c r="AF111" i="18" s="1"/>
  <c r="AF99" i="18"/>
  <c r="AF97" i="18"/>
  <c r="AF88" i="18"/>
  <c r="AF86" i="18"/>
  <c r="AF7" i="36"/>
  <c r="D47" i="32"/>
  <c r="C46" i="32"/>
  <c r="C45" i="32"/>
  <c r="C38" i="32"/>
  <c r="C37" i="32"/>
  <c r="Q110" i="18"/>
  <c r="Q108" i="18"/>
  <c r="Q109" i="18"/>
  <c r="AV110" i="18"/>
  <c r="AU110" i="18"/>
  <c r="AV109" i="18"/>
  <c r="AU109" i="18"/>
  <c r="AV108" i="18"/>
  <c r="AT110" i="18"/>
  <c r="AT108" i="18"/>
  <c r="AT109" i="18"/>
  <c r="AF50" i="18"/>
  <c r="AF48" i="18"/>
  <c r="AF46" i="18"/>
  <c r="AF45" i="18"/>
  <c r="AF44" i="18"/>
  <c r="AF43" i="18"/>
  <c r="AF41" i="18"/>
  <c r="AT45" i="18"/>
  <c r="AF27" i="18"/>
  <c r="BG27" i="18" s="1"/>
  <c r="BG26" i="18"/>
  <c r="BG20" i="18"/>
  <c r="Z8" i="41" l="1"/>
  <c r="Z9" i="41" s="1"/>
  <c r="AA8" i="41"/>
  <c r="BI27" i="18"/>
  <c r="AT27" i="18"/>
  <c r="BE11" i="36"/>
  <c r="BD11" i="36"/>
  <c r="BC11" i="36"/>
  <c r="BB11" i="36"/>
  <c r="BA11" i="36"/>
  <c r="AZ11" i="36"/>
  <c r="AY11" i="36"/>
  <c r="AX11" i="36"/>
  <c r="AW11" i="36"/>
  <c r="AT11" i="36"/>
  <c r="AV20" i="36"/>
  <c r="AV18" i="36"/>
  <c r="AU20" i="36"/>
  <c r="BH7" i="36"/>
  <c r="BH9" i="36" s="1"/>
  <c r="BE7" i="36"/>
  <c r="BD7" i="36"/>
  <c r="BC7" i="36"/>
  <c r="AY7" i="36"/>
  <c r="AX7" i="36"/>
  <c r="AW7" i="36"/>
  <c r="AV7" i="36"/>
  <c r="AU7" i="36"/>
  <c r="AR7" i="36"/>
  <c r="AQ7" i="36"/>
  <c r="AP7" i="36"/>
  <c r="AO7" i="36"/>
  <c r="BB7" i="36" s="1"/>
  <c r="AN7" i="36"/>
  <c r="BA7" i="36" s="1"/>
  <c r="AM7" i="36"/>
  <c r="AZ7" i="36" s="1"/>
  <c r="AL7" i="36"/>
  <c r="AK7" i="36"/>
  <c r="AJ7" i="36"/>
  <c r="AI7" i="36"/>
  <c r="AH7" i="36"/>
  <c r="AG7" i="36"/>
  <c r="Q7" i="36"/>
  <c r="BJ7" i="36" s="1"/>
  <c r="AT154" i="18"/>
  <c r="BF175" i="18"/>
  <c r="BE175" i="18"/>
  <c r="BD175" i="18"/>
  <c r="BC175" i="18"/>
  <c r="BB175" i="18"/>
  <c r="BA175" i="18"/>
  <c r="AZ175" i="18"/>
  <c r="AY175" i="18"/>
  <c r="AX175" i="18"/>
  <c r="AW175" i="18"/>
  <c r="AV175" i="18"/>
  <c r="AU175" i="18"/>
  <c r="AT175" i="18"/>
  <c r="AS175" i="18"/>
  <c r="AR175" i="18"/>
  <c r="AQ175" i="18"/>
  <c r="AP175" i="18"/>
  <c r="AO175" i="18"/>
  <c r="AN175" i="18"/>
  <c r="AM175" i="18"/>
  <c r="AL175" i="18"/>
  <c r="AK175" i="18"/>
  <c r="AJ175" i="18"/>
  <c r="AI175" i="18"/>
  <c r="AH175" i="18"/>
  <c r="AG175" i="18"/>
  <c r="AF175" i="18"/>
  <c r="BE111" i="18"/>
  <c r="BD111" i="18"/>
  <c r="BC111" i="18"/>
  <c r="BB111" i="18"/>
  <c r="BA111" i="18"/>
  <c r="AZ111" i="18"/>
  <c r="AY111" i="18"/>
  <c r="AX111" i="18"/>
  <c r="AW111" i="18"/>
  <c r="AV111" i="18"/>
  <c r="AT111" i="18"/>
  <c r="AR111" i="18"/>
  <c r="AQ111" i="18"/>
  <c r="AP111" i="18"/>
  <c r="AO111" i="18"/>
  <c r="AN111" i="18"/>
  <c r="AM111" i="18"/>
  <c r="AL111" i="18"/>
  <c r="AK111" i="18"/>
  <c r="AJ111" i="18"/>
  <c r="AI111" i="18"/>
  <c r="AU89" i="18"/>
  <c r="AT89" i="18"/>
  <c r="AR89" i="18"/>
  <c r="AQ89" i="18"/>
  <c r="AP89" i="18"/>
  <c r="AO89" i="18"/>
  <c r="AN89" i="18"/>
  <c r="AM89" i="18"/>
  <c r="AL89" i="18"/>
  <c r="AK89" i="18"/>
  <c r="AJ89" i="18"/>
  <c r="AI89" i="18"/>
  <c r="AH89" i="18"/>
  <c r="AT78" i="18"/>
  <c r="AR78" i="18"/>
  <c r="AQ78" i="18"/>
  <c r="AP78" i="18"/>
  <c r="AO78" i="18"/>
  <c r="AN78" i="18"/>
  <c r="AM78" i="18"/>
  <c r="AL78" i="18"/>
  <c r="AK78" i="18"/>
  <c r="AJ78" i="18"/>
  <c r="AI78" i="18"/>
  <c r="AH78" i="18"/>
  <c r="AV69" i="18"/>
  <c r="AT69" i="18"/>
  <c r="AU69" i="18"/>
  <c r="AR69" i="18"/>
  <c r="AQ69" i="18"/>
  <c r="AP69" i="18"/>
  <c r="AO69" i="18"/>
  <c r="AN69" i="18"/>
  <c r="AM69" i="18"/>
  <c r="AL69" i="18"/>
  <c r="AK69" i="18"/>
  <c r="AJ69" i="18"/>
  <c r="AI69" i="18"/>
  <c r="AR51" i="18"/>
  <c r="AQ51" i="18"/>
  <c r="AP51" i="18"/>
  <c r="AO51" i="18"/>
  <c r="AV29" i="18"/>
  <c r="BE29" i="18"/>
  <c r="BD29" i="18"/>
  <c r="BC29" i="18"/>
  <c r="BB29" i="18"/>
  <c r="BA29" i="18"/>
  <c r="AZ29" i="18"/>
  <c r="AY29" i="18"/>
  <c r="AX29" i="18"/>
  <c r="AR29" i="18"/>
  <c r="AQ29" i="18"/>
  <c r="AP29" i="18"/>
  <c r="AO29" i="18"/>
  <c r="AN29" i="18"/>
  <c r="AM29" i="18"/>
  <c r="AL29" i="18"/>
  <c r="AK29" i="18"/>
  <c r="AJ29" i="18"/>
  <c r="AI29" i="18"/>
  <c r="AF28" i="18"/>
  <c r="AF26" i="18"/>
  <c r="AH12" i="18"/>
  <c r="BE12" i="18"/>
  <c r="BD12" i="18"/>
  <c r="BC12" i="18"/>
  <c r="BB12" i="18"/>
  <c r="BA12" i="18"/>
  <c r="AZ12" i="18"/>
  <c r="AY12" i="18"/>
  <c r="AX12" i="18"/>
  <c r="AW12" i="18"/>
  <c r="AV12" i="18"/>
  <c r="AU12" i="18"/>
  <c r="AR12" i="18"/>
  <c r="AQ12" i="18"/>
  <c r="AP12" i="18"/>
  <c r="AO12" i="18"/>
  <c r="AN12" i="18"/>
  <c r="AM12" i="18"/>
  <c r="AL12" i="18"/>
  <c r="AK12" i="18"/>
  <c r="AJ12" i="18"/>
  <c r="AI12" i="18"/>
  <c r="Q11" i="18"/>
  <c r="AF11" i="18" s="1"/>
  <c r="BH10" i="18"/>
  <c r="BE10" i="18"/>
  <c r="BD10" i="18"/>
  <c r="BC10" i="18"/>
  <c r="AW10" i="18"/>
  <c r="AR10" i="18"/>
  <c r="AQ10" i="18"/>
  <c r="AP10" i="18"/>
  <c r="AO10" i="18"/>
  <c r="BB10" i="18" s="1"/>
  <c r="AN10" i="18"/>
  <c r="BA10" i="18" s="1"/>
  <c r="AM10" i="18"/>
  <c r="AZ10" i="18" s="1"/>
  <c r="AL10" i="18"/>
  <c r="AY10" i="18" s="1"/>
  <c r="AK10" i="18"/>
  <c r="AX10" i="18" s="1"/>
  <c r="AJ10" i="18"/>
  <c r="AI10" i="18"/>
  <c r="AH10" i="18"/>
  <c r="AG10" i="18"/>
  <c r="Q10" i="18"/>
  <c r="BH9" i="18"/>
  <c r="BC9" i="18"/>
  <c r="BB9" i="18"/>
  <c r="BA9" i="18"/>
  <c r="AR9" i="18"/>
  <c r="BE9" i="18" s="1"/>
  <c r="AQ9" i="18"/>
  <c r="BD9" i="18" s="1"/>
  <c r="AP9" i="18"/>
  <c r="AO9" i="18"/>
  <c r="AN9" i="18"/>
  <c r="AM9" i="18"/>
  <c r="AZ9" i="18" s="1"/>
  <c r="AL9" i="18"/>
  <c r="AY9" i="18" s="1"/>
  <c r="AK9" i="18"/>
  <c r="AX9" i="18" s="1"/>
  <c r="AJ9" i="18"/>
  <c r="AW9" i="18" s="1"/>
  <c r="AI9" i="18"/>
  <c r="AH9" i="18"/>
  <c r="AG9" i="18"/>
  <c r="Q9" i="18"/>
  <c r="AD37" i="32"/>
  <c r="BF35" i="34"/>
  <c r="AA37" i="32"/>
  <c r="S37" i="32"/>
  <c r="AT64" i="34"/>
  <c r="AF44" i="34"/>
  <c r="AF50" i="34"/>
  <c r="AF49" i="34"/>
  <c r="AF48" i="34"/>
  <c r="AF47" i="34"/>
  <c r="AF46" i="34"/>
  <c r="AF34" i="34"/>
  <c r="AF33" i="34"/>
  <c r="AF31" i="34"/>
  <c r="AT31" i="34"/>
  <c r="AF6" i="34"/>
  <c r="BE12" i="34"/>
  <c r="BD12" i="34"/>
  <c r="BC12" i="34"/>
  <c r="BB12" i="34"/>
  <c r="BA12" i="34"/>
  <c r="AZ12" i="34"/>
  <c r="AY12" i="34"/>
  <c r="AX12" i="34"/>
  <c r="AW12" i="34"/>
  <c r="AV12" i="34"/>
  <c r="AU12" i="34"/>
  <c r="BE10" i="34"/>
  <c r="BD10" i="34"/>
  <c r="BC10" i="34"/>
  <c r="AW10" i="34"/>
  <c r="AV10" i="34"/>
  <c r="AU10" i="34"/>
  <c r="AT10" i="34"/>
  <c r="AQ10" i="34"/>
  <c r="AP10" i="34"/>
  <c r="AO10" i="34"/>
  <c r="AN10" i="34"/>
  <c r="AM10" i="34"/>
  <c r="AI10" i="34"/>
  <c r="AH10" i="34"/>
  <c r="BJ6" i="34"/>
  <c r="BJ10" i="34" s="1"/>
  <c r="BH6" i="34"/>
  <c r="BE6" i="34"/>
  <c r="BD6" i="34"/>
  <c r="BC6" i="34"/>
  <c r="BB6" i="34"/>
  <c r="BB10" i="34" s="1"/>
  <c r="AW6" i="34"/>
  <c r="AV6" i="34"/>
  <c r="AU6" i="34"/>
  <c r="AR6" i="34"/>
  <c r="AR10" i="34" s="1"/>
  <c r="AQ6" i="34"/>
  <c r="AP6" i="34"/>
  <c r="AO6" i="34"/>
  <c r="AN6" i="34"/>
  <c r="BA6" i="34" s="1"/>
  <c r="BA10" i="34" s="1"/>
  <c r="AM6" i="34"/>
  <c r="AZ6" i="34" s="1"/>
  <c r="AZ10" i="34" s="1"/>
  <c r="AL6" i="34"/>
  <c r="AL10" i="34" s="1"/>
  <c r="AK6" i="34"/>
  <c r="AX6" i="34" s="1"/>
  <c r="AX10" i="34" s="1"/>
  <c r="AJ6" i="34"/>
  <c r="AJ10" i="34" s="1"/>
  <c r="AI6" i="34"/>
  <c r="AH6" i="34"/>
  <c r="AG6" i="34"/>
  <c r="AG10" i="34" s="1"/>
  <c r="AT12" i="34" s="1"/>
  <c r="BF12" i="34" s="1"/>
  <c r="Q6" i="34"/>
  <c r="BH8" i="36"/>
  <c r="AR8" i="36"/>
  <c r="BE8" i="36" s="1"/>
  <c r="BE9" i="36" s="1"/>
  <c r="AQ8" i="36"/>
  <c r="BD8" i="36" s="1"/>
  <c r="BD9" i="36" s="1"/>
  <c r="AP8" i="36"/>
  <c r="BC8" i="36" s="1"/>
  <c r="BC9" i="36" s="1"/>
  <c r="AO8" i="36"/>
  <c r="AO9" i="36" s="1"/>
  <c r="AN8" i="36"/>
  <c r="AN9" i="36" s="1"/>
  <c r="AM8" i="36"/>
  <c r="AM9" i="36" s="1"/>
  <c r="AL8" i="36"/>
  <c r="AL9" i="36" s="1"/>
  <c r="AK8" i="36"/>
  <c r="AK9" i="36" s="1"/>
  <c r="AJ8" i="36"/>
  <c r="AW8" i="36" s="1"/>
  <c r="AW9" i="36" s="1"/>
  <c r="AI8" i="36"/>
  <c r="AV9" i="36" s="1"/>
  <c r="AH8" i="36"/>
  <c r="AU9" i="36" s="1"/>
  <c r="AG8" i="36"/>
  <c r="Q8" i="36"/>
  <c r="AF8" i="36" s="1"/>
  <c r="AF9" i="36" s="1"/>
  <c r="BH6" i="20"/>
  <c r="AR6" i="20"/>
  <c r="BE6" i="20" s="1"/>
  <c r="BE7" i="20" s="1"/>
  <c r="AQ6" i="20"/>
  <c r="BD6" i="20" s="1"/>
  <c r="BD7" i="20" s="1"/>
  <c r="AP6" i="20"/>
  <c r="AP7" i="20" s="1"/>
  <c r="AO6" i="20"/>
  <c r="AO7" i="20" s="1"/>
  <c r="AN6" i="20"/>
  <c r="AN7" i="20" s="1"/>
  <c r="AM6" i="20"/>
  <c r="AM7" i="20" s="1"/>
  <c r="AL6" i="20"/>
  <c r="AL7" i="20" s="1"/>
  <c r="AK6" i="20"/>
  <c r="AX6" i="20" s="1"/>
  <c r="AX7" i="20" s="1"/>
  <c r="AJ6" i="20"/>
  <c r="AW6" i="20" s="1"/>
  <c r="AW7" i="20" s="1"/>
  <c r="AI6" i="20"/>
  <c r="AV6" i="20" s="1"/>
  <c r="AV7" i="20" s="1"/>
  <c r="AH6" i="20"/>
  <c r="AH7" i="20" s="1"/>
  <c r="AG6" i="20"/>
  <c r="Q6" i="20"/>
  <c r="AF6" i="20" s="1"/>
  <c r="Q32" i="36"/>
  <c r="AF32" i="36" s="1"/>
  <c r="Q31" i="36"/>
  <c r="AF31" i="36" s="1"/>
  <c r="Q29" i="36"/>
  <c r="AF29" i="36" s="1"/>
  <c r="AG7" i="20" l="1"/>
  <c r="AT6" i="20"/>
  <c r="AT7" i="20" s="1"/>
  <c r="BJ9" i="18"/>
  <c r="AF9" i="18"/>
  <c r="AF10" i="18"/>
  <c r="BH7" i="20"/>
  <c r="D29" i="32"/>
  <c r="AI7" i="20"/>
  <c r="AV9" i="20" s="1"/>
  <c r="AJ7" i="20"/>
  <c r="AW9" i="20" s="1"/>
  <c r="AR7" i="20"/>
  <c r="BE9" i="20" s="1"/>
  <c r="AS9" i="18"/>
  <c r="BF7" i="36"/>
  <c r="AS7" i="36"/>
  <c r="BG7" i="36" s="1"/>
  <c r="BF10" i="18"/>
  <c r="BF9" i="18"/>
  <c r="BG9" i="18" s="1"/>
  <c r="AS10" i="18"/>
  <c r="AF10" i="34"/>
  <c r="AY6" i="34"/>
  <c r="AY10" i="34" s="1"/>
  <c r="BH10" i="34"/>
  <c r="AK10" i="34"/>
  <c r="AS6" i="34"/>
  <c r="AS10" i="34" s="1"/>
  <c r="AR9" i="36"/>
  <c r="AQ7" i="20"/>
  <c r="BD9" i="20" s="1"/>
  <c r="AX8" i="36"/>
  <c r="AX9" i="36" s="1"/>
  <c r="AP9" i="36"/>
  <c r="AY6" i="20"/>
  <c r="AY7" i="20" s="1"/>
  <c r="AY9" i="20" s="1"/>
  <c r="AJ9" i="36"/>
  <c r="AQ9" i="36"/>
  <c r="BA6" i="20"/>
  <c r="BA7" i="20" s="1"/>
  <c r="BA9" i="20" s="1"/>
  <c r="AY8" i="36"/>
  <c r="AY9" i="36" s="1"/>
  <c r="AT9" i="20"/>
  <c r="AK7" i="20"/>
  <c r="AX9" i="20" s="1"/>
  <c r="AH9" i="36"/>
  <c r="AU11" i="36" s="1"/>
  <c r="AZ6" i="20"/>
  <c r="AZ7" i="20" s="1"/>
  <c r="AZ9" i="20" s="1"/>
  <c r="AZ8" i="36"/>
  <c r="AZ9" i="36" s="1"/>
  <c r="BA8" i="36"/>
  <c r="BA9" i="36" s="1"/>
  <c r="AI9" i="36"/>
  <c r="AV11" i="36" s="1"/>
  <c r="AF7" i="20"/>
  <c r="AS6" i="20"/>
  <c r="AS7" i="20" s="1"/>
  <c r="L29" i="32" s="1"/>
  <c r="BB6" i="20"/>
  <c r="BB7" i="20" s="1"/>
  <c r="BB9" i="20" s="1"/>
  <c r="BJ6" i="20"/>
  <c r="BJ7" i="20" s="1"/>
  <c r="AD29" i="32" s="1"/>
  <c r="AS8" i="36"/>
  <c r="AS9" i="36" s="1"/>
  <c r="K45" i="32" s="1"/>
  <c r="K48" i="32" s="1"/>
  <c r="AU6" i="20"/>
  <c r="BC6" i="20"/>
  <c r="BC7" i="20" s="1"/>
  <c r="BC9" i="20" s="1"/>
  <c r="AT8" i="36"/>
  <c r="BB8" i="36"/>
  <c r="BB9" i="36" s="1"/>
  <c r="BJ8" i="36"/>
  <c r="BJ9" i="36" s="1"/>
  <c r="AD45" i="32" s="1"/>
  <c r="AG94" i="36"/>
  <c r="AG93" i="39"/>
  <c r="AG75" i="20"/>
  <c r="AS80" i="36"/>
  <c r="AS79" i="39"/>
  <c r="AT67" i="36"/>
  <c r="AT66" i="39"/>
  <c r="AT64" i="18"/>
  <c r="BI72" i="36"/>
  <c r="BI71" i="39"/>
  <c r="AT66" i="36"/>
  <c r="AT65" i="39"/>
  <c r="AT63" i="18"/>
  <c r="AT63" i="36"/>
  <c r="AT62" i="39"/>
  <c r="AT47" i="36"/>
  <c r="AT46" i="36"/>
  <c r="AT45" i="36"/>
  <c r="AT46" i="39"/>
  <c r="AT45" i="39"/>
  <c r="AT44" i="39"/>
  <c r="AS49" i="36"/>
  <c r="AS48" i="39"/>
  <c r="AT44" i="36"/>
  <c r="AT43" i="39"/>
  <c r="AT32" i="39"/>
  <c r="AG32" i="39"/>
  <c r="AS32" i="39"/>
  <c r="BI10" i="18" l="1"/>
  <c r="BG10" i="18"/>
  <c r="BI7" i="36"/>
  <c r="BI9" i="18"/>
  <c r="K37" i="32"/>
  <c r="AE37" i="32" s="1"/>
  <c r="BF11" i="34"/>
  <c r="BG11" i="34"/>
  <c r="BF6" i="34"/>
  <c r="BF10" i="34" s="1"/>
  <c r="BG10" i="34" s="1"/>
  <c r="BI11" i="34" s="1"/>
  <c r="BG6" i="34"/>
  <c r="AT34" i="39"/>
  <c r="AT9" i="36"/>
  <c r="BF8" i="36"/>
  <c r="AT79" i="39"/>
  <c r="AT81" i="39" s="1"/>
  <c r="AT83" i="39" s="1"/>
  <c r="BF6" i="20"/>
  <c r="BF7" i="20" s="1"/>
  <c r="BG8" i="20" s="1"/>
  <c r="AU7" i="20"/>
  <c r="AU9" i="20" s="1"/>
  <c r="BF9" i="20" s="1"/>
  <c r="AT80" i="36"/>
  <c r="AT82" i="36" s="1"/>
  <c r="AT84" i="36" s="1"/>
  <c r="A15" i="32"/>
  <c r="A16" i="32" s="1"/>
  <c r="A17" i="32" s="1"/>
  <c r="A18" i="32" s="1"/>
  <c r="A19" i="32" s="1"/>
  <c r="A20" i="32" s="1"/>
  <c r="A21" i="32" s="1"/>
  <c r="A22" i="32" s="1"/>
  <c r="A23" i="32" s="1"/>
  <c r="A24" i="32" s="1"/>
  <c r="A25" i="32" s="1"/>
  <c r="A26" i="32" s="1"/>
  <c r="BF8" i="20" l="1"/>
  <c r="T29" i="32"/>
  <c r="BI6" i="34"/>
  <c r="BI10" i="34" s="1"/>
  <c r="BH11" i="34" s="1"/>
  <c r="BI6" i="20"/>
  <c r="BI7" i="20" s="1"/>
  <c r="BH8" i="20" s="1"/>
  <c r="BG6" i="20"/>
  <c r="BG7" i="20"/>
  <c r="BF9" i="36"/>
  <c r="BG8" i="36"/>
  <c r="BI8" i="36"/>
  <c r="Q119" i="18"/>
  <c r="AT173" i="18"/>
  <c r="BI9" i="36" l="1"/>
  <c r="BH10" i="36" s="1"/>
  <c r="BF11" i="36"/>
  <c r="S45" i="32"/>
  <c r="AE45" i="32" s="1"/>
  <c r="BG9" i="36"/>
  <c r="AA45" i="32" s="1"/>
  <c r="AF29" i="32"/>
  <c r="BI8" i="20"/>
  <c r="BI9" i="20" s="1"/>
  <c r="AA29" i="32"/>
  <c r="BI12" i="34"/>
  <c r="BG10" i="36"/>
  <c r="BF10" i="36"/>
  <c r="Q174" i="18"/>
  <c r="Q173" i="18"/>
  <c r="Q172" i="18"/>
  <c r="Q171" i="18"/>
  <c r="BJ171" i="18" s="1"/>
  <c r="Q170" i="18"/>
  <c r="Q169" i="18"/>
  <c r="Q168" i="18"/>
  <c r="Q167" i="18"/>
  <c r="Q166" i="18"/>
  <c r="Q165" i="18"/>
  <c r="Q164" i="18"/>
  <c r="Q163" i="18"/>
  <c r="Q162" i="18"/>
  <c r="Q152" i="18"/>
  <c r="Q151" i="18"/>
  <c r="Q150" i="18"/>
  <c r="Q149" i="18"/>
  <c r="Q148" i="18"/>
  <c r="Q147" i="18"/>
  <c r="Q146" i="18"/>
  <c r="Q145" i="18"/>
  <c r="Q144" i="18"/>
  <c r="Q143" i="18"/>
  <c r="Q134" i="18"/>
  <c r="Q133" i="18"/>
  <c r="Q132" i="18"/>
  <c r="Q131" i="18"/>
  <c r="Q130" i="18"/>
  <c r="Q129" i="18"/>
  <c r="Q98" i="18"/>
  <c r="AF98" i="18" s="1"/>
  <c r="Q87" i="18"/>
  <c r="AF87" i="18" s="1"/>
  <c r="Q59" i="18"/>
  <c r="AF59" i="18" s="1"/>
  <c r="AF68" i="18"/>
  <c r="AF69" i="18" s="1"/>
  <c r="BH49" i="18"/>
  <c r="AR49" i="18"/>
  <c r="BE49" i="18" s="1"/>
  <c r="AQ49" i="18"/>
  <c r="BD49" i="18" s="1"/>
  <c r="AP49" i="18"/>
  <c r="BC49" i="18" s="1"/>
  <c r="AO49" i="18"/>
  <c r="BB49" i="18" s="1"/>
  <c r="AN49" i="18"/>
  <c r="BA49" i="18" s="1"/>
  <c r="AM49" i="18"/>
  <c r="AZ49" i="18" s="1"/>
  <c r="AL49" i="18"/>
  <c r="AY49" i="18" s="1"/>
  <c r="AK49" i="18"/>
  <c r="AJ49" i="18"/>
  <c r="AW49" i="18" s="1"/>
  <c r="AI49" i="18"/>
  <c r="AV49" i="18" s="1"/>
  <c r="AH49" i="18"/>
  <c r="AU49" i="18" s="1"/>
  <c r="AG49" i="18"/>
  <c r="Q49" i="18"/>
  <c r="AF49" i="18" s="1"/>
  <c r="BH47" i="18"/>
  <c r="AR47" i="18"/>
  <c r="BE47" i="18" s="1"/>
  <c r="AQ47" i="18"/>
  <c r="BD47" i="18" s="1"/>
  <c r="AP47" i="18"/>
  <c r="BC47" i="18" s="1"/>
  <c r="AO47" i="18"/>
  <c r="BB47" i="18" s="1"/>
  <c r="AN47" i="18"/>
  <c r="BA47" i="18" s="1"/>
  <c r="AM47" i="18"/>
  <c r="AZ47" i="18" s="1"/>
  <c r="AL47" i="18"/>
  <c r="AY47" i="18" s="1"/>
  <c r="AK47" i="18"/>
  <c r="AX47" i="18" s="1"/>
  <c r="AJ47" i="18"/>
  <c r="AW47" i="18" s="1"/>
  <c r="AI47" i="18"/>
  <c r="AV47" i="18" s="1"/>
  <c r="AH47" i="18"/>
  <c r="AU47" i="18" s="1"/>
  <c r="AG47" i="18"/>
  <c r="Q47" i="18"/>
  <c r="AF47" i="18" s="1"/>
  <c r="BH46" i="18"/>
  <c r="S7" i="32"/>
  <c r="S25" i="32"/>
  <c r="S24" i="32"/>
  <c r="AA23" i="32"/>
  <c r="S23" i="32"/>
  <c r="BH82" i="34"/>
  <c r="BH83" i="34" s="1"/>
  <c r="C42" i="32" s="1"/>
  <c r="C43" i="32" s="1"/>
  <c r="AR82" i="34"/>
  <c r="AR83" i="34" s="1"/>
  <c r="AQ82" i="34"/>
  <c r="AQ83" i="34" s="1"/>
  <c r="AP82" i="34"/>
  <c r="AP83" i="34" s="1"/>
  <c r="AO82" i="34"/>
  <c r="BB82" i="34" s="1"/>
  <c r="BB83" i="34" s="1"/>
  <c r="AN82" i="34"/>
  <c r="BA82" i="34" s="1"/>
  <c r="BA83" i="34" s="1"/>
  <c r="AM82" i="34"/>
  <c r="AM83" i="34" s="1"/>
  <c r="AL82" i="34"/>
  <c r="AY82" i="34" s="1"/>
  <c r="AY83" i="34" s="1"/>
  <c r="AK82" i="34"/>
  <c r="AK83" i="34" s="1"/>
  <c r="AJ82" i="34"/>
  <c r="AJ83" i="34" s="1"/>
  <c r="AI82" i="34"/>
  <c r="AI83" i="34" s="1"/>
  <c r="AH82" i="34"/>
  <c r="AH83" i="34" s="1"/>
  <c r="AG82" i="34"/>
  <c r="Q82" i="34"/>
  <c r="BH101" i="20"/>
  <c r="AR101" i="20"/>
  <c r="AR104" i="20" s="1"/>
  <c r="AQ101" i="20"/>
  <c r="AQ104" i="20" s="1"/>
  <c r="AP101" i="20"/>
  <c r="AP104" i="20" s="1"/>
  <c r="AO101" i="20"/>
  <c r="BB101" i="20" s="1"/>
  <c r="BB104" i="20" s="1"/>
  <c r="AN101" i="20"/>
  <c r="BA101" i="20" s="1"/>
  <c r="BA104" i="20" s="1"/>
  <c r="AM101" i="20"/>
  <c r="AZ101" i="20" s="1"/>
  <c r="AZ104" i="20" s="1"/>
  <c r="AL101" i="20"/>
  <c r="AL104" i="20" s="1"/>
  <c r="AK101" i="20"/>
  <c r="AK104" i="20" s="1"/>
  <c r="AJ101" i="20"/>
  <c r="AJ104" i="20" s="1"/>
  <c r="AI101" i="20"/>
  <c r="AI104" i="20" s="1"/>
  <c r="AH101" i="20"/>
  <c r="AH104" i="20" s="1"/>
  <c r="AG101" i="20"/>
  <c r="AG104" i="20" s="1"/>
  <c r="Q101" i="20"/>
  <c r="AF101" i="20" s="1"/>
  <c r="BI10" i="36" l="1"/>
  <c r="BI11" i="36" s="1"/>
  <c r="AF60" i="18"/>
  <c r="AK51" i="18"/>
  <c r="AS82" i="34"/>
  <c r="BJ82" i="34"/>
  <c r="BJ83" i="34" s="1"/>
  <c r="AF82" i="34"/>
  <c r="BC101" i="20"/>
  <c r="BC104" i="20" s="1"/>
  <c r="BC106" i="20" s="1"/>
  <c r="BC82" i="34"/>
  <c r="BC83" i="34" s="1"/>
  <c r="BJ49" i="18"/>
  <c r="BD85" i="34"/>
  <c r="AM104" i="20"/>
  <c r="AZ106" i="20" s="1"/>
  <c r="BE82" i="34"/>
  <c r="BE83" i="34" s="1"/>
  <c r="BE85" i="34" s="1"/>
  <c r="BJ47" i="18"/>
  <c r="BD82" i="34"/>
  <c r="BD83" i="34" s="1"/>
  <c r="AD42" i="32"/>
  <c r="AD47" i="32"/>
  <c r="BD101" i="20"/>
  <c r="BD104" i="20" s="1"/>
  <c r="BD106" i="20" s="1"/>
  <c r="AN104" i="20"/>
  <c r="BA106" i="20" s="1"/>
  <c r="AT104" i="20"/>
  <c r="AT106" i="20" s="1"/>
  <c r="BE101" i="20"/>
  <c r="BE104" i="20" s="1"/>
  <c r="BE106" i="20" s="1"/>
  <c r="AO104" i="20"/>
  <c r="BB106" i="20" s="1"/>
  <c r="AU101" i="20"/>
  <c r="AU104" i="20" s="1"/>
  <c r="AU106" i="20" s="1"/>
  <c r="AV101" i="20"/>
  <c r="AV104" i="20" s="1"/>
  <c r="AV106" i="20" s="1"/>
  <c r="BJ101" i="20"/>
  <c r="BJ104" i="20" s="1"/>
  <c r="AD34" i="32" s="1"/>
  <c r="AW101" i="20"/>
  <c r="AW104" i="20" s="1"/>
  <c r="AW106" i="20" s="1"/>
  <c r="AS101" i="20"/>
  <c r="AS104" i="20" s="1"/>
  <c r="P34" i="32" s="1"/>
  <c r="AX101" i="20"/>
  <c r="AX104" i="20" s="1"/>
  <c r="AX106" i="20" s="1"/>
  <c r="AS49" i="18"/>
  <c r="AT49" i="18"/>
  <c r="BF49" i="18" s="1"/>
  <c r="AS47" i="18"/>
  <c r="AU83" i="34"/>
  <c r="AU85" i="34" s="1"/>
  <c r="AV83" i="34"/>
  <c r="AV85" i="34" s="1"/>
  <c r="AN83" i="34"/>
  <c r="BA85" i="34" s="1"/>
  <c r="AO83" i="34"/>
  <c r="BB85" i="34" s="1"/>
  <c r="AG83" i="34"/>
  <c r="AW82" i="34"/>
  <c r="AW83" i="34" s="1"/>
  <c r="AW85" i="34" s="1"/>
  <c r="AL83" i="34"/>
  <c r="AY85" i="34" s="1"/>
  <c r="BC85" i="34"/>
  <c r="AX82" i="34"/>
  <c r="AX83" i="34" s="1"/>
  <c r="AX85" i="34" s="1"/>
  <c r="AZ82" i="34"/>
  <c r="AZ83" i="34" s="1"/>
  <c r="AZ85" i="34" s="1"/>
  <c r="AF104" i="20"/>
  <c r="AY101" i="20"/>
  <c r="AY104" i="20" s="1"/>
  <c r="AY106" i="20" s="1"/>
  <c r="BH104" i="20"/>
  <c r="H34" i="32" s="1"/>
  <c r="P35" i="32" l="1"/>
  <c r="BF47" i="18"/>
  <c r="BI47" i="18" s="1"/>
  <c r="BG49" i="18"/>
  <c r="BF106" i="20"/>
  <c r="BI49" i="18"/>
  <c r="AF83" i="34"/>
  <c r="BF101" i="20"/>
  <c r="BG47" i="18" l="1"/>
  <c r="BF104" i="20"/>
  <c r="X34" i="32" s="1"/>
  <c r="BI101" i="20"/>
  <c r="BI104" i="20" s="1"/>
  <c r="BG101" i="20"/>
  <c r="BH35" i="20"/>
  <c r="BE23" i="38"/>
  <c r="BD23" i="38"/>
  <c r="BC23" i="38"/>
  <c r="BB23" i="38"/>
  <c r="BA23" i="38"/>
  <c r="AZ23" i="38"/>
  <c r="AY23" i="38"/>
  <c r="AX23" i="38"/>
  <c r="AW23" i="38"/>
  <c r="AV23" i="38"/>
  <c r="BE12" i="38"/>
  <c r="BD12" i="38"/>
  <c r="BC12" i="38"/>
  <c r="BB12" i="38"/>
  <c r="BA12" i="38"/>
  <c r="AZ12" i="38"/>
  <c r="AY12" i="38"/>
  <c r="AX12" i="38"/>
  <c r="AW12" i="38"/>
  <c r="AV12" i="38"/>
  <c r="C7" i="32"/>
  <c r="V9" i="32"/>
  <c r="N35" i="32"/>
  <c r="N9" i="32"/>
  <c r="F43" i="32"/>
  <c r="F35" i="32"/>
  <c r="F9" i="32"/>
  <c r="BH24" i="18"/>
  <c r="BF24" i="18"/>
  <c r="AS24" i="18"/>
  <c r="Q24" i="18"/>
  <c r="AF24" i="18" s="1"/>
  <c r="BE120" i="18"/>
  <c r="BD120" i="18"/>
  <c r="BC120" i="18"/>
  <c r="BB120" i="18"/>
  <c r="BA120" i="18"/>
  <c r="AZ120" i="18"/>
  <c r="AY120" i="18"/>
  <c r="AX120" i="18"/>
  <c r="AW120" i="18"/>
  <c r="AV120" i="18"/>
  <c r="AU120" i="18"/>
  <c r="BE100" i="18"/>
  <c r="BD100" i="18"/>
  <c r="BC100" i="18"/>
  <c r="BB100" i="18"/>
  <c r="BA100" i="18"/>
  <c r="AZ100" i="18"/>
  <c r="AY100" i="18"/>
  <c r="AX100" i="18"/>
  <c r="AW100" i="18"/>
  <c r="AV100" i="18"/>
  <c r="AU100" i="18"/>
  <c r="BE89" i="18"/>
  <c r="BD89" i="18"/>
  <c r="BC89" i="18"/>
  <c r="BB89" i="18"/>
  <c r="BA89" i="18"/>
  <c r="AZ89" i="18"/>
  <c r="AY89" i="18"/>
  <c r="AX89" i="18"/>
  <c r="AW89" i="18"/>
  <c r="AV89" i="18"/>
  <c r="BE78" i="18"/>
  <c r="BD78" i="18"/>
  <c r="BC78" i="18"/>
  <c r="BB78" i="18"/>
  <c r="BA78" i="18"/>
  <c r="AZ78" i="18"/>
  <c r="AY78" i="18"/>
  <c r="AX78" i="18"/>
  <c r="AW78" i="18"/>
  <c r="AV78" i="18"/>
  <c r="AU78" i="18"/>
  <c r="AV60" i="18"/>
  <c r="BK68" i="18"/>
  <c r="BH68" i="18"/>
  <c r="BH69" i="18" s="1"/>
  <c r="C18" i="32" s="1"/>
  <c r="AR68" i="18"/>
  <c r="BE68" i="18" s="1"/>
  <c r="BE69" i="18" s="1"/>
  <c r="AQ68" i="18"/>
  <c r="BD68" i="18" s="1"/>
  <c r="BD69" i="18" s="1"/>
  <c r="AP68" i="18"/>
  <c r="BC68" i="18" s="1"/>
  <c r="BC69" i="18" s="1"/>
  <c r="AO68" i="18"/>
  <c r="BB68" i="18" s="1"/>
  <c r="BB69" i="18" s="1"/>
  <c r="AN68" i="18"/>
  <c r="BA68" i="18" s="1"/>
  <c r="BA69" i="18" s="1"/>
  <c r="AM68" i="18"/>
  <c r="AZ68" i="18" s="1"/>
  <c r="AZ69" i="18" s="1"/>
  <c r="AL68" i="18"/>
  <c r="AY68" i="18" s="1"/>
  <c r="AY69" i="18" s="1"/>
  <c r="AK68" i="18"/>
  <c r="AX68" i="18" s="1"/>
  <c r="AX69" i="18" s="1"/>
  <c r="AJ68" i="18"/>
  <c r="AW68" i="18" s="1"/>
  <c r="AW69" i="18" s="1"/>
  <c r="AI68" i="18"/>
  <c r="AH68" i="18"/>
  <c r="AH69" i="18" s="1"/>
  <c r="AG68" i="18"/>
  <c r="AG69" i="18" s="1"/>
  <c r="AT71" i="18" s="1"/>
  <c r="BJ68" i="18"/>
  <c r="BJ69" i="18" s="1"/>
  <c r="BK59" i="18"/>
  <c r="BH59" i="18"/>
  <c r="BH60" i="18" s="1"/>
  <c r="I17" i="32" s="1"/>
  <c r="J17" i="32" s="1"/>
  <c r="AR59" i="18"/>
  <c r="BE59" i="18" s="1"/>
  <c r="BE60" i="18" s="1"/>
  <c r="AQ59" i="18"/>
  <c r="BD59" i="18" s="1"/>
  <c r="BD60" i="18" s="1"/>
  <c r="AP59" i="18"/>
  <c r="BC59" i="18" s="1"/>
  <c r="BC60" i="18" s="1"/>
  <c r="AO59" i="18"/>
  <c r="BB59" i="18" s="1"/>
  <c r="BB60" i="18" s="1"/>
  <c r="AN59" i="18"/>
  <c r="BA59" i="18" s="1"/>
  <c r="BA60" i="18" s="1"/>
  <c r="AM59" i="18"/>
  <c r="AZ59" i="18" s="1"/>
  <c r="AZ60" i="18" s="1"/>
  <c r="AL59" i="18"/>
  <c r="AY59" i="18" s="1"/>
  <c r="AY60" i="18" s="1"/>
  <c r="AK59" i="18"/>
  <c r="AX59" i="18" s="1"/>
  <c r="AX60" i="18" s="1"/>
  <c r="AJ59" i="18"/>
  <c r="AW59" i="18" s="1"/>
  <c r="AW60" i="18" s="1"/>
  <c r="AI59" i="18"/>
  <c r="AI60" i="18" s="1"/>
  <c r="AH59" i="18"/>
  <c r="AH60" i="18" s="1"/>
  <c r="AG59" i="18"/>
  <c r="AG60" i="18" s="1"/>
  <c r="BJ59" i="18"/>
  <c r="BJ60" i="18" s="1"/>
  <c r="AD17" i="32" s="1"/>
  <c r="Q25" i="18"/>
  <c r="Q23" i="18"/>
  <c r="AF23" i="18" s="1"/>
  <c r="Q22" i="18"/>
  <c r="AG131" i="18"/>
  <c r="AT131" i="18" s="1"/>
  <c r="AH131" i="18"/>
  <c r="AU131" i="18" s="1"/>
  <c r="AI131" i="18"/>
  <c r="AV131" i="18" s="1"/>
  <c r="AJ131" i="18"/>
  <c r="AW131" i="18" s="1"/>
  <c r="AK131" i="18"/>
  <c r="AX131" i="18" s="1"/>
  <c r="AL131" i="18"/>
  <c r="AY131" i="18" s="1"/>
  <c r="AM131" i="18"/>
  <c r="AZ131" i="18" s="1"/>
  <c r="AN131" i="18"/>
  <c r="BA131" i="18" s="1"/>
  <c r="AO131" i="18"/>
  <c r="BB131" i="18" s="1"/>
  <c r="AP131" i="18"/>
  <c r="BC131" i="18" s="1"/>
  <c r="AQ131" i="18"/>
  <c r="BD131" i="18" s="1"/>
  <c r="AR131" i="18"/>
  <c r="BE131" i="18" s="1"/>
  <c r="BH131" i="18"/>
  <c r="BJ131" i="18"/>
  <c r="AG132" i="18"/>
  <c r="AT132" i="18" s="1"/>
  <c r="AH132" i="18"/>
  <c r="AU132" i="18" s="1"/>
  <c r="AI132" i="18"/>
  <c r="AV132" i="18" s="1"/>
  <c r="AJ132" i="18"/>
  <c r="AW132" i="18" s="1"/>
  <c r="AK132" i="18"/>
  <c r="AX132" i="18" s="1"/>
  <c r="AL132" i="18"/>
  <c r="AY132" i="18" s="1"/>
  <c r="AM132" i="18"/>
  <c r="AZ132" i="18" s="1"/>
  <c r="AN132" i="18"/>
  <c r="BA132" i="18" s="1"/>
  <c r="AO132" i="18"/>
  <c r="BB132" i="18" s="1"/>
  <c r="AP132" i="18"/>
  <c r="BC132" i="18" s="1"/>
  <c r="AQ132" i="18"/>
  <c r="BD132" i="18" s="1"/>
  <c r="AR132" i="18"/>
  <c r="BE132" i="18" s="1"/>
  <c r="BH132" i="18"/>
  <c r="BJ132" i="18"/>
  <c r="AG133" i="18"/>
  <c r="AT133" i="18" s="1"/>
  <c r="AH133" i="18"/>
  <c r="AU133" i="18" s="1"/>
  <c r="AI133" i="18"/>
  <c r="AV133" i="18" s="1"/>
  <c r="AJ133" i="18"/>
  <c r="AW133" i="18" s="1"/>
  <c r="AK133" i="18"/>
  <c r="AX133" i="18" s="1"/>
  <c r="AL133" i="18"/>
  <c r="AY133" i="18" s="1"/>
  <c r="AM133" i="18"/>
  <c r="AZ133" i="18" s="1"/>
  <c r="AN133" i="18"/>
  <c r="BA133" i="18" s="1"/>
  <c r="AO133" i="18"/>
  <c r="BB133" i="18" s="1"/>
  <c r="AP133" i="18"/>
  <c r="BC133" i="18" s="1"/>
  <c r="AQ133" i="18"/>
  <c r="BD133" i="18" s="1"/>
  <c r="AR133" i="18"/>
  <c r="BE133" i="18" s="1"/>
  <c r="BH133" i="18"/>
  <c r="BJ133" i="18"/>
  <c r="AG134" i="18"/>
  <c r="AH134" i="18"/>
  <c r="AU134" i="18" s="1"/>
  <c r="AI134" i="18"/>
  <c r="AV134" i="18" s="1"/>
  <c r="AJ134" i="18"/>
  <c r="AW134" i="18" s="1"/>
  <c r="AK134" i="18"/>
  <c r="AX134" i="18" s="1"/>
  <c r="AL134" i="18"/>
  <c r="AY134" i="18" s="1"/>
  <c r="AM134" i="18"/>
  <c r="AZ134" i="18" s="1"/>
  <c r="AN134" i="18"/>
  <c r="BA134" i="18" s="1"/>
  <c r="AO134" i="18"/>
  <c r="BB134" i="18" s="1"/>
  <c r="AP134" i="18"/>
  <c r="BC134" i="18" s="1"/>
  <c r="AQ134" i="18"/>
  <c r="BD134" i="18" s="1"/>
  <c r="AR134" i="18"/>
  <c r="BE134" i="18" s="1"/>
  <c r="BH134" i="18"/>
  <c r="BJ134" i="18"/>
  <c r="AG130" i="18"/>
  <c r="AT130" i="18" s="1"/>
  <c r="AH130" i="18"/>
  <c r="AU130" i="18" s="1"/>
  <c r="AI130" i="18"/>
  <c r="AV130" i="18" s="1"/>
  <c r="AJ130" i="18"/>
  <c r="AW130" i="18" s="1"/>
  <c r="AK130" i="18"/>
  <c r="AX130" i="18" s="1"/>
  <c r="AL130" i="18"/>
  <c r="AY130" i="18" s="1"/>
  <c r="AM130" i="18"/>
  <c r="AZ130" i="18" s="1"/>
  <c r="AN130" i="18"/>
  <c r="BA130" i="18" s="1"/>
  <c r="AO130" i="18"/>
  <c r="BB130" i="18" s="1"/>
  <c r="AP130" i="18"/>
  <c r="BC130" i="18" s="1"/>
  <c r="AQ130" i="18"/>
  <c r="BD130" i="18" s="1"/>
  <c r="AR130" i="18"/>
  <c r="BE130" i="18" s="1"/>
  <c r="BH130" i="18"/>
  <c r="BJ130" i="18"/>
  <c r="BH174" i="18"/>
  <c r="AR174" i="18"/>
  <c r="BE174" i="18" s="1"/>
  <c r="AQ174" i="18"/>
  <c r="BD174" i="18" s="1"/>
  <c r="AP174" i="18"/>
  <c r="BC174" i="18" s="1"/>
  <c r="AO174" i="18"/>
  <c r="BB174" i="18" s="1"/>
  <c r="AN174" i="18"/>
  <c r="BA174" i="18" s="1"/>
  <c r="AM174" i="18"/>
  <c r="AZ174" i="18" s="1"/>
  <c r="AL174" i="18"/>
  <c r="AY174" i="18" s="1"/>
  <c r="AK174" i="18"/>
  <c r="AX174" i="18" s="1"/>
  <c r="AJ174" i="18"/>
  <c r="AW174" i="18" s="1"/>
  <c r="AI174" i="18"/>
  <c r="AV174" i="18" s="1"/>
  <c r="AH174" i="18"/>
  <c r="AU174" i="18" s="1"/>
  <c r="AG174" i="18"/>
  <c r="AT174" i="18" s="1"/>
  <c r="BJ173" i="18"/>
  <c r="BH173" i="18"/>
  <c r="AR173" i="18"/>
  <c r="BE173" i="18" s="1"/>
  <c r="AQ173" i="18"/>
  <c r="BD173" i="18" s="1"/>
  <c r="AP173" i="18"/>
  <c r="BC173" i="18" s="1"/>
  <c r="AO173" i="18"/>
  <c r="BB173" i="18" s="1"/>
  <c r="AN173" i="18"/>
  <c r="BA173" i="18" s="1"/>
  <c r="AM173" i="18"/>
  <c r="AZ173" i="18" s="1"/>
  <c r="AL173" i="18"/>
  <c r="AY173" i="18" s="1"/>
  <c r="AK173" i="18"/>
  <c r="AX173" i="18" s="1"/>
  <c r="AJ173" i="18"/>
  <c r="AW173" i="18" s="1"/>
  <c r="AI173" i="18"/>
  <c r="AV173" i="18" s="1"/>
  <c r="AH173" i="18"/>
  <c r="AU173" i="18" s="1"/>
  <c r="BJ172" i="18"/>
  <c r="BH172" i="18"/>
  <c r="AR172" i="18"/>
  <c r="BE172" i="18" s="1"/>
  <c r="AQ172" i="18"/>
  <c r="BD172" i="18" s="1"/>
  <c r="AP172" i="18"/>
  <c r="BC172" i="18" s="1"/>
  <c r="AO172" i="18"/>
  <c r="BB172" i="18" s="1"/>
  <c r="AN172" i="18"/>
  <c r="BA172" i="18" s="1"/>
  <c r="AM172" i="18"/>
  <c r="AZ172" i="18" s="1"/>
  <c r="AL172" i="18"/>
  <c r="AY172" i="18" s="1"/>
  <c r="AK172" i="18"/>
  <c r="AX172" i="18" s="1"/>
  <c r="AJ172" i="18"/>
  <c r="AW172" i="18" s="1"/>
  <c r="AI172" i="18"/>
  <c r="AV172" i="18" s="1"/>
  <c r="AH172" i="18"/>
  <c r="AU172" i="18" s="1"/>
  <c r="AG172" i="18"/>
  <c r="AT172" i="18" s="1"/>
  <c r="BH171" i="18"/>
  <c r="AR171" i="18"/>
  <c r="BE171" i="18" s="1"/>
  <c r="AQ171" i="18"/>
  <c r="BD171" i="18" s="1"/>
  <c r="AP171" i="18"/>
  <c r="BC171" i="18" s="1"/>
  <c r="AO171" i="18"/>
  <c r="BB171" i="18" s="1"/>
  <c r="AN171" i="18"/>
  <c r="BA171" i="18" s="1"/>
  <c r="AM171" i="18"/>
  <c r="AZ171" i="18" s="1"/>
  <c r="AL171" i="18"/>
  <c r="AY171" i="18" s="1"/>
  <c r="AK171" i="18"/>
  <c r="AX171" i="18" s="1"/>
  <c r="AJ171" i="18"/>
  <c r="AW171" i="18" s="1"/>
  <c r="AI171" i="18"/>
  <c r="AV171" i="18" s="1"/>
  <c r="AH171" i="18"/>
  <c r="AU171" i="18" s="1"/>
  <c r="AG171" i="18"/>
  <c r="AT171" i="18" s="1"/>
  <c r="BJ170" i="18"/>
  <c r="BH170" i="18"/>
  <c r="AR170" i="18"/>
  <c r="BE170" i="18" s="1"/>
  <c r="AQ170" i="18"/>
  <c r="BD170" i="18" s="1"/>
  <c r="AP170" i="18"/>
  <c r="BC170" i="18" s="1"/>
  <c r="AO170" i="18"/>
  <c r="BB170" i="18" s="1"/>
  <c r="AN170" i="18"/>
  <c r="BA170" i="18" s="1"/>
  <c r="AM170" i="18"/>
  <c r="AZ170" i="18" s="1"/>
  <c r="AL170" i="18"/>
  <c r="AY170" i="18" s="1"/>
  <c r="AK170" i="18"/>
  <c r="AX170" i="18" s="1"/>
  <c r="AJ170" i="18"/>
  <c r="AW170" i="18" s="1"/>
  <c r="AI170" i="18"/>
  <c r="AV170" i="18" s="1"/>
  <c r="AH170" i="18"/>
  <c r="AU170" i="18" s="1"/>
  <c r="AG170" i="18"/>
  <c r="BJ169" i="18"/>
  <c r="BH169" i="18"/>
  <c r="AR169" i="18"/>
  <c r="BE169" i="18" s="1"/>
  <c r="AQ169" i="18"/>
  <c r="BD169" i="18" s="1"/>
  <c r="AP169" i="18"/>
  <c r="BC169" i="18" s="1"/>
  <c r="AO169" i="18"/>
  <c r="BB169" i="18" s="1"/>
  <c r="AN169" i="18"/>
  <c r="BA169" i="18" s="1"/>
  <c r="AM169" i="18"/>
  <c r="AZ169" i="18" s="1"/>
  <c r="AL169" i="18"/>
  <c r="AY169" i="18" s="1"/>
  <c r="AK169" i="18"/>
  <c r="AX169" i="18" s="1"/>
  <c r="AJ169" i="18"/>
  <c r="AW169" i="18" s="1"/>
  <c r="AI169" i="18"/>
  <c r="AV169" i="18" s="1"/>
  <c r="AH169" i="18"/>
  <c r="AU169" i="18" s="1"/>
  <c r="AG169" i="18"/>
  <c r="BJ168" i="18"/>
  <c r="BH168" i="18"/>
  <c r="AR168" i="18"/>
  <c r="BE168" i="18" s="1"/>
  <c r="AQ168" i="18"/>
  <c r="BD168" i="18" s="1"/>
  <c r="AP168" i="18"/>
  <c r="BC168" i="18" s="1"/>
  <c r="AO168" i="18"/>
  <c r="BB168" i="18" s="1"/>
  <c r="AN168" i="18"/>
  <c r="BA168" i="18" s="1"/>
  <c r="AM168" i="18"/>
  <c r="AZ168" i="18" s="1"/>
  <c r="AL168" i="18"/>
  <c r="AY168" i="18" s="1"/>
  <c r="AK168" i="18"/>
  <c r="AX168" i="18" s="1"/>
  <c r="AJ168" i="18"/>
  <c r="AW168" i="18" s="1"/>
  <c r="AI168" i="18"/>
  <c r="AV168" i="18" s="1"/>
  <c r="AH168" i="18"/>
  <c r="AU168" i="18" s="1"/>
  <c r="AG168" i="18"/>
  <c r="BJ167" i="18"/>
  <c r="BH167" i="18"/>
  <c r="AR167" i="18"/>
  <c r="BE167" i="18" s="1"/>
  <c r="AQ167" i="18"/>
  <c r="BD167" i="18" s="1"/>
  <c r="AP167" i="18"/>
  <c r="BC167" i="18" s="1"/>
  <c r="AO167" i="18"/>
  <c r="BB167" i="18" s="1"/>
  <c r="AN167" i="18"/>
  <c r="BA167" i="18" s="1"/>
  <c r="AM167" i="18"/>
  <c r="AZ167" i="18" s="1"/>
  <c r="AL167" i="18"/>
  <c r="AY167" i="18" s="1"/>
  <c r="AK167" i="18"/>
  <c r="AX167" i="18" s="1"/>
  <c r="AJ167" i="18"/>
  <c r="AW167" i="18" s="1"/>
  <c r="AI167" i="18"/>
  <c r="AV167" i="18" s="1"/>
  <c r="AH167" i="18"/>
  <c r="AU167" i="18" s="1"/>
  <c r="AT167" i="18"/>
  <c r="BJ166" i="18"/>
  <c r="BH166" i="18"/>
  <c r="AR166" i="18"/>
  <c r="BE166" i="18" s="1"/>
  <c r="AQ166" i="18"/>
  <c r="BD166" i="18" s="1"/>
  <c r="AP166" i="18"/>
  <c r="BC166" i="18" s="1"/>
  <c r="AO166" i="18"/>
  <c r="BB166" i="18" s="1"/>
  <c r="AN166" i="18"/>
  <c r="BA166" i="18" s="1"/>
  <c r="AM166" i="18"/>
  <c r="AZ166" i="18" s="1"/>
  <c r="AL166" i="18"/>
  <c r="AY166" i="18" s="1"/>
  <c r="AK166" i="18"/>
  <c r="AX166" i="18" s="1"/>
  <c r="AJ166" i="18"/>
  <c r="AW166" i="18" s="1"/>
  <c r="AI166" i="18"/>
  <c r="AV166" i="18" s="1"/>
  <c r="AH166" i="18"/>
  <c r="AU166" i="18" s="1"/>
  <c r="AG166" i="18"/>
  <c r="AT166" i="18" s="1"/>
  <c r="BJ165" i="18"/>
  <c r="BH165" i="18"/>
  <c r="AR165" i="18"/>
  <c r="BE165" i="18" s="1"/>
  <c r="AQ165" i="18"/>
  <c r="BD165" i="18" s="1"/>
  <c r="AP165" i="18"/>
  <c r="BC165" i="18" s="1"/>
  <c r="AO165" i="18"/>
  <c r="BB165" i="18" s="1"/>
  <c r="AN165" i="18"/>
  <c r="BA165" i="18" s="1"/>
  <c r="AM165" i="18"/>
  <c r="AZ165" i="18" s="1"/>
  <c r="AL165" i="18"/>
  <c r="AY165" i="18" s="1"/>
  <c r="AK165" i="18"/>
  <c r="AX165" i="18" s="1"/>
  <c r="AJ165" i="18"/>
  <c r="AW165" i="18" s="1"/>
  <c r="AI165" i="18"/>
  <c r="AV165" i="18" s="1"/>
  <c r="AH165" i="18"/>
  <c r="AU165" i="18" s="1"/>
  <c r="AG165" i="18"/>
  <c r="AT165" i="18" s="1"/>
  <c r="BJ164" i="18"/>
  <c r="BH164" i="18"/>
  <c r="AR164" i="18"/>
  <c r="AQ164" i="18"/>
  <c r="AP164" i="18"/>
  <c r="AO164" i="18"/>
  <c r="AN164" i="18"/>
  <c r="AM164" i="18"/>
  <c r="AL164" i="18"/>
  <c r="AK164" i="18"/>
  <c r="AJ164" i="18"/>
  <c r="AI164" i="18"/>
  <c r="AH164" i="18"/>
  <c r="AU164" i="18" s="1"/>
  <c r="AG164" i="18"/>
  <c r="BJ163" i="18"/>
  <c r="BH163" i="18"/>
  <c r="AR163" i="18"/>
  <c r="BE163" i="18" s="1"/>
  <c r="AQ163" i="18"/>
  <c r="BD163" i="18" s="1"/>
  <c r="AP163" i="18"/>
  <c r="BC163" i="18" s="1"/>
  <c r="AO163" i="18"/>
  <c r="BB163" i="18" s="1"/>
  <c r="AN163" i="18"/>
  <c r="BA163" i="18" s="1"/>
  <c r="AM163" i="18"/>
  <c r="AZ163" i="18" s="1"/>
  <c r="AL163" i="18"/>
  <c r="AY163" i="18" s="1"/>
  <c r="AK163" i="18"/>
  <c r="AX163" i="18" s="1"/>
  <c r="AJ163" i="18"/>
  <c r="AW163" i="18" s="1"/>
  <c r="AI163" i="18"/>
  <c r="AV163" i="18" s="1"/>
  <c r="AH163" i="18"/>
  <c r="AU163" i="18" s="1"/>
  <c r="AG163" i="18"/>
  <c r="AT163" i="18" s="1"/>
  <c r="BJ162" i="18"/>
  <c r="BH162" i="18"/>
  <c r="AR162" i="18"/>
  <c r="BE162" i="18" s="1"/>
  <c r="AQ162" i="18"/>
  <c r="BD162" i="18" s="1"/>
  <c r="AP162" i="18"/>
  <c r="BC162" i="18" s="1"/>
  <c r="AO162" i="18"/>
  <c r="BB162" i="18" s="1"/>
  <c r="AN162" i="18"/>
  <c r="BA162" i="18" s="1"/>
  <c r="AM162" i="18"/>
  <c r="AZ162" i="18" s="1"/>
  <c r="AL162" i="18"/>
  <c r="AY162" i="18" s="1"/>
  <c r="AK162" i="18"/>
  <c r="AX162" i="18" s="1"/>
  <c r="AJ162" i="18"/>
  <c r="AW162" i="18" s="1"/>
  <c r="AI162" i="18"/>
  <c r="AV162" i="18" s="1"/>
  <c r="AH162" i="18"/>
  <c r="AU162" i="18" s="1"/>
  <c r="AG162" i="18"/>
  <c r="AT162" i="18" s="1"/>
  <c r="BJ152" i="18"/>
  <c r="BH152" i="18"/>
  <c r="AR152" i="18"/>
  <c r="BE152" i="18" s="1"/>
  <c r="AQ152" i="18"/>
  <c r="BD152" i="18" s="1"/>
  <c r="AP152" i="18"/>
  <c r="BC152" i="18" s="1"/>
  <c r="AO152" i="18"/>
  <c r="BB152" i="18" s="1"/>
  <c r="AN152" i="18"/>
  <c r="BA152" i="18" s="1"/>
  <c r="AM152" i="18"/>
  <c r="AZ152" i="18" s="1"/>
  <c r="AL152" i="18"/>
  <c r="AY152" i="18" s="1"/>
  <c r="AK152" i="18"/>
  <c r="AX152" i="18" s="1"/>
  <c r="AJ152" i="18"/>
  <c r="AW152" i="18" s="1"/>
  <c r="AI152" i="18"/>
  <c r="AV152" i="18" s="1"/>
  <c r="AH152" i="18"/>
  <c r="AU152" i="18" s="1"/>
  <c r="AG152" i="18"/>
  <c r="BJ151" i="18"/>
  <c r="BH151" i="18"/>
  <c r="AR151" i="18"/>
  <c r="BE151" i="18" s="1"/>
  <c r="AQ151" i="18"/>
  <c r="BD151" i="18" s="1"/>
  <c r="AP151" i="18"/>
  <c r="BC151" i="18" s="1"/>
  <c r="AO151" i="18"/>
  <c r="BB151" i="18" s="1"/>
  <c r="AN151" i="18"/>
  <c r="BA151" i="18" s="1"/>
  <c r="AM151" i="18"/>
  <c r="AZ151" i="18" s="1"/>
  <c r="AL151" i="18"/>
  <c r="AY151" i="18" s="1"/>
  <c r="AK151" i="18"/>
  <c r="AX151" i="18" s="1"/>
  <c r="AJ151" i="18"/>
  <c r="AW151" i="18" s="1"/>
  <c r="AI151" i="18"/>
  <c r="AV151" i="18" s="1"/>
  <c r="AH151" i="18"/>
  <c r="AU151" i="18" s="1"/>
  <c r="AG151" i="18"/>
  <c r="AT151" i="18" s="1"/>
  <c r="BJ150" i="18"/>
  <c r="BH150" i="18"/>
  <c r="AR150" i="18"/>
  <c r="BE150" i="18" s="1"/>
  <c r="AQ150" i="18"/>
  <c r="BD150" i="18" s="1"/>
  <c r="AP150" i="18"/>
  <c r="BC150" i="18" s="1"/>
  <c r="AO150" i="18"/>
  <c r="BB150" i="18" s="1"/>
  <c r="AN150" i="18"/>
  <c r="BA150" i="18" s="1"/>
  <c r="AM150" i="18"/>
  <c r="AZ150" i="18" s="1"/>
  <c r="AL150" i="18"/>
  <c r="AY150" i="18" s="1"/>
  <c r="AK150" i="18"/>
  <c r="AX150" i="18" s="1"/>
  <c r="AJ150" i="18"/>
  <c r="AW150" i="18" s="1"/>
  <c r="AI150" i="18"/>
  <c r="AV150" i="18" s="1"/>
  <c r="AH150" i="18"/>
  <c r="AU150" i="18" s="1"/>
  <c r="AG150" i="18"/>
  <c r="AT150" i="18" s="1"/>
  <c r="BJ149" i="18"/>
  <c r="BH149" i="18"/>
  <c r="AR149" i="18"/>
  <c r="BE149" i="18" s="1"/>
  <c r="AQ149" i="18"/>
  <c r="BD149" i="18" s="1"/>
  <c r="AP149" i="18"/>
  <c r="BC149" i="18" s="1"/>
  <c r="AO149" i="18"/>
  <c r="BB149" i="18" s="1"/>
  <c r="AN149" i="18"/>
  <c r="BA149" i="18" s="1"/>
  <c r="AM149" i="18"/>
  <c r="AZ149" i="18" s="1"/>
  <c r="AL149" i="18"/>
  <c r="AY149" i="18" s="1"/>
  <c r="AK149" i="18"/>
  <c r="AX149" i="18" s="1"/>
  <c r="AJ149" i="18"/>
  <c r="AW149" i="18" s="1"/>
  <c r="AI149" i="18"/>
  <c r="AV149" i="18" s="1"/>
  <c r="AH149" i="18"/>
  <c r="AU149" i="18" s="1"/>
  <c r="AG149" i="18"/>
  <c r="AT149" i="18" s="1"/>
  <c r="BJ148" i="18"/>
  <c r="BH148" i="18"/>
  <c r="AR148" i="18"/>
  <c r="BE148" i="18" s="1"/>
  <c r="AQ148" i="18"/>
  <c r="BD148" i="18" s="1"/>
  <c r="AP148" i="18"/>
  <c r="BC148" i="18" s="1"/>
  <c r="AO148" i="18"/>
  <c r="BB148" i="18" s="1"/>
  <c r="AN148" i="18"/>
  <c r="BA148" i="18" s="1"/>
  <c r="AM148" i="18"/>
  <c r="AZ148" i="18" s="1"/>
  <c r="AL148" i="18"/>
  <c r="AY148" i="18" s="1"/>
  <c r="AK148" i="18"/>
  <c r="AX148" i="18" s="1"/>
  <c r="AJ148" i="18"/>
  <c r="AW148" i="18" s="1"/>
  <c r="AI148" i="18"/>
  <c r="AV148" i="18" s="1"/>
  <c r="AH148" i="18"/>
  <c r="AU148" i="18" s="1"/>
  <c r="AG148" i="18"/>
  <c r="AT148" i="18" s="1"/>
  <c r="BJ147" i="18"/>
  <c r="BH147" i="18"/>
  <c r="AR147" i="18"/>
  <c r="BE147" i="18" s="1"/>
  <c r="AQ147" i="18"/>
  <c r="BD147" i="18" s="1"/>
  <c r="AP147" i="18"/>
  <c r="BC147" i="18" s="1"/>
  <c r="AO147" i="18"/>
  <c r="BB147" i="18" s="1"/>
  <c r="AN147" i="18"/>
  <c r="BA147" i="18" s="1"/>
  <c r="AM147" i="18"/>
  <c r="AZ147" i="18" s="1"/>
  <c r="AL147" i="18"/>
  <c r="AY147" i="18" s="1"/>
  <c r="AK147" i="18"/>
  <c r="AX147" i="18" s="1"/>
  <c r="AJ147" i="18"/>
  <c r="AW147" i="18" s="1"/>
  <c r="AI147" i="18"/>
  <c r="AV147" i="18" s="1"/>
  <c r="AH147" i="18"/>
  <c r="AU147" i="18" s="1"/>
  <c r="AG147" i="18"/>
  <c r="AT147" i="18" s="1"/>
  <c r="BJ146" i="18"/>
  <c r="BH146" i="18"/>
  <c r="AR146" i="18"/>
  <c r="BE146" i="18" s="1"/>
  <c r="AQ146" i="18"/>
  <c r="BD146" i="18" s="1"/>
  <c r="AP146" i="18"/>
  <c r="BC146" i="18" s="1"/>
  <c r="AO146" i="18"/>
  <c r="BB146" i="18" s="1"/>
  <c r="AN146" i="18"/>
  <c r="BA146" i="18" s="1"/>
  <c r="AM146" i="18"/>
  <c r="AZ146" i="18" s="1"/>
  <c r="AL146" i="18"/>
  <c r="AY146" i="18" s="1"/>
  <c r="AK146" i="18"/>
  <c r="AX146" i="18" s="1"/>
  <c r="AJ146" i="18"/>
  <c r="AW146" i="18" s="1"/>
  <c r="AI146" i="18"/>
  <c r="AV146" i="18" s="1"/>
  <c r="AH146" i="18"/>
  <c r="AU146" i="18" s="1"/>
  <c r="AG146" i="18"/>
  <c r="AT146" i="18" s="1"/>
  <c r="BJ145" i="18"/>
  <c r="BH145" i="18"/>
  <c r="AR145" i="18"/>
  <c r="BE145" i="18" s="1"/>
  <c r="AQ145" i="18"/>
  <c r="BD145" i="18" s="1"/>
  <c r="AP145" i="18"/>
  <c r="BC145" i="18" s="1"/>
  <c r="AO145" i="18"/>
  <c r="BB145" i="18" s="1"/>
  <c r="AN145" i="18"/>
  <c r="BA145" i="18" s="1"/>
  <c r="AM145" i="18"/>
  <c r="AZ145" i="18" s="1"/>
  <c r="AL145" i="18"/>
  <c r="AY145" i="18" s="1"/>
  <c r="AK145" i="18"/>
  <c r="AX145" i="18" s="1"/>
  <c r="AJ145" i="18"/>
  <c r="AW145" i="18" s="1"/>
  <c r="AI145" i="18"/>
  <c r="AV145" i="18" s="1"/>
  <c r="AH145" i="18"/>
  <c r="AU145" i="18" s="1"/>
  <c r="AG145" i="18"/>
  <c r="AT145" i="18" s="1"/>
  <c r="BJ144" i="18"/>
  <c r="BH144" i="18"/>
  <c r="AR144" i="18"/>
  <c r="BE144" i="18" s="1"/>
  <c r="AQ144" i="18"/>
  <c r="BD144" i="18" s="1"/>
  <c r="AP144" i="18"/>
  <c r="BC144" i="18" s="1"/>
  <c r="AO144" i="18"/>
  <c r="BB144" i="18" s="1"/>
  <c r="AN144" i="18"/>
  <c r="BA144" i="18" s="1"/>
  <c r="AM144" i="18"/>
  <c r="AZ144" i="18" s="1"/>
  <c r="AL144" i="18"/>
  <c r="AY144" i="18" s="1"/>
  <c r="AK144" i="18"/>
  <c r="AX144" i="18" s="1"/>
  <c r="AJ144" i="18"/>
  <c r="AW144" i="18" s="1"/>
  <c r="AI144" i="18"/>
  <c r="AV144" i="18" s="1"/>
  <c r="AH144" i="18"/>
  <c r="AU144" i="18" s="1"/>
  <c r="AG144" i="18"/>
  <c r="AT144" i="18" s="1"/>
  <c r="BJ143" i="18"/>
  <c r="BH143" i="18"/>
  <c r="AR143" i="18"/>
  <c r="AQ143" i="18"/>
  <c r="AP143" i="18"/>
  <c r="AO143" i="18"/>
  <c r="AN143" i="18"/>
  <c r="AM143" i="18"/>
  <c r="AL143" i="18"/>
  <c r="AY143" i="18" s="1"/>
  <c r="AK143" i="18"/>
  <c r="AJ143" i="18"/>
  <c r="AW143" i="18" s="1"/>
  <c r="AI143" i="18"/>
  <c r="AH143" i="18"/>
  <c r="AG143" i="18"/>
  <c r="AT143" i="18" s="1"/>
  <c r="BJ129" i="18"/>
  <c r="BH129" i="18"/>
  <c r="AR129" i="18"/>
  <c r="BE129" i="18" s="1"/>
  <c r="AQ129" i="18"/>
  <c r="BD129" i="18" s="1"/>
  <c r="AP129" i="18"/>
  <c r="BC129" i="18" s="1"/>
  <c r="AO129" i="18"/>
  <c r="BB129" i="18" s="1"/>
  <c r="AN129" i="18"/>
  <c r="BA129" i="18" s="1"/>
  <c r="AM129" i="18"/>
  <c r="AZ129" i="18" s="1"/>
  <c r="AL129" i="18"/>
  <c r="AY129" i="18" s="1"/>
  <c r="AK129" i="18"/>
  <c r="AX129" i="18" s="1"/>
  <c r="AJ129" i="18"/>
  <c r="AW129" i="18" s="1"/>
  <c r="AI129" i="18"/>
  <c r="AV129" i="18" s="1"/>
  <c r="AV135" i="18" s="1"/>
  <c r="AH129" i="18"/>
  <c r="AU129" i="18" s="1"/>
  <c r="AG129" i="18"/>
  <c r="AT129" i="18" s="1"/>
  <c r="BJ119" i="18"/>
  <c r="BJ120" i="18" s="1"/>
  <c r="AD23" i="32" s="1"/>
  <c r="BH119" i="18"/>
  <c r="BH120" i="18" s="1"/>
  <c r="H23" i="32" s="1"/>
  <c r="J23" i="32" s="1"/>
  <c r="AR119" i="18"/>
  <c r="AR120" i="18" s="1"/>
  <c r="AQ119" i="18"/>
  <c r="AQ120" i="18" s="1"/>
  <c r="AP119" i="18"/>
  <c r="AP120" i="18" s="1"/>
  <c r="AO119" i="18"/>
  <c r="AO120" i="18" s="1"/>
  <c r="AN119" i="18"/>
  <c r="AN120" i="18" s="1"/>
  <c r="AM119" i="18"/>
  <c r="AM120" i="18" s="1"/>
  <c r="AL119" i="18"/>
  <c r="AL120" i="18" s="1"/>
  <c r="AK119" i="18"/>
  <c r="AK120" i="18" s="1"/>
  <c r="AJ119" i="18"/>
  <c r="AJ120" i="18" s="1"/>
  <c r="AI119" i="18"/>
  <c r="AI120" i="18" s="1"/>
  <c r="AH119" i="18"/>
  <c r="AH120" i="18" s="1"/>
  <c r="AG119" i="18"/>
  <c r="AF120" i="18"/>
  <c r="BJ108" i="18"/>
  <c r="BH108" i="18"/>
  <c r="AR108" i="18"/>
  <c r="AQ108" i="18"/>
  <c r="AP108" i="18"/>
  <c r="AO108" i="18"/>
  <c r="AN108" i="18"/>
  <c r="AM108" i="18"/>
  <c r="AL108" i="18"/>
  <c r="AK108" i="18"/>
  <c r="AJ108" i="18"/>
  <c r="AI108" i="18"/>
  <c r="AG108" i="18"/>
  <c r="AD22" i="32"/>
  <c r="BH110" i="18"/>
  <c r="BF110" i="18"/>
  <c r="AR110" i="18"/>
  <c r="AQ110" i="18"/>
  <c r="AP110" i="18"/>
  <c r="AO110" i="18"/>
  <c r="AN110" i="18"/>
  <c r="AM110" i="18"/>
  <c r="AL110" i="18"/>
  <c r="AK110" i="18"/>
  <c r="AJ110" i="18"/>
  <c r="AI110" i="18"/>
  <c r="AH110" i="18"/>
  <c r="AG110" i="18"/>
  <c r="BJ109" i="18"/>
  <c r="BH109" i="18"/>
  <c r="BF109" i="18"/>
  <c r="AR109" i="18"/>
  <c r="AQ109" i="18"/>
  <c r="AP109" i="18"/>
  <c r="AO109" i="18"/>
  <c r="AN109" i="18"/>
  <c r="AM109" i="18"/>
  <c r="AL109" i="18"/>
  <c r="AK109" i="18"/>
  <c r="AJ109" i="18"/>
  <c r="AI109" i="18"/>
  <c r="AH109" i="18"/>
  <c r="AG109" i="18"/>
  <c r="AG111" i="18" s="1"/>
  <c r="BH99" i="18"/>
  <c r="BF99" i="18"/>
  <c r="AR99" i="18"/>
  <c r="AQ99" i="18"/>
  <c r="AP99" i="18"/>
  <c r="AO99" i="18"/>
  <c r="AN99" i="18"/>
  <c r="AM99" i="18"/>
  <c r="AL99" i="18"/>
  <c r="AK99" i="18"/>
  <c r="AJ99" i="18"/>
  <c r="AI99" i="18"/>
  <c r="AH99" i="18"/>
  <c r="AG99" i="18"/>
  <c r="BJ98" i="18"/>
  <c r="BJ100" i="18" s="1"/>
  <c r="AD21" i="32" s="1"/>
  <c r="BH98" i="18"/>
  <c r="AR98" i="18"/>
  <c r="AQ98" i="18"/>
  <c r="AP98" i="18"/>
  <c r="AO98" i="18"/>
  <c r="AN98" i="18"/>
  <c r="AM98" i="18"/>
  <c r="AL98" i="18"/>
  <c r="AK98" i="18"/>
  <c r="AJ98" i="18"/>
  <c r="AI98" i="18"/>
  <c r="AH98" i="18"/>
  <c r="AG98" i="18"/>
  <c r="BH97" i="18"/>
  <c r="BF97" i="18"/>
  <c r="AR97" i="18"/>
  <c r="AQ97" i="18"/>
  <c r="AP97" i="18"/>
  <c r="AO97" i="18"/>
  <c r="AN97" i="18"/>
  <c r="AM97" i="18"/>
  <c r="AL97" i="18"/>
  <c r="AK97" i="18"/>
  <c r="AJ97" i="18"/>
  <c r="AI97" i="18"/>
  <c r="AH97" i="18"/>
  <c r="AG97" i="18"/>
  <c r="BJ87" i="18"/>
  <c r="BH87" i="18"/>
  <c r="BF87" i="18"/>
  <c r="AR87" i="18"/>
  <c r="AQ87" i="18"/>
  <c r="AP87" i="18"/>
  <c r="AO87" i="18"/>
  <c r="AN87" i="18"/>
  <c r="AM87" i="18"/>
  <c r="AL87" i="18"/>
  <c r="AK87" i="18"/>
  <c r="AJ87" i="18"/>
  <c r="AI87" i="18"/>
  <c r="AH87" i="18"/>
  <c r="AG89" i="18"/>
  <c r="BH86" i="18"/>
  <c r="BF86" i="18"/>
  <c r="AR86" i="18"/>
  <c r="AQ86" i="18"/>
  <c r="AP86" i="18"/>
  <c r="AO86" i="18"/>
  <c r="AN86" i="18"/>
  <c r="AM86" i="18"/>
  <c r="AL86" i="18"/>
  <c r="AK86" i="18"/>
  <c r="AJ86" i="18"/>
  <c r="AI86" i="18"/>
  <c r="AH86" i="18"/>
  <c r="AG86" i="18"/>
  <c r="BH88" i="18"/>
  <c r="BF88" i="18"/>
  <c r="AR88" i="18"/>
  <c r="AQ88" i="18"/>
  <c r="AP88" i="18"/>
  <c r="AO88" i="18"/>
  <c r="AN88" i="18"/>
  <c r="AM88" i="18"/>
  <c r="AL88" i="18"/>
  <c r="AK88" i="18"/>
  <c r="AJ88" i="18"/>
  <c r="AI88" i="18"/>
  <c r="AH88" i="18"/>
  <c r="AG88" i="18"/>
  <c r="BH11" i="18"/>
  <c r="AR11" i="18"/>
  <c r="BE11" i="18" s="1"/>
  <c r="AQ11" i="18"/>
  <c r="BD11" i="18" s="1"/>
  <c r="AP11" i="18"/>
  <c r="BC11" i="18" s="1"/>
  <c r="AO11" i="18"/>
  <c r="BB11" i="18" s="1"/>
  <c r="AN11" i="18"/>
  <c r="BA11" i="18" s="1"/>
  <c r="AM11" i="18"/>
  <c r="AZ11" i="18" s="1"/>
  <c r="AL11" i="18"/>
  <c r="AY11" i="18" s="1"/>
  <c r="AK11" i="18"/>
  <c r="AX11" i="18" s="1"/>
  <c r="AJ11" i="18"/>
  <c r="AW11" i="18" s="1"/>
  <c r="AI11" i="18"/>
  <c r="AV11" i="18" s="1"/>
  <c r="AH11" i="18"/>
  <c r="AU11" i="18" s="1"/>
  <c r="AG11" i="18"/>
  <c r="BH8" i="18"/>
  <c r="AR8" i="18"/>
  <c r="BE8" i="18" s="1"/>
  <c r="AQ8" i="18"/>
  <c r="BD8" i="18" s="1"/>
  <c r="AP8" i="18"/>
  <c r="BC8" i="18" s="1"/>
  <c r="AO8" i="18"/>
  <c r="BB8" i="18" s="1"/>
  <c r="AN8" i="18"/>
  <c r="BA8" i="18" s="1"/>
  <c r="AM8" i="18"/>
  <c r="AZ8" i="18" s="1"/>
  <c r="AL8" i="18"/>
  <c r="AY8" i="18" s="1"/>
  <c r="AK8" i="18"/>
  <c r="AX8" i="18" s="1"/>
  <c r="AJ8" i="18"/>
  <c r="AW8" i="18" s="1"/>
  <c r="AI8" i="18"/>
  <c r="AH8" i="18"/>
  <c r="AG8" i="18"/>
  <c r="Q8" i="18"/>
  <c r="AF8" i="18" s="1"/>
  <c r="BH7" i="18"/>
  <c r="AR7" i="18"/>
  <c r="BE7" i="18" s="1"/>
  <c r="AQ7" i="18"/>
  <c r="BD7" i="18" s="1"/>
  <c r="AP7" i="18"/>
  <c r="BC7" i="18" s="1"/>
  <c r="AO7" i="18"/>
  <c r="BB7" i="18" s="1"/>
  <c r="AN7" i="18"/>
  <c r="BA7" i="18" s="1"/>
  <c r="AM7" i="18"/>
  <c r="AZ7" i="18" s="1"/>
  <c r="AL7" i="18"/>
  <c r="AY7" i="18" s="1"/>
  <c r="AK7" i="18"/>
  <c r="AX7" i="18" s="1"/>
  <c r="AJ7" i="18"/>
  <c r="AW7" i="18" s="1"/>
  <c r="AI7" i="18"/>
  <c r="AH7" i="18"/>
  <c r="AG7" i="18"/>
  <c r="Q7" i="18"/>
  <c r="BH6" i="18"/>
  <c r="AR6" i="18"/>
  <c r="BE6" i="18" s="1"/>
  <c r="AQ6" i="18"/>
  <c r="BD6" i="18" s="1"/>
  <c r="AP6" i="18"/>
  <c r="BC6" i="18" s="1"/>
  <c r="AO6" i="18"/>
  <c r="BB6" i="18" s="1"/>
  <c r="AN6" i="18"/>
  <c r="BA6" i="18" s="1"/>
  <c r="AM6" i="18"/>
  <c r="AZ6" i="18" s="1"/>
  <c r="AL6" i="18"/>
  <c r="AY6" i="18" s="1"/>
  <c r="AK6" i="18"/>
  <c r="AX6" i="18" s="1"/>
  <c r="AJ6" i="18"/>
  <c r="AW6" i="18" s="1"/>
  <c r="AI6" i="18"/>
  <c r="AH6" i="18"/>
  <c r="AG6" i="18"/>
  <c r="Q6" i="18"/>
  <c r="AJ34" i="32" l="1"/>
  <c r="X35" i="32"/>
  <c r="AG100" i="18"/>
  <c r="AT98" i="18"/>
  <c r="AH111" i="18"/>
  <c r="BG24" i="18"/>
  <c r="BJ25" i="18"/>
  <c r="AF25" i="18"/>
  <c r="BJ22" i="18"/>
  <c r="AF22" i="18"/>
  <c r="BJ6" i="18"/>
  <c r="AF6" i="18"/>
  <c r="BJ7" i="18"/>
  <c r="AF7" i="18"/>
  <c r="AG120" i="18"/>
  <c r="BF119" i="18"/>
  <c r="BF120" i="18" s="1"/>
  <c r="X23" i="32" s="1"/>
  <c r="BF6" i="18"/>
  <c r="AG12" i="18"/>
  <c r="BD135" i="18"/>
  <c r="AD26" i="32"/>
  <c r="BF174" i="18"/>
  <c r="AN100" i="18"/>
  <c r="BA102" i="18" s="1"/>
  <c r="BF129" i="18"/>
  <c r="BC135" i="18"/>
  <c r="BH175" i="18"/>
  <c r="C26" i="32" s="1"/>
  <c r="BF166" i="18"/>
  <c r="BB135" i="18"/>
  <c r="BA135" i="18"/>
  <c r="BF172" i="18"/>
  <c r="AU71" i="18"/>
  <c r="BF71" i="18" s="1"/>
  <c r="BH135" i="18"/>
  <c r="G24" i="32" s="1"/>
  <c r="J24" i="32" s="1"/>
  <c r="BF171" i="18"/>
  <c r="AY135" i="18"/>
  <c r="BF149" i="18"/>
  <c r="BF162" i="18"/>
  <c r="BF131" i="18"/>
  <c r="AZ135" i="18"/>
  <c r="BF145" i="18"/>
  <c r="AY154" i="18"/>
  <c r="BF170" i="18"/>
  <c r="BF132" i="18"/>
  <c r="BE135" i="18"/>
  <c r="BF144" i="18"/>
  <c r="BF151" i="18"/>
  <c r="BF152" i="18"/>
  <c r="BF169" i="18"/>
  <c r="BF133" i="18"/>
  <c r="AO100" i="18"/>
  <c r="BB102" i="18" s="1"/>
  <c r="AW154" i="18"/>
  <c r="BF173" i="18"/>
  <c r="AW135" i="18"/>
  <c r="AX135" i="18"/>
  <c r="AM100" i="18"/>
  <c r="AZ102" i="18" s="1"/>
  <c r="BF167" i="18"/>
  <c r="BF168" i="18"/>
  <c r="AH100" i="18"/>
  <c r="AU102" i="18" s="1"/>
  <c r="AQ154" i="18"/>
  <c r="BD143" i="18"/>
  <c r="BD154" i="18" s="1"/>
  <c r="BD156" i="18" s="1"/>
  <c r="BF165" i="18"/>
  <c r="AI100" i="18"/>
  <c r="AV102" i="18" s="1"/>
  <c r="AU135" i="18"/>
  <c r="AR100" i="18"/>
  <c r="BE102" i="18" s="1"/>
  <c r="BF163" i="18"/>
  <c r="BJ24" i="18"/>
  <c r="AK100" i="18"/>
  <c r="AX102" i="18" s="1"/>
  <c r="BD164" i="18"/>
  <c r="AD24" i="32"/>
  <c r="AL100" i="18"/>
  <c r="AY102" i="18" s="1"/>
  <c r="BH100" i="18"/>
  <c r="F21" i="32" s="1"/>
  <c r="AM154" i="18"/>
  <c r="AZ143" i="18"/>
  <c r="AZ154" i="18" s="1"/>
  <c r="AD25" i="32"/>
  <c r="BF148" i="18"/>
  <c r="AW164" i="18"/>
  <c r="BE164" i="18"/>
  <c r="AH154" i="18"/>
  <c r="AU143" i="18"/>
  <c r="BF130" i="18"/>
  <c r="AR154" i="18"/>
  <c r="BE143" i="18"/>
  <c r="BE154" i="18" s="1"/>
  <c r="BB164" i="18"/>
  <c r="BH154" i="18"/>
  <c r="I25" i="32" s="1"/>
  <c r="J25" i="32" s="1"/>
  <c r="BF150" i="18"/>
  <c r="AV177" i="18"/>
  <c r="AV164" i="18"/>
  <c r="AN154" i="18"/>
  <c r="BA143" i="18"/>
  <c r="BA154" i="18" s="1"/>
  <c r="AX164" i="18"/>
  <c r="AP154" i="18"/>
  <c r="BC143" i="18"/>
  <c r="BC154" i="18" s="1"/>
  <c r="AZ177" i="18"/>
  <c r="AZ164" i="18"/>
  <c r="AP100" i="18"/>
  <c r="AI154" i="18"/>
  <c r="AV143" i="18"/>
  <c r="AV154" i="18" s="1"/>
  <c r="BA164" i="18"/>
  <c r="AQ100" i="18"/>
  <c r="BD102" i="18" s="1"/>
  <c r="AJ100" i="18"/>
  <c r="AW102" i="18" s="1"/>
  <c r="AK154" i="18"/>
  <c r="AX143" i="18"/>
  <c r="AX154" i="18" s="1"/>
  <c r="BC164" i="18"/>
  <c r="AO154" i="18"/>
  <c r="BB143" i="18"/>
  <c r="BB154" i="18" s="1"/>
  <c r="BF146" i="18"/>
  <c r="AY164" i="18"/>
  <c r="AT135" i="18"/>
  <c r="AT164" i="18"/>
  <c r="AG154" i="18"/>
  <c r="AF154" i="18"/>
  <c r="BF147" i="18"/>
  <c r="BF134" i="18"/>
  <c r="AF100" i="18"/>
  <c r="AJ154" i="18"/>
  <c r="AW156" i="18" s="1"/>
  <c r="BH89" i="18"/>
  <c r="H20" i="32" s="1"/>
  <c r="AL154" i="18"/>
  <c r="AW113" i="18"/>
  <c r="BH111" i="18"/>
  <c r="H22" i="32" s="1"/>
  <c r="J22" i="32" s="1"/>
  <c r="BI24" i="18"/>
  <c r="AM135" i="18"/>
  <c r="AZ137" i="18" s="1"/>
  <c r="BH105" i="20"/>
  <c r="BF105" i="20"/>
  <c r="BG104" i="20"/>
  <c r="BG105" i="20"/>
  <c r="AO135" i="18"/>
  <c r="BB137" i="18" s="1"/>
  <c r="AK135" i="18"/>
  <c r="AV113" i="18"/>
  <c r="AG135" i="18"/>
  <c r="BA113" i="18"/>
  <c r="AL135" i="18"/>
  <c r="AT113" i="18"/>
  <c r="AF135" i="18"/>
  <c r="AN135" i="18"/>
  <c r="BA137" i="18" s="1"/>
  <c r="AH135" i="18"/>
  <c r="AP135" i="18"/>
  <c r="BB113" i="18"/>
  <c r="AX113" i="18"/>
  <c r="AI135" i="18"/>
  <c r="AV137" i="18" s="1"/>
  <c r="AQ135" i="18"/>
  <c r="BD137" i="18" s="1"/>
  <c r="AY113" i="18"/>
  <c r="AJ135" i="18"/>
  <c r="AR135" i="18"/>
  <c r="AR60" i="18"/>
  <c r="BE62" i="18" s="1"/>
  <c r="BF89" i="18"/>
  <c r="X20" i="32" s="1"/>
  <c r="AX91" i="18"/>
  <c r="AU91" i="18"/>
  <c r="AV71" i="18"/>
  <c r="AV91" i="18"/>
  <c r="AV62" i="18"/>
  <c r="AZ113" i="18"/>
  <c r="AW91" i="18"/>
  <c r="AJ60" i="18"/>
  <c r="AW62" i="18" s="1"/>
  <c r="AK60" i="18"/>
  <c r="AX62" i="18" s="1"/>
  <c r="AZ71" i="18"/>
  <c r="AM60" i="18"/>
  <c r="AZ62" i="18" s="1"/>
  <c r="AN60" i="18"/>
  <c r="BA62" i="18" s="1"/>
  <c r="BC71" i="18"/>
  <c r="BA71" i="18"/>
  <c r="AO60" i="18"/>
  <c r="BB62" i="18" s="1"/>
  <c r="BD71" i="18"/>
  <c r="AL60" i="18"/>
  <c r="AY62" i="18" s="1"/>
  <c r="BE91" i="18"/>
  <c r="AP60" i="18"/>
  <c r="BC62" i="18" s="1"/>
  <c r="AW71" i="18"/>
  <c r="BE71" i="18"/>
  <c r="AY71" i="18"/>
  <c r="BB71" i="18"/>
  <c r="AQ60" i="18"/>
  <c r="BD62" i="18" s="1"/>
  <c r="AX71" i="18"/>
  <c r="BD91" i="18"/>
  <c r="AS59" i="18"/>
  <c r="BF68" i="18"/>
  <c r="AS68" i="18"/>
  <c r="AS69" i="18" s="1"/>
  <c r="BF70" i="18" s="1"/>
  <c r="BF59" i="18"/>
  <c r="S17" i="32" s="1"/>
  <c r="AT91" i="18"/>
  <c r="BB91" i="18"/>
  <c r="AY91" i="18"/>
  <c r="BA91" i="18"/>
  <c r="AZ91" i="18"/>
  <c r="BC91" i="18"/>
  <c r="AS134" i="18"/>
  <c r="AS131" i="18"/>
  <c r="AS133" i="18"/>
  <c r="AS132" i="18"/>
  <c r="AS130" i="18"/>
  <c r="AS172" i="18"/>
  <c r="BI172" i="18" s="1"/>
  <c r="BE156" i="18"/>
  <c r="AS169" i="18"/>
  <c r="AS171" i="18"/>
  <c r="AS144" i="18"/>
  <c r="AS174" i="18"/>
  <c r="BG174" i="18" s="1"/>
  <c r="AS163" i="18"/>
  <c r="AS166" i="18"/>
  <c r="AS162" i="18"/>
  <c r="BI162" i="18" s="1"/>
  <c r="AS165" i="18"/>
  <c r="BG165" i="18" s="1"/>
  <c r="AS167" i="18"/>
  <c r="AS168" i="18"/>
  <c r="AS170" i="18"/>
  <c r="AS164" i="18"/>
  <c r="AS173" i="18"/>
  <c r="AS149" i="18"/>
  <c r="AS129" i="18"/>
  <c r="AX156" i="18"/>
  <c r="AS143" i="18"/>
  <c r="AS146" i="18"/>
  <c r="AS148" i="18"/>
  <c r="AS151" i="18"/>
  <c r="AS145" i="18"/>
  <c r="AS152" i="18"/>
  <c r="AS150" i="18"/>
  <c r="BD122" i="18"/>
  <c r="AV122" i="18"/>
  <c r="AS147" i="18"/>
  <c r="BC122" i="18"/>
  <c r="AU122" i="18"/>
  <c r="BE122" i="18"/>
  <c r="AW122" i="18"/>
  <c r="BC113" i="18"/>
  <c r="AX122" i="18"/>
  <c r="BA122" i="18"/>
  <c r="AY122" i="18"/>
  <c r="AZ122" i="18"/>
  <c r="AS119" i="18"/>
  <c r="BC102" i="18"/>
  <c r="BB122" i="18"/>
  <c r="BD113" i="18"/>
  <c r="AS108" i="18"/>
  <c r="AS110" i="18"/>
  <c r="BI110" i="18" s="1"/>
  <c r="BE113" i="18"/>
  <c r="AS109" i="18"/>
  <c r="AS98" i="18"/>
  <c r="AS97" i="18"/>
  <c r="AS99" i="18"/>
  <c r="BG99" i="18" s="1"/>
  <c r="AS86" i="18"/>
  <c r="AS87" i="18"/>
  <c r="AS88" i="18"/>
  <c r="BI88" i="18" s="1"/>
  <c r="BJ8" i="18"/>
  <c r="AS6" i="18"/>
  <c r="AS8" i="18"/>
  <c r="BF8" i="18"/>
  <c r="BF11" i="18"/>
  <c r="AS11" i="18"/>
  <c r="BF7" i="18"/>
  <c r="AS7" i="18"/>
  <c r="BH12" i="18"/>
  <c r="G14" i="32" s="1"/>
  <c r="BG59" i="18" l="1"/>
  <c r="Z20" i="32"/>
  <c r="J14" i="32"/>
  <c r="G27" i="32"/>
  <c r="J21" i="32"/>
  <c r="F27" i="32"/>
  <c r="J20" i="32"/>
  <c r="H27" i="32"/>
  <c r="AT100" i="18"/>
  <c r="AT102" i="18" s="1"/>
  <c r="BF102" i="18" s="1"/>
  <c r="BF98" i="18"/>
  <c r="BF100" i="18" s="1"/>
  <c r="V21" i="32" s="1"/>
  <c r="AU111" i="18"/>
  <c r="AU113" i="18" s="1"/>
  <c r="BF113" i="18" s="1"/>
  <c r="BF108" i="18"/>
  <c r="BF111" i="18" s="1"/>
  <c r="X22" i="32" s="1"/>
  <c r="Z22" i="32" s="1"/>
  <c r="BI87" i="18"/>
  <c r="AS89" i="18"/>
  <c r="AT122" i="18"/>
  <c r="BF122" i="18" s="1"/>
  <c r="BG119" i="18"/>
  <c r="BG109" i="18"/>
  <c r="AS111" i="18"/>
  <c r="AS12" i="18"/>
  <c r="O14" i="32" s="1"/>
  <c r="BF12" i="18"/>
  <c r="AT12" i="18"/>
  <c r="AT14" i="18" s="1"/>
  <c r="BG131" i="18"/>
  <c r="BE177" i="18"/>
  <c r="AU177" i="18"/>
  <c r="AY177" i="18"/>
  <c r="BC156" i="18"/>
  <c r="AZ156" i="18"/>
  <c r="BI132" i="18"/>
  <c r="BI133" i="18"/>
  <c r="BG147" i="18"/>
  <c r="BG168" i="18"/>
  <c r="AY156" i="18"/>
  <c r="BI167" i="18"/>
  <c r="BG169" i="18"/>
  <c r="BI150" i="18"/>
  <c r="BI134" i="18"/>
  <c r="BI129" i="18"/>
  <c r="BI152" i="18"/>
  <c r="BG149" i="18"/>
  <c r="BG166" i="18"/>
  <c r="AT156" i="18"/>
  <c r="AW177" i="18"/>
  <c r="BB156" i="18"/>
  <c r="AY137" i="18"/>
  <c r="BC177" i="18"/>
  <c r="BI145" i="18"/>
  <c r="BC137" i="18"/>
  <c r="AT137" i="18"/>
  <c r="BD177" i="18"/>
  <c r="BG173" i="18"/>
  <c r="BG148" i="18"/>
  <c r="BG170" i="18"/>
  <c r="BG144" i="18"/>
  <c r="BI130" i="18"/>
  <c r="AW137" i="18"/>
  <c r="BF135" i="18"/>
  <c r="W24" i="32" s="1"/>
  <c r="Z24" i="32" s="1"/>
  <c r="BA177" i="18"/>
  <c r="AX137" i="18"/>
  <c r="BG151" i="18"/>
  <c r="AD14" i="32"/>
  <c r="BG146" i="18"/>
  <c r="BG171" i="18"/>
  <c r="AV156" i="18"/>
  <c r="AX177" i="18"/>
  <c r="BB177" i="18"/>
  <c r="BE137" i="18"/>
  <c r="BA156" i="18"/>
  <c r="BG163" i="18"/>
  <c r="K18" i="32"/>
  <c r="BF143" i="18"/>
  <c r="BI143" i="18" s="1"/>
  <c r="AU154" i="18"/>
  <c r="AU156" i="18" s="1"/>
  <c r="AU137" i="18"/>
  <c r="BI105" i="20"/>
  <c r="BI106" i="20" s="1"/>
  <c r="AA34" i="32"/>
  <c r="BF164" i="18"/>
  <c r="S26" i="32" s="1"/>
  <c r="Z26" i="32" s="1"/>
  <c r="AT177" i="18"/>
  <c r="AS154" i="18"/>
  <c r="K26" i="32"/>
  <c r="AS135" i="18"/>
  <c r="O24" i="32" s="1"/>
  <c r="AS120" i="18"/>
  <c r="P23" i="32" s="1"/>
  <c r="BI97" i="18"/>
  <c r="AS100" i="18"/>
  <c r="N21" i="32" s="1"/>
  <c r="AH21" i="32" s="1"/>
  <c r="BG108" i="18"/>
  <c r="AF89" i="18"/>
  <c r="BI86" i="18"/>
  <c r="BF91" i="18"/>
  <c r="BI59" i="18"/>
  <c r="BI60" i="18" s="1"/>
  <c r="AS60" i="18"/>
  <c r="BI68" i="18"/>
  <c r="BI69" i="18" s="1"/>
  <c r="BG68" i="18"/>
  <c r="BG133" i="18"/>
  <c r="BI131" i="18"/>
  <c r="BI171" i="18"/>
  <c r="BG134" i="18"/>
  <c r="BG132" i="18"/>
  <c r="BG130" i="18"/>
  <c r="BI163" i="18"/>
  <c r="BI146" i="18"/>
  <c r="BI174" i="18"/>
  <c r="BI169" i="18"/>
  <c r="BI147" i="18"/>
  <c r="BG172" i="18"/>
  <c r="BG167" i="18"/>
  <c r="BI144" i="18"/>
  <c r="BI173" i="18"/>
  <c r="BG145" i="18"/>
  <c r="BI166" i="18"/>
  <c r="BI170" i="18"/>
  <c r="BG129" i="18"/>
  <c r="BI168" i="18"/>
  <c r="BG152" i="18"/>
  <c r="BI165" i="18"/>
  <c r="BG162" i="18"/>
  <c r="BG110" i="18"/>
  <c r="BI151" i="18"/>
  <c r="BI149" i="18"/>
  <c r="BG150" i="18"/>
  <c r="BI148" i="18"/>
  <c r="BI98" i="18"/>
  <c r="BI119" i="18"/>
  <c r="BI120" i="18" s="1"/>
  <c r="BI108" i="18"/>
  <c r="BI109" i="18"/>
  <c r="BG97" i="18"/>
  <c r="BI99" i="18"/>
  <c r="BG86" i="18"/>
  <c r="BG87" i="18"/>
  <c r="BG88" i="18"/>
  <c r="BB14" i="18"/>
  <c r="AU14" i="18"/>
  <c r="AX14" i="18"/>
  <c r="BC14" i="18"/>
  <c r="BE14" i="18"/>
  <c r="AY14" i="18"/>
  <c r="AZ14" i="18"/>
  <c r="AW14" i="18"/>
  <c r="AV14" i="18"/>
  <c r="BD14" i="18"/>
  <c r="BA14" i="18"/>
  <c r="BI7" i="18"/>
  <c r="BI6" i="18"/>
  <c r="BI11" i="18"/>
  <c r="BG8" i="18"/>
  <c r="BG11" i="18"/>
  <c r="AF12" i="18"/>
  <c r="BG6" i="18"/>
  <c r="BG7" i="18"/>
  <c r="BI8" i="18"/>
  <c r="Q17" i="32" l="1"/>
  <c r="R17" i="32" s="1"/>
  <c r="BG60" i="18"/>
  <c r="Z21" i="32"/>
  <c r="BG111" i="18"/>
  <c r="BG98" i="18"/>
  <c r="P22" i="32"/>
  <c r="R22" i="32" s="1"/>
  <c r="BI89" i="18"/>
  <c r="AS78" i="18"/>
  <c r="BH90" i="18"/>
  <c r="BF156" i="18"/>
  <c r="AI24" i="32"/>
  <c r="BG164" i="18"/>
  <c r="BF137" i="18"/>
  <c r="BF177" i="18"/>
  <c r="BF154" i="18"/>
  <c r="Y25" i="32" s="1"/>
  <c r="Z25" i="32" s="1"/>
  <c r="BG143" i="18"/>
  <c r="R23" i="32"/>
  <c r="AJ23" i="32"/>
  <c r="BF62" i="18"/>
  <c r="BI164" i="18"/>
  <c r="BI175" i="18" s="1"/>
  <c r="BH176" i="18" s="1"/>
  <c r="AE26" i="32"/>
  <c r="R14" i="32"/>
  <c r="BF90" i="18"/>
  <c r="P20" i="32"/>
  <c r="Q25" i="32"/>
  <c r="BI135" i="18"/>
  <c r="BH136" i="18" s="1"/>
  <c r="R21" i="32"/>
  <c r="N27" i="32"/>
  <c r="AH27" i="32" s="1"/>
  <c r="BI111" i="18"/>
  <c r="BH112" i="18" s="1"/>
  <c r="BI154" i="18"/>
  <c r="BI100" i="18"/>
  <c r="BH101" i="18" s="1"/>
  <c r="BF176" i="18"/>
  <c r="BG176" i="18"/>
  <c r="BG175" i="18"/>
  <c r="BF136" i="18"/>
  <c r="BG135" i="18"/>
  <c r="BG136" i="18"/>
  <c r="BG120" i="18"/>
  <c r="BG121" i="18"/>
  <c r="BF121" i="18"/>
  <c r="BG90" i="18"/>
  <c r="BG89" i="18"/>
  <c r="BG112" i="18"/>
  <c r="BF112" i="18"/>
  <c r="BG101" i="18"/>
  <c r="BG100" i="18"/>
  <c r="AA21" i="32" s="1"/>
  <c r="BF101" i="18"/>
  <c r="BH121" i="18"/>
  <c r="BF14" i="18"/>
  <c r="BI12" i="18"/>
  <c r="AJ22" i="32" l="1"/>
  <c r="BG154" i="18"/>
  <c r="BI155" i="18" s="1"/>
  <c r="BI156" i="18" s="1"/>
  <c r="BG155" i="18"/>
  <c r="BF155" i="18"/>
  <c r="AA22" i="32"/>
  <c r="R25" i="32"/>
  <c r="AC25" i="32" s="1"/>
  <c r="AK25" i="32"/>
  <c r="R20" i="32"/>
  <c r="AL20" i="32" s="1"/>
  <c r="AJ20" i="32"/>
  <c r="BI112" i="18"/>
  <c r="BI113" i="18" s="1"/>
  <c r="BI90" i="18"/>
  <c r="BI91" i="18" s="1"/>
  <c r="AA20" i="32"/>
  <c r="BH155" i="18"/>
  <c r="BI121" i="18"/>
  <c r="BI122" i="18" s="1"/>
  <c r="Z23" i="32"/>
  <c r="AL23" i="32" s="1"/>
  <c r="BI176" i="18"/>
  <c r="BI177" i="18" s="1"/>
  <c r="AA26" i="32"/>
  <c r="BI136" i="18"/>
  <c r="BI137" i="18" s="1"/>
  <c r="AA24" i="32"/>
  <c r="BI101" i="18"/>
  <c r="BI102" i="18" s="1"/>
  <c r="AA25" i="32"/>
  <c r="AL21" i="32"/>
  <c r="AC21" i="32"/>
  <c r="BF13" i="18"/>
  <c r="W14" i="32"/>
  <c r="AL24" i="32"/>
  <c r="AC24" i="32"/>
  <c r="BH13" i="18"/>
  <c r="BG13" i="18"/>
  <c r="BG12" i="18"/>
  <c r="AI14" i="32" l="1"/>
  <c r="AB24" i="32"/>
  <c r="AL25" i="32"/>
  <c r="AC23" i="32"/>
  <c r="AB23" i="32" s="1"/>
  <c r="AC20" i="32"/>
  <c r="AB20" i="32" s="1"/>
  <c r="AL22" i="32"/>
  <c r="AC22" i="32"/>
  <c r="AB22" i="32" s="1"/>
  <c r="BI13" i="18"/>
  <c r="BI14" i="18" s="1"/>
  <c r="AA14" i="32"/>
  <c r="Z14" i="32"/>
  <c r="AL14" i="32" s="1"/>
  <c r="AB21" i="32"/>
  <c r="AB25" i="32"/>
  <c r="BH50" i="18"/>
  <c r="AR50" i="18"/>
  <c r="BE50" i="18" s="1"/>
  <c r="AQ50" i="18"/>
  <c r="BD50" i="18" s="1"/>
  <c r="AP50" i="18"/>
  <c r="BC50" i="18" s="1"/>
  <c r="AO50" i="18"/>
  <c r="BB50" i="18" s="1"/>
  <c r="AN50" i="18"/>
  <c r="BA50" i="18" s="1"/>
  <c r="AM50" i="18"/>
  <c r="AZ50" i="18" s="1"/>
  <c r="AL50" i="18"/>
  <c r="AY50" i="18" s="1"/>
  <c r="AK50" i="18"/>
  <c r="AX50" i="18" s="1"/>
  <c r="AJ50" i="18"/>
  <c r="AW50" i="18" s="1"/>
  <c r="AI50" i="18"/>
  <c r="AV50" i="18" s="1"/>
  <c r="AH50" i="18"/>
  <c r="AU50" i="18" s="1"/>
  <c r="AG50" i="18"/>
  <c r="BH48" i="18"/>
  <c r="AR48" i="18"/>
  <c r="BE48" i="18" s="1"/>
  <c r="AQ48" i="18"/>
  <c r="BD48" i="18" s="1"/>
  <c r="AP48" i="18"/>
  <c r="BC48" i="18" s="1"/>
  <c r="AO48" i="18"/>
  <c r="BB48" i="18" s="1"/>
  <c r="AN48" i="18"/>
  <c r="BA48" i="18" s="1"/>
  <c r="AM48" i="18"/>
  <c r="AZ48" i="18" s="1"/>
  <c r="AL48" i="18"/>
  <c r="AY48" i="18" s="1"/>
  <c r="AK48" i="18"/>
  <c r="AX48" i="18" s="1"/>
  <c r="AJ48" i="18"/>
  <c r="AW48" i="18" s="1"/>
  <c r="AI48" i="18"/>
  <c r="AV48" i="18" s="1"/>
  <c r="AH48" i="18"/>
  <c r="AU48" i="18" s="1"/>
  <c r="AG48" i="18"/>
  <c r="BH45" i="18"/>
  <c r="AR45" i="18"/>
  <c r="BE45" i="18" s="1"/>
  <c r="AQ45" i="18"/>
  <c r="BD45" i="18" s="1"/>
  <c r="AP45" i="18"/>
  <c r="BC45" i="18" s="1"/>
  <c r="AO45" i="18"/>
  <c r="BB45" i="18" s="1"/>
  <c r="AN45" i="18"/>
  <c r="BA45" i="18" s="1"/>
  <c r="AM45" i="18"/>
  <c r="AZ45" i="18" s="1"/>
  <c r="AL45" i="18"/>
  <c r="AY45" i="18" s="1"/>
  <c r="AK45" i="18"/>
  <c r="AX45" i="18" s="1"/>
  <c r="AJ45" i="18"/>
  <c r="AW45" i="18" s="1"/>
  <c r="AI45" i="18"/>
  <c r="AV45" i="18" s="1"/>
  <c r="AH45" i="18"/>
  <c r="AU45" i="18" s="1"/>
  <c r="AG45" i="18"/>
  <c r="Q45" i="18"/>
  <c r="BJ45" i="18" s="1"/>
  <c r="BH44" i="18"/>
  <c r="AR44" i="18"/>
  <c r="BE44" i="18" s="1"/>
  <c r="AQ44" i="18"/>
  <c r="BD44" i="18" s="1"/>
  <c r="AP44" i="18"/>
  <c r="BC44" i="18" s="1"/>
  <c r="AO44" i="18"/>
  <c r="BB44" i="18" s="1"/>
  <c r="AN44" i="18"/>
  <c r="BA44" i="18" s="1"/>
  <c r="AM44" i="18"/>
  <c r="AZ44" i="18" s="1"/>
  <c r="AL44" i="18"/>
  <c r="AY44" i="18" s="1"/>
  <c r="AK44" i="18"/>
  <c r="AX44" i="18" s="1"/>
  <c r="AJ44" i="18"/>
  <c r="AW44" i="18" s="1"/>
  <c r="AI44" i="18"/>
  <c r="AV44" i="18" s="1"/>
  <c r="AH44" i="18"/>
  <c r="AU44" i="18" s="1"/>
  <c r="AG44" i="18"/>
  <c r="AT44" i="18" s="1"/>
  <c r="BH43" i="18"/>
  <c r="AR43" i="18"/>
  <c r="BE43" i="18" s="1"/>
  <c r="AQ43" i="18"/>
  <c r="BD43" i="18" s="1"/>
  <c r="AP43" i="18"/>
  <c r="BC43" i="18" s="1"/>
  <c r="AO43" i="18"/>
  <c r="BB43" i="18" s="1"/>
  <c r="AN43" i="18"/>
  <c r="BA43" i="18" s="1"/>
  <c r="AM43" i="18"/>
  <c r="AZ43" i="18" s="1"/>
  <c r="AL43" i="18"/>
  <c r="AY43" i="18" s="1"/>
  <c r="AK43" i="18"/>
  <c r="AX43" i="18" s="1"/>
  <c r="AJ43" i="18"/>
  <c r="AW43" i="18" s="1"/>
  <c r="AI43" i="18"/>
  <c r="AV43" i="18" s="1"/>
  <c r="AH43" i="18"/>
  <c r="AU43" i="18" s="1"/>
  <c r="AG43" i="18"/>
  <c r="AT43" i="18" s="1"/>
  <c r="Q43" i="18"/>
  <c r="BJ43" i="18" s="1"/>
  <c r="BH42" i="18"/>
  <c r="AR42" i="18"/>
  <c r="BE42" i="18" s="1"/>
  <c r="AQ42" i="18"/>
  <c r="BD42" i="18" s="1"/>
  <c r="AP42" i="18"/>
  <c r="BC42" i="18" s="1"/>
  <c r="AO42" i="18"/>
  <c r="BB42" i="18" s="1"/>
  <c r="AN42" i="18"/>
  <c r="BA42" i="18" s="1"/>
  <c r="AM42" i="18"/>
  <c r="AZ42" i="18" s="1"/>
  <c r="AL42" i="18"/>
  <c r="AK42" i="18"/>
  <c r="AX42" i="18" s="1"/>
  <c r="AJ42" i="18"/>
  <c r="AW42" i="18" s="1"/>
  <c r="AI42" i="18"/>
  <c r="AV42" i="18" s="1"/>
  <c r="AH42" i="18"/>
  <c r="AU42" i="18" s="1"/>
  <c r="AG42" i="18"/>
  <c r="AT42" i="18" s="1"/>
  <c r="Q42" i="18"/>
  <c r="BH41" i="18"/>
  <c r="AR41" i="18"/>
  <c r="BE41" i="18" s="1"/>
  <c r="AQ41" i="18"/>
  <c r="BD41" i="18" s="1"/>
  <c r="AP41" i="18"/>
  <c r="BC41" i="18" s="1"/>
  <c r="AO41" i="18"/>
  <c r="BB41" i="18" s="1"/>
  <c r="AN41" i="18"/>
  <c r="BA41" i="18" s="1"/>
  <c r="AM41" i="18"/>
  <c r="AZ41" i="18" s="1"/>
  <c r="AL41" i="18"/>
  <c r="AY41" i="18" s="1"/>
  <c r="AK41" i="18"/>
  <c r="AX41" i="18" s="1"/>
  <c r="AJ41" i="18"/>
  <c r="AW41" i="18" s="1"/>
  <c r="AI41" i="18"/>
  <c r="AV41" i="18" s="1"/>
  <c r="AH41" i="18"/>
  <c r="AU41" i="18" s="1"/>
  <c r="AG41" i="18"/>
  <c r="AT41" i="18" s="1"/>
  <c r="BH40" i="18"/>
  <c r="AR40" i="18"/>
  <c r="BE40" i="18" s="1"/>
  <c r="AQ40" i="18"/>
  <c r="BD40" i="18" s="1"/>
  <c r="AP40" i="18"/>
  <c r="BC40" i="18" s="1"/>
  <c r="AO40" i="18"/>
  <c r="BB40" i="18" s="1"/>
  <c r="AN40" i="18"/>
  <c r="BA40" i="18" s="1"/>
  <c r="AM40" i="18"/>
  <c r="AZ40" i="18" s="1"/>
  <c r="AL40" i="18"/>
  <c r="AY40" i="18" s="1"/>
  <c r="AK40" i="18"/>
  <c r="AX40" i="18" s="1"/>
  <c r="AJ40" i="18"/>
  <c r="AW40" i="18" s="1"/>
  <c r="AI40" i="18"/>
  <c r="AV40" i="18" s="1"/>
  <c r="AH40" i="18"/>
  <c r="AG40" i="18"/>
  <c r="Q40" i="18"/>
  <c r="AR39" i="18"/>
  <c r="BE39" i="18" s="1"/>
  <c r="AQ39" i="18"/>
  <c r="BD39" i="18" s="1"/>
  <c r="AP39" i="18"/>
  <c r="BC39" i="18" s="1"/>
  <c r="AO39" i="18"/>
  <c r="BB39" i="18" s="1"/>
  <c r="AN39" i="18"/>
  <c r="BA39" i="18" s="1"/>
  <c r="AM39" i="18"/>
  <c r="AL39" i="18"/>
  <c r="AY39" i="18" s="1"/>
  <c r="AK39" i="18"/>
  <c r="AX39" i="18" s="1"/>
  <c r="AJ39" i="18"/>
  <c r="AI39" i="18"/>
  <c r="AH39" i="18"/>
  <c r="AG39" i="18"/>
  <c r="AT39" i="18" s="1"/>
  <c r="AF39" i="18"/>
  <c r="BH38" i="18"/>
  <c r="AR38" i="18"/>
  <c r="BE38" i="18" s="1"/>
  <c r="AQ38" i="18"/>
  <c r="BD38" i="18" s="1"/>
  <c r="AP38" i="18"/>
  <c r="BC38" i="18" s="1"/>
  <c r="AO38" i="18"/>
  <c r="BB38" i="18" s="1"/>
  <c r="AN38" i="18"/>
  <c r="AM38" i="18"/>
  <c r="AZ38" i="18" s="1"/>
  <c r="AL38" i="18"/>
  <c r="AY38" i="18" s="1"/>
  <c r="AK38" i="18"/>
  <c r="AJ38" i="18"/>
  <c r="AW38" i="18" s="1"/>
  <c r="AI38" i="18"/>
  <c r="AV38" i="18" s="1"/>
  <c r="AH38" i="18"/>
  <c r="AU38" i="18" s="1"/>
  <c r="AG38" i="18"/>
  <c r="AT38" i="18" s="1"/>
  <c r="Q38" i="18"/>
  <c r="AF38" i="18" s="1"/>
  <c r="BH37" i="18"/>
  <c r="AR37" i="18"/>
  <c r="AQ37" i="18"/>
  <c r="AP37" i="18"/>
  <c r="AO37" i="18"/>
  <c r="AN37" i="18"/>
  <c r="AM37" i="18"/>
  <c r="AZ37" i="18" s="1"/>
  <c r="AL37" i="18"/>
  <c r="AY37" i="18" s="1"/>
  <c r="AK37" i="18"/>
  <c r="AJ37" i="18"/>
  <c r="AW37" i="18" s="1"/>
  <c r="AI37" i="18"/>
  <c r="AV37" i="18" s="1"/>
  <c r="AH37" i="18"/>
  <c r="AU37" i="18" s="1"/>
  <c r="AG37" i="18"/>
  <c r="AF37" i="18"/>
  <c r="BH28" i="18"/>
  <c r="AR28" i="18"/>
  <c r="BE28" i="18" s="1"/>
  <c r="AQ28" i="18"/>
  <c r="BD28" i="18" s="1"/>
  <c r="AP28" i="18"/>
  <c r="BC28" i="18" s="1"/>
  <c r="AO28" i="18"/>
  <c r="BB28" i="18" s="1"/>
  <c r="AN28" i="18"/>
  <c r="BA28" i="18" s="1"/>
  <c r="AM28" i="18"/>
  <c r="AZ28" i="18" s="1"/>
  <c r="AL28" i="18"/>
  <c r="AY28" i="18" s="1"/>
  <c r="AK28" i="18"/>
  <c r="AX28" i="18" s="1"/>
  <c r="AJ28" i="18"/>
  <c r="AW28" i="18" s="1"/>
  <c r="AI28" i="18"/>
  <c r="AV28" i="18" s="1"/>
  <c r="AH28" i="18"/>
  <c r="AU28" i="18" s="1"/>
  <c r="AG28" i="18"/>
  <c r="BH27" i="18"/>
  <c r="AR27" i="18"/>
  <c r="BE27" i="18" s="1"/>
  <c r="AQ27" i="18"/>
  <c r="BD27" i="18" s="1"/>
  <c r="AP27" i="18"/>
  <c r="BC27" i="18" s="1"/>
  <c r="AO27" i="18"/>
  <c r="BB27" i="18" s="1"/>
  <c r="AN27" i="18"/>
  <c r="BA27" i="18" s="1"/>
  <c r="AM27" i="18"/>
  <c r="AZ27" i="18" s="1"/>
  <c r="AL27" i="18"/>
  <c r="AY27" i="18" s="1"/>
  <c r="AK27" i="18"/>
  <c r="AJ27" i="18"/>
  <c r="AW27" i="18" s="1"/>
  <c r="AI27" i="18"/>
  <c r="AV27" i="18" s="1"/>
  <c r="AH27" i="18"/>
  <c r="AG27" i="18"/>
  <c r="Q27" i="18"/>
  <c r="BJ27" i="18" s="1"/>
  <c r="BH26" i="18"/>
  <c r="AR26" i="18"/>
  <c r="BE26" i="18" s="1"/>
  <c r="AQ26" i="18"/>
  <c r="BD26" i="18" s="1"/>
  <c r="AP26" i="18"/>
  <c r="BC26" i="18" s="1"/>
  <c r="AO26" i="18"/>
  <c r="BB26" i="18" s="1"/>
  <c r="AN26" i="18"/>
  <c r="BA26" i="18" s="1"/>
  <c r="AM26" i="18"/>
  <c r="AZ26" i="18" s="1"/>
  <c r="AL26" i="18"/>
  <c r="AY26" i="18" s="1"/>
  <c r="AK26" i="18"/>
  <c r="AX26" i="18" s="1"/>
  <c r="AJ26" i="18"/>
  <c r="AW26" i="18" s="1"/>
  <c r="AI26" i="18"/>
  <c r="AV26" i="18" s="1"/>
  <c r="AH26" i="18"/>
  <c r="AG26" i="18"/>
  <c r="BH25" i="18"/>
  <c r="BF25" i="18"/>
  <c r="AS25" i="18"/>
  <c r="BG25" i="18" s="1"/>
  <c r="BH23" i="18"/>
  <c r="AR23" i="18"/>
  <c r="BE23" i="18" s="1"/>
  <c r="AQ23" i="18"/>
  <c r="BD23" i="18" s="1"/>
  <c r="AP23" i="18"/>
  <c r="BC23" i="18" s="1"/>
  <c r="AO23" i="18"/>
  <c r="BB23" i="18" s="1"/>
  <c r="AN23" i="18"/>
  <c r="BA23" i="18" s="1"/>
  <c r="AM23" i="18"/>
  <c r="AZ23" i="18" s="1"/>
  <c r="AL23" i="18"/>
  <c r="AY23" i="18" s="1"/>
  <c r="AK23" i="18"/>
  <c r="AX23" i="18" s="1"/>
  <c r="AJ23" i="18"/>
  <c r="AW23" i="18" s="1"/>
  <c r="AI23" i="18"/>
  <c r="AV23" i="18" s="1"/>
  <c r="AH23" i="18"/>
  <c r="AG23" i="18"/>
  <c r="BJ23" i="18"/>
  <c r="BH22" i="18"/>
  <c r="AR22" i="18"/>
  <c r="BE22" i="18" s="1"/>
  <c r="AQ22" i="18"/>
  <c r="BD22" i="18" s="1"/>
  <c r="AP22" i="18"/>
  <c r="BC22" i="18" s="1"/>
  <c r="AO22" i="18"/>
  <c r="BB22" i="18" s="1"/>
  <c r="AN22" i="18"/>
  <c r="BA22" i="18" s="1"/>
  <c r="AM22" i="18"/>
  <c r="AZ22" i="18" s="1"/>
  <c r="AL22" i="18"/>
  <c r="AY22" i="18" s="1"/>
  <c r="AK22" i="18"/>
  <c r="AX22" i="18" s="1"/>
  <c r="AJ22" i="18"/>
  <c r="AW22" i="18" s="1"/>
  <c r="AW29" i="18" s="1"/>
  <c r="AI22" i="18"/>
  <c r="AV22" i="18" s="1"/>
  <c r="AH22" i="18"/>
  <c r="AG22" i="18"/>
  <c r="AT22" i="18" s="1"/>
  <c r="BH21" i="18"/>
  <c r="AR21" i="18"/>
  <c r="BE21" i="18" s="1"/>
  <c r="AQ21" i="18"/>
  <c r="BD21" i="18" s="1"/>
  <c r="AP21" i="18"/>
  <c r="BC21" i="18" s="1"/>
  <c r="AO21" i="18"/>
  <c r="BB21" i="18" s="1"/>
  <c r="AN21" i="18"/>
  <c r="BA21" i="18" s="1"/>
  <c r="AM21" i="18"/>
  <c r="AZ21" i="18" s="1"/>
  <c r="AL21" i="18"/>
  <c r="AY21" i="18" s="1"/>
  <c r="AK21" i="18"/>
  <c r="AX21" i="18" s="1"/>
  <c r="AJ21" i="18"/>
  <c r="AW21" i="18" s="1"/>
  <c r="AI21" i="18"/>
  <c r="AV21" i="18" s="1"/>
  <c r="AH21" i="18"/>
  <c r="AG21" i="18"/>
  <c r="AT21" i="18" s="1"/>
  <c r="Q21" i="18"/>
  <c r="AF21" i="18" s="1"/>
  <c r="BH20" i="18"/>
  <c r="AR20" i="18"/>
  <c r="BE20" i="18" s="1"/>
  <c r="AQ20" i="18"/>
  <c r="BD20" i="18" s="1"/>
  <c r="AP20" i="18"/>
  <c r="BC20" i="18" s="1"/>
  <c r="AO20" i="18"/>
  <c r="BB20" i="18" s="1"/>
  <c r="AN20" i="18"/>
  <c r="BA20" i="18" s="1"/>
  <c r="AM20" i="18"/>
  <c r="AZ20" i="18" s="1"/>
  <c r="AL20" i="18"/>
  <c r="AY20" i="18" s="1"/>
  <c r="AK20" i="18"/>
  <c r="AX20" i="18" s="1"/>
  <c r="AJ20" i="18"/>
  <c r="AW20" i="18" s="1"/>
  <c r="AI20" i="18"/>
  <c r="AV20" i="18" s="1"/>
  <c r="AH20" i="18"/>
  <c r="AU20" i="18" s="1"/>
  <c r="AG20" i="18"/>
  <c r="AT20" i="18" s="1"/>
  <c r="AF20" i="18"/>
  <c r="AN51" i="18" l="1"/>
  <c r="AZ39" i="18"/>
  <c r="AM51" i="18"/>
  <c r="BJ42" i="18"/>
  <c r="AF42" i="18"/>
  <c r="AY51" i="18"/>
  <c r="AL51" i="18"/>
  <c r="AU29" i="18"/>
  <c r="AH29" i="18"/>
  <c r="AJ51" i="18"/>
  <c r="AV39" i="18"/>
  <c r="AV51" i="18" s="1"/>
  <c r="AI51" i="18"/>
  <c r="AG51" i="18"/>
  <c r="AU51" i="18"/>
  <c r="AH51" i="18"/>
  <c r="BJ40" i="18"/>
  <c r="AF40" i="18"/>
  <c r="AF51" i="18" s="1"/>
  <c r="AT29" i="18"/>
  <c r="AG29" i="18"/>
  <c r="AC14" i="32"/>
  <c r="AB14" i="32" s="1"/>
  <c r="BJ21" i="18"/>
  <c r="BJ29" i="18" s="1"/>
  <c r="AD15" i="32" s="1"/>
  <c r="AT26" i="18"/>
  <c r="BJ39" i="18"/>
  <c r="BH29" i="18"/>
  <c r="I15" i="32" s="1"/>
  <c r="AT37" i="18"/>
  <c r="BC37" i="18"/>
  <c r="BC51" i="18" s="1"/>
  <c r="BD37" i="18"/>
  <c r="BD51" i="18" s="1"/>
  <c r="BE37" i="18"/>
  <c r="BE51" i="18" s="1"/>
  <c r="AZ51" i="18"/>
  <c r="BB37" i="18"/>
  <c r="BB51" i="18" s="1"/>
  <c r="BA37" i="18"/>
  <c r="BA51" i="18" s="1"/>
  <c r="BI25" i="18"/>
  <c r="BJ38" i="18"/>
  <c r="AX51" i="18"/>
  <c r="AS38" i="18"/>
  <c r="AW51" i="18"/>
  <c r="BF39" i="18"/>
  <c r="AT50" i="18"/>
  <c r="BF50" i="18" s="1"/>
  <c r="AS50" i="18"/>
  <c r="BF41" i="18"/>
  <c r="AS41" i="18"/>
  <c r="AS39" i="18"/>
  <c r="AS37" i="18"/>
  <c r="BF38" i="18"/>
  <c r="BF42" i="18"/>
  <c r="AS42" i="18"/>
  <c r="BF43" i="18"/>
  <c r="AS43" i="18"/>
  <c r="BF44" i="18"/>
  <c r="AS44" i="18"/>
  <c r="BF45" i="18"/>
  <c r="AS45" i="18"/>
  <c r="AT48" i="18"/>
  <c r="BF48" i="18" s="1"/>
  <c r="AS48" i="18"/>
  <c r="AT40" i="18"/>
  <c r="AS40" i="18"/>
  <c r="AS23" i="18"/>
  <c r="BG23" i="18" s="1"/>
  <c r="BH51" i="18"/>
  <c r="C16" i="32" s="1"/>
  <c r="C27" i="32" s="1"/>
  <c r="BF21" i="18"/>
  <c r="AS20" i="18"/>
  <c r="BF20" i="18"/>
  <c r="AU27" i="18"/>
  <c r="AS27" i="18"/>
  <c r="AS22" i="18"/>
  <c r="AS21" i="18"/>
  <c r="BF22" i="18"/>
  <c r="AU26" i="18"/>
  <c r="AS26" i="18"/>
  <c r="AT23" i="18"/>
  <c r="BF23" i="18" s="1"/>
  <c r="BF28" i="18"/>
  <c r="AS28" i="18"/>
  <c r="AD16" i="32" l="1"/>
  <c r="BI21" i="18"/>
  <c r="BG22" i="18"/>
  <c r="AS29" i="18"/>
  <c r="Q15" i="32" s="1"/>
  <c r="BG21" i="18"/>
  <c r="BF40" i="18"/>
  <c r="BI40" i="18" s="1"/>
  <c r="AT51" i="18"/>
  <c r="BF27" i="18"/>
  <c r="BF29" i="18" s="1"/>
  <c r="Y15" i="32" s="1"/>
  <c r="BD53" i="18"/>
  <c r="AZ53" i="18"/>
  <c r="AX53" i="18"/>
  <c r="BF26" i="18"/>
  <c r="J15" i="32"/>
  <c r="AW53" i="18"/>
  <c r="BB31" i="18"/>
  <c r="AV53" i="18"/>
  <c r="AU54" i="18" s="1"/>
  <c r="AX31" i="18"/>
  <c r="BA31" i="18"/>
  <c r="BE53" i="18"/>
  <c r="BD31" i="18"/>
  <c r="BA53" i="18"/>
  <c r="BC53" i="18"/>
  <c r="BC31" i="18"/>
  <c r="AY31" i="18"/>
  <c r="AY53" i="18"/>
  <c r="BE31" i="18"/>
  <c r="AW31" i="18"/>
  <c r="BF37" i="18"/>
  <c r="BG37" i="18" s="1"/>
  <c r="AU53" i="18"/>
  <c r="AZ31" i="18"/>
  <c r="AV31" i="18"/>
  <c r="BB53" i="18"/>
  <c r="BI28" i="18"/>
  <c r="BI50" i="18"/>
  <c r="BI44" i="18"/>
  <c r="BG39" i="18"/>
  <c r="BG51" i="18" s="1"/>
  <c r="BG50" i="18"/>
  <c r="BI45" i="18"/>
  <c r="AU31" i="18"/>
  <c r="BI39" i="18"/>
  <c r="BI43" i="18"/>
  <c r="BI41" i="18"/>
  <c r="BG38" i="18"/>
  <c r="BG28" i="18"/>
  <c r="BI48" i="18"/>
  <c r="BI42" i="18"/>
  <c r="BG44" i="18"/>
  <c r="BG41" i="18"/>
  <c r="BG43" i="18"/>
  <c r="BG45" i="18"/>
  <c r="BG42" i="18"/>
  <c r="BI38" i="18"/>
  <c r="BG48" i="18"/>
  <c r="BI23" i="18"/>
  <c r="BI22" i="18"/>
  <c r="AT31" i="18"/>
  <c r="AF29" i="18"/>
  <c r="BI20" i="18"/>
  <c r="Z15" i="32" l="1"/>
  <c r="AK15" i="32"/>
  <c r="BG29" i="18"/>
  <c r="BI29" i="18"/>
  <c r="BH30" i="18" s="1"/>
  <c r="BG40" i="18"/>
  <c r="AS51" i="18"/>
  <c r="BI26" i="18"/>
  <c r="BG46" i="18"/>
  <c r="BI46" i="18"/>
  <c r="R15" i="32"/>
  <c r="AL15" i="32" s="1"/>
  <c r="BF51" i="18"/>
  <c r="BF53" i="18"/>
  <c r="BI37" i="18"/>
  <c r="BF31" i="18"/>
  <c r="BG30" i="18"/>
  <c r="BF30" i="18"/>
  <c r="K16" i="32" l="1"/>
  <c r="K27" i="32" s="1"/>
  <c r="AA16" i="32"/>
  <c r="BH52" i="18"/>
  <c r="BI30" i="18"/>
  <c r="BI31" i="18" s="1"/>
  <c r="AA15" i="32"/>
  <c r="AC15" i="32"/>
  <c r="S16" i="32"/>
  <c r="BG52" i="18"/>
  <c r="BF52" i="18"/>
  <c r="Y17" i="32" s="1"/>
  <c r="AE16" i="32" l="1"/>
  <c r="BI52" i="18"/>
  <c r="BI53" i="18" s="1"/>
  <c r="AB15" i="32"/>
  <c r="Z17" i="32"/>
  <c r="AL17" i="32" s="1"/>
  <c r="AK17" i="32"/>
  <c r="BH61" i="18"/>
  <c r="BG61" i="18"/>
  <c r="AA17" i="32"/>
  <c r="BH27" i="36"/>
  <c r="AR27" i="36"/>
  <c r="AQ27" i="36"/>
  <c r="AP27" i="36"/>
  <c r="AO27" i="36"/>
  <c r="AN27" i="36"/>
  <c r="AM27" i="36"/>
  <c r="AL27" i="36"/>
  <c r="AK27" i="36"/>
  <c r="AJ27" i="36"/>
  <c r="AI27" i="36"/>
  <c r="AH27" i="36"/>
  <c r="AG27" i="36"/>
  <c r="AT27" i="36" s="1"/>
  <c r="Q27" i="36"/>
  <c r="S18" i="32" l="1"/>
  <c r="BJ27" i="36"/>
  <c r="AF27" i="36"/>
  <c r="AZ27" i="36"/>
  <c r="BA27" i="36"/>
  <c r="AU27" i="36"/>
  <c r="BD27" i="36"/>
  <c r="AW27" i="36"/>
  <c r="BE27" i="36"/>
  <c r="BB27" i="36"/>
  <c r="BC27" i="36"/>
  <c r="AV27" i="36"/>
  <c r="AX27" i="36"/>
  <c r="AY27" i="36"/>
  <c r="AC17" i="32"/>
  <c r="BI61" i="18"/>
  <c r="BG70" i="18"/>
  <c r="BG69" i="18"/>
  <c r="AS27" i="36"/>
  <c r="AE18" i="32" l="1"/>
  <c r="S27" i="32"/>
  <c r="BF27" i="36"/>
  <c r="BI27" i="36" s="1"/>
  <c r="AB17" i="32"/>
  <c r="BI62" i="18"/>
  <c r="BH70" i="18" s="1"/>
  <c r="BI70" i="18"/>
  <c r="AA18" i="32"/>
  <c r="BG27" i="36" l="1"/>
  <c r="BI71" i="18"/>
  <c r="U38" i="32"/>
  <c r="T38" i="32"/>
  <c r="M38" i="32"/>
  <c r="L38" i="32"/>
  <c r="E38" i="32"/>
  <c r="D38" i="32"/>
  <c r="X48" i="32"/>
  <c r="X9" i="32"/>
  <c r="T9" i="32"/>
  <c r="D9" i="32"/>
  <c r="L27" i="32"/>
  <c r="L9" i="32"/>
  <c r="P48" i="32"/>
  <c r="AJ27" i="32"/>
  <c r="P9" i="32"/>
  <c r="T31" i="32"/>
  <c r="H48" i="32"/>
  <c r="H35" i="32"/>
  <c r="H9" i="32"/>
  <c r="BH68" i="34"/>
  <c r="AR68" i="34"/>
  <c r="BE68" i="34" s="1"/>
  <c r="AQ68" i="34"/>
  <c r="BD68" i="34" s="1"/>
  <c r="AP68" i="34"/>
  <c r="BC68" i="34" s="1"/>
  <c r="AO68" i="34"/>
  <c r="BB68" i="34" s="1"/>
  <c r="AN68" i="34"/>
  <c r="BA68" i="34" s="1"/>
  <c r="AM68" i="34"/>
  <c r="AZ68" i="34" s="1"/>
  <c r="AL68" i="34"/>
  <c r="AY68" i="34" s="1"/>
  <c r="AK68" i="34"/>
  <c r="AX68" i="34" s="1"/>
  <c r="AJ68" i="34"/>
  <c r="AW68" i="34" s="1"/>
  <c r="AI68" i="34"/>
  <c r="AV68" i="34" s="1"/>
  <c r="AH68" i="34"/>
  <c r="AU68" i="34" s="1"/>
  <c r="AG68" i="34"/>
  <c r="AT68" i="34" s="1"/>
  <c r="Q68" i="34"/>
  <c r="BJ68" i="34" s="1"/>
  <c r="BH67" i="34"/>
  <c r="AR67" i="34"/>
  <c r="BE67" i="34" s="1"/>
  <c r="AQ67" i="34"/>
  <c r="BD67" i="34" s="1"/>
  <c r="AP67" i="34"/>
  <c r="BC67" i="34" s="1"/>
  <c r="AO67" i="34"/>
  <c r="BB67" i="34" s="1"/>
  <c r="AN67" i="34"/>
  <c r="BA67" i="34" s="1"/>
  <c r="AM67" i="34"/>
  <c r="AZ67" i="34" s="1"/>
  <c r="AL67" i="34"/>
  <c r="AY67" i="34" s="1"/>
  <c r="AK67" i="34"/>
  <c r="AX67" i="34" s="1"/>
  <c r="AJ67" i="34"/>
  <c r="AW67" i="34" s="1"/>
  <c r="AI67" i="34"/>
  <c r="AV67" i="34" s="1"/>
  <c r="AH67" i="34"/>
  <c r="AU67" i="34" s="1"/>
  <c r="AG67" i="34"/>
  <c r="AT67" i="34" s="1"/>
  <c r="BH70" i="34"/>
  <c r="AR70" i="34"/>
  <c r="BE70" i="34" s="1"/>
  <c r="AQ70" i="34"/>
  <c r="BD70" i="34" s="1"/>
  <c r="AP70" i="34"/>
  <c r="BC70" i="34" s="1"/>
  <c r="AO70" i="34"/>
  <c r="BB70" i="34" s="1"/>
  <c r="AN70" i="34"/>
  <c r="BA70" i="34" s="1"/>
  <c r="AM70" i="34"/>
  <c r="AZ70" i="34" s="1"/>
  <c r="AL70" i="34"/>
  <c r="AY70" i="34" s="1"/>
  <c r="AK70" i="34"/>
  <c r="AX70" i="34" s="1"/>
  <c r="AJ70" i="34"/>
  <c r="AW70" i="34" s="1"/>
  <c r="AI70" i="34"/>
  <c r="AV70" i="34" s="1"/>
  <c r="AH70" i="34"/>
  <c r="AU70" i="34" s="1"/>
  <c r="AG70" i="34"/>
  <c r="AG74" i="34" s="1"/>
  <c r="Q70" i="34"/>
  <c r="BJ70" i="34" s="1"/>
  <c r="BH69" i="34"/>
  <c r="AR69" i="34"/>
  <c r="BE69" i="34" s="1"/>
  <c r="AQ69" i="34"/>
  <c r="BD69" i="34" s="1"/>
  <c r="AP69" i="34"/>
  <c r="BC69" i="34" s="1"/>
  <c r="AO69" i="34"/>
  <c r="BB69" i="34" s="1"/>
  <c r="AN69" i="34"/>
  <c r="BA69" i="34" s="1"/>
  <c r="AM69" i="34"/>
  <c r="AZ69" i="34" s="1"/>
  <c r="AL69" i="34"/>
  <c r="AY69" i="34" s="1"/>
  <c r="AK69" i="34"/>
  <c r="AX69" i="34" s="1"/>
  <c r="AJ69" i="34"/>
  <c r="AW69" i="34" s="1"/>
  <c r="AI69" i="34"/>
  <c r="AV69" i="34" s="1"/>
  <c r="AH69" i="34"/>
  <c r="AU69" i="34" s="1"/>
  <c r="AG69" i="34"/>
  <c r="AT69" i="34" s="1"/>
  <c r="BH61" i="34"/>
  <c r="AR61" i="34"/>
  <c r="BE61" i="34" s="1"/>
  <c r="AQ61" i="34"/>
  <c r="BD61" i="34" s="1"/>
  <c r="AP61" i="34"/>
  <c r="BC61" i="34" s="1"/>
  <c r="AO61" i="34"/>
  <c r="BB61" i="34" s="1"/>
  <c r="AN61" i="34"/>
  <c r="BA61" i="34" s="1"/>
  <c r="AM61" i="34"/>
  <c r="AZ61" i="34" s="1"/>
  <c r="AL61" i="34"/>
  <c r="AY61" i="34" s="1"/>
  <c r="AK61" i="34"/>
  <c r="AX61" i="34" s="1"/>
  <c r="AJ61" i="34"/>
  <c r="AW61" i="34" s="1"/>
  <c r="AI61" i="34"/>
  <c r="AV61" i="34" s="1"/>
  <c r="AH61" i="34"/>
  <c r="AU61" i="34" s="1"/>
  <c r="AG61" i="34"/>
  <c r="Q61" i="34"/>
  <c r="BJ61" i="34" s="1"/>
  <c r="BH73" i="34"/>
  <c r="AR73" i="34"/>
  <c r="BE73" i="34" s="1"/>
  <c r="AQ73" i="34"/>
  <c r="BD73" i="34" s="1"/>
  <c r="AP73" i="34"/>
  <c r="BC73" i="34" s="1"/>
  <c r="AO73" i="34"/>
  <c r="BB73" i="34" s="1"/>
  <c r="AN73" i="34"/>
  <c r="BA73" i="34" s="1"/>
  <c r="AM73" i="34"/>
  <c r="AZ73" i="34" s="1"/>
  <c r="AL73" i="34"/>
  <c r="AY73" i="34" s="1"/>
  <c r="AK73" i="34"/>
  <c r="AX73" i="34" s="1"/>
  <c r="AJ73" i="34"/>
  <c r="AW73" i="34" s="1"/>
  <c r="AI73" i="34"/>
  <c r="AV73" i="34" s="1"/>
  <c r="AH73" i="34"/>
  <c r="AU73" i="34" s="1"/>
  <c r="AG73" i="34"/>
  <c r="Q73" i="34"/>
  <c r="BH72" i="34"/>
  <c r="AR72" i="34"/>
  <c r="BE72" i="34" s="1"/>
  <c r="AQ72" i="34"/>
  <c r="BD72" i="34" s="1"/>
  <c r="AP72" i="34"/>
  <c r="BC72" i="34" s="1"/>
  <c r="AO72" i="34"/>
  <c r="BB72" i="34" s="1"/>
  <c r="AN72" i="34"/>
  <c r="BA72" i="34" s="1"/>
  <c r="AM72" i="34"/>
  <c r="AZ72" i="34" s="1"/>
  <c r="AL72" i="34"/>
  <c r="AY72" i="34" s="1"/>
  <c r="AK72" i="34"/>
  <c r="AX72" i="34" s="1"/>
  <c r="AJ72" i="34"/>
  <c r="AW72" i="34" s="1"/>
  <c r="AI72" i="34"/>
  <c r="AV72" i="34" s="1"/>
  <c r="AH72" i="34"/>
  <c r="AU72" i="34" s="1"/>
  <c r="AG72" i="34"/>
  <c r="Q72" i="34"/>
  <c r="BH71" i="34"/>
  <c r="AR71" i="34"/>
  <c r="BE71" i="34" s="1"/>
  <c r="AQ71" i="34"/>
  <c r="BD71" i="34" s="1"/>
  <c r="AP71" i="34"/>
  <c r="BC71" i="34" s="1"/>
  <c r="AO71" i="34"/>
  <c r="BB71" i="34" s="1"/>
  <c r="AN71" i="34"/>
  <c r="BA71" i="34" s="1"/>
  <c r="AM71" i="34"/>
  <c r="AZ71" i="34" s="1"/>
  <c r="AL71" i="34"/>
  <c r="AY71" i="34" s="1"/>
  <c r="AK71" i="34"/>
  <c r="AX71" i="34" s="1"/>
  <c r="AJ71" i="34"/>
  <c r="AW71" i="34" s="1"/>
  <c r="AI71" i="34"/>
  <c r="AV71" i="34" s="1"/>
  <c r="AH71" i="34"/>
  <c r="AU71" i="34" s="1"/>
  <c r="AG71" i="34"/>
  <c r="AT71" i="34" s="1"/>
  <c r="BH66" i="34"/>
  <c r="AR66" i="34"/>
  <c r="BE66" i="34" s="1"/>
  <c r="AQ66" i="34"/>
  <c r="BD66" i="34" s="1"/>
  <c r="AP66" i="34"/>
  <c r="BC66" i="34" s="1"/>
  <c r="AO66" i="34"/>
  <c r="BB66" i="34" s="1"/>
  <c r="AN66" i="34"/>
  <c r="BA66" i="34" s="1"/>
  <c r="AM66" i="34"/>
  <c r="AZ66" i="34" s="1"/>
  <c r="AL66" i="34"/>
  <c r="AY66" i="34" s="1"/>
  <c r="AK66" i="34"/>
  <c r="AX66" i="34" s="1"/>
  <c r="AJ66" i="34"/>
  <c r="AW66" i="34" s="1"/>
  <c r="AI66" i="34"/>
  <c r="AV66" i="34" s="1"/>
  <c r="AH66" i="34"/>
  <c r="AU66" i="34" s="1"/>
  <c r="AG66" i="34"/>
  <c r="AT66" i="34" s="1"/>
  <c r="Q66" i="34"/>
  <c r="BH65" i="34"/>
  <c r="AR65" i="34"/>
  <c r="BE65" i="34" s="1"/>
  <c r="AQ65" i="34"/>
  <c r="BD65" i="34" s="1"/>
  <c r="AP65" i="34"/>
  <c r="BC65" i="34" s="1"/>
  <c r="AO65" i="34"/>
  <c r="BB65" i="34" s="1"/>
  <c r="AN65" i="34"/>
  <c r="BA65" i="34" s="1"/>
  <c r="AM65" i="34"/>
  <c r="AZ65" i="34" s="1"/>
  <c r="AL65" i="34"/>
  <c r="AY65" i="34" s="1"/>
  <c r="AK65" i="34"/>
  <c r="AX65" i="34" s="1"/>
  <c r="AJ65" i="34"/>
  <c r="AW65" i="34" s="1"/>
  <c r="AI65" i="34"/>
  <c r="AV65" i="34" s="1"/>
  <c r="AH65" i="34"/>
  <c r="AU65" i="34" s="1"/>
  <c r="AG65" i="34"/>
  <c r="AT65" i="34" s="1"/>
  <c r="Q65" i="34"/>
  <c r="BH64" i="34"/>
  <c r="AR64" i="34"/>
  <c r="BE64" i="34" s="1"/>
  <c r="AQ64" i="34"/>
  <c r="BD64" i="34" s="1"/>
  <c r="AP64" i="34"/>
  <c r="BC64" i="34" s="1"/>
  <c r="AO64" i="34"/>
  <c r="BB64" i="34" s="1"/>
  <c r="AN64" i="34"/>
  <c r="BA64" i="34" s="1"/>
  <c r="AM64" i="34"/>
  <c r="AZ64" i="34" s="1"/>
  <c r="AL64" i="34"/>
  <c r="AY64" i="34" s="1"/>
  <c r="AK64" i="34"/>
  <c r="AX64" i="34" s="1"/>
  <c r="AJ64" i="34"/>
  <c r="AW64" i="34" s="1"/>
  <c r="AI64" i="34"/>
  <c r="AV64" i="34" s="1"/>
  <c r="AH64" i="34"/>
  <c r="AU64" i="34" s="1"/>
  <c r="AG64" i="34"/>
  <c r="Q64" i="34"/>
  <c r="BH63" i="34"/>
  <c r="AR63" i="34"/>
  <c r="BE63" i="34" s="1"/>
  <c r="AQ63" i="34"/>
  <c r="BD63" i="34" s="1"/>
  <c r="AP63" i="34"/>
  <c r="BC63" i="34" s="1"/>
  <c r="AO63" i="34"/>
  <c r="BB63" i="34" s="1"/>
  <c r="AN63" i="34"/>
  <c r="BA63" i="34" s="1"/>
  <c r="AM63" i="34"/>
  <c r="AZ63" i="34" s="1"/>
  <c r="AL63" i="34"/>
  <c r="AY63" i="34" s="1"/>
  <c r="AK63" i="34"/>
  <c r="AX63" i="34" s="1"/>
  <c r="AJ63" i="34"/>
  <c r="AW63" i="34" s="1"/>
  <c r="AI63" i="34"/>
  <c r="AV63" i="34" s="1"/>
  <c r="AH63" i="34"/>
  <c r="AU63" i="34" s="1"/>
  <c r="AG63" i="34"/>
  <c r="AT63" i="34" s="1"/>
  <c r="BH62" i="34"/>
  <c r="AR62" i="34"/>
  <c r="BE62" i="34" s="1"/>
  <c r="AQ62" i="34"/>
  <c r="BD62" i="34" s="1"/>
  <c r="AP62" i="34"/>
  <c r="BC62" i="34" s="1"/>
  <c r="AO62" i="34"/>
  <c r="BB62" i="34" s="1"/>
  <c r="AN62" i="34"/>
  <c r="BA62" i="34" s="1"/>
  <c r="AM62" i="34"/>
  <c r="AZ62" i="34" s="1"/>
  <c r="AL62" i="34"/>
  <c r="AY62" i="34" s="1"/>
  <c r="AK62" i="34"/>
  <c r="AX62" i="34" s="1"/>
  <c r="AJ62" i="34"/>
  <c r="AW62" i="34" s="1"/>
  <c r="AI62" i="34"/>
  <c r="AV62" i="34" s="1"/>
  <c r="AH62" i="34"/>
  <c r="AU62" i="34" s="1"/>
  <c r="AG62" i="34"/>
  <c r="AT62" i="34" s="1"/>
  <c r="Q62" i="34"/>
  <c r="BH60" i="34"/>
  <c r="AR60" i="34"/>
  <c r="BE60" i="34" s="1"/>
  <c r="AQ60" i="34"/>
  <c r="BD60" i="34" s="1"/>
  <c r="AP60" i="34"/>
  <c r="BC60" i="34" s="1"/>
  <c r="AO60" i="34"/>
  <c r="BB60" i="34" s="1"/>
  <c r="AN60" i="34"/>
  <c r="BA60" i="34" s="1"/>
  <c r="AM60" i="34"/>
  <c r="AZ60" i="34" s="1"/>
  <c r="AL60" i="34"/>
  <c r="AY60" i="34" s="1"/>
  <c r="AK60" i="34"/>
  <c r="AX60" i="34" s="1"/>
  <c r="AJ60" i="34"/>
  <c r="AW60" i="34" s="1"/>
  <c r="AI60" i="34"/>
  <c r="AV60" i="34" s="1"/>
  <c r="AH60" i="34"/>
  <c r="AU60" i="34" s="1"/>
  <c r="AG60" i="34"/>
  <c r="Q60" i="34"/>
  <c r="BH59" i="34"/>
  <c r="AR59" i="34"/>
  <c r="AQ59" i="34"/>
  <c r="BD59" i="34" s="1"/>
  <c r="AP59" i="34"/>
  <c r="AO59" i="34"/>
  <c r="BB59" i="34" s="1"/>
  <c r="AN59" i="34"/>
  <c r="BA59" i="34" s="1"/>
  <c r="AM59" i="34"/>
  <c r="AZ59" i="34" s="1"/>
  <c r="AL59" i="34"/>
  <c r="AK59" i="34"/>
  <c r="AJ59" i="34"/>
  <c r="AW59" i="34" s="1"/>
  <c r="AI59" i="34"/>
  <c r="AV59" i="34" s="1"/>
  <c r="AH59" i="34"/>
  <c r="AU59" i="34" s="1"/>
  <c r="AG59" i="34"/>
  <c r="AT59" i="34" s="1"/>
  <c r="AF59" i="34"/>
  <c r="BH45" i="34"/>
  <c r="AR45" i="34"/>
  <c r="BE45" i="34" s="1"/>
  <c r="AQ45" i="34"/>
  <c r="BD45" i="34" s="1"/>
  <c r="AP45" i="34"/>
  <c r="BC45" i="34" s="1"/>
  <c r="AO45" i="34"/>
  <c r="BB45" i="34" s="1"/>
  <c r="AN45" i="34"/>
  <c r="BA45" i="34" s="1"/>
  <c r="AM45" i="34"/>
  <c r="AZ45" i="34" s="1"/>
  <c r="AL45" i="34"/>
  <c r="AY45" i="34" s="1"/>
  <c r="AK45" i="34"/>
  <c r="AX45" i="34" s="1"/>
  <c r="AJ45" i="34"/>
  <c r="AW45" i="34" s="1"/>
  <c r="AI45" i="34"/>
  <c r="AV45" i="34" s="1"/>
  <c r="AH45" i="34"/>
  <c r="AU45" i="34" s="1"/>
  <c r="AG45" i="34"/>
  <c r="AT45" i="34" s="1"/>
  <c r="BH49" i="34"/>
  <c r="AR49" i="34"/>
  <c r="BE49" i="34" s="1"/>
  <c r="AQ49" i="34"/>
  <c r="BD49" i="34" s="1"/>
  <c r="AP49" i="34"/>
  <c r="BC49" i="34" s="1"/>
  <c r="AO49" i="34"/>
  <c r="BB49" i="34" s="1"/>
  <c r="AN49" i="34"/>
  <c r="BA49" i="34" s="1"/>
  <c r="AM49" i="34"/>
  <c r="AZ49" i="34" s="1"/>
  <c r="AL49" i="34"/>
  <c r="AY49" i="34" s="1"/>
  <c r="AK49" i="34"/>
  <c r="AX49" i="34" s="1"/>
  <c r="AJ49" i="34"/>
  <c r="AW49" i="34" s="1"/>
  <c r="AI49" i="34"/>
  <c r="AV49" i="34" s="1"/>
  <c r="AH49" i="34"/>
  <c r="AU49" i="34" s="1"/>
  <c r="AG49" i="34"/>
  <c r="Q49" i="34"/>
  <c r="BJ49" i="34" s="1"/>
  <c r="BH48" i="34"/>
  <c r="AR48" i="34"/>
  <c r="BE48" i="34" s="1"/>
  <c r="AQ48" i="34"/>
  <c r="BD48" i="34" s="1"/>
  <c r="AP48" i="34"/>
  <c r="BC48" i="34" s="1"/>
  <c r="AO48" i="34"/>
  <c r="BB48" i="34" s="1"/>
  <c r="AN48" i="34"/>
  <c r="BA48" i="34" s="1"/>
  <c r="AM48" i="34"/>
  <c r="AZ48" i="34" s="1"/>
  <c r="AL48" i="34"/>
  <c r="AY48" i="34" s="1"/>
  <c r="AK48" i="34"/>
  <c r="AX48" i="34" s="1"/>
  <c r="AJ48" i="34"/>
  <c r="AW48" i="34" s="1"/>
  <c r="AI48" i="34"/>
  <c r="AV48" i="34" s="1"/>
  <c r="AH48" i="34"/>
  <c r="AU48" i="34" s="1"/>
  <c r="AG48" i="34"/>
  <c r="AT48" i="34" s="1"/>
  <c r="Q48" i="34"/>
  <c r="BJ48" i="34" s="1"/>
  <c r="BH47" i="34"/>
  <c r="AR47" i="34"/>
  <c r="BE47" i="34" s="1"/>
  <c r="AQ47" i="34"/>
  <c r="BD47" i="34" s="1"/>
  <c r="AP47" i="34"/>
  <c r="BC47" i="34" s="1"/>
  <c r="AO47" i="34"/>
  <c r="BB47" i="34" s="1"/>
  <c r="AN47" i="34"/>
  <c r="BA47" i="34" s="1"/>
  <c r="AM47" i="34"/>
  <c r="AZ47" i="34" s="1"/>
  <c r="AL47" i="34"/>
  <c r="AY47" i="34" s="1"/>
  <c r="AK47" i="34"/>
  <c r="AX47" i="34" s="1"/>
  <c r="AJ47" i="34"/>
  <c r="AW47" i="34" s="1"/>
  <c r="AI47" i="34"/>
  <c r="AV47" i="34" s="1"/>
  <c r="AH47" i="34"/>
  <c r="AU47" i="34" s="1"/>
  <c r="AG47" i="34"/>
  <c r="AT47" i="34" s="1"/>
  <c r="Q47" i="34"/>
  <c r="BJ47" i="34" s="1"/>
  <c r="BH46" i="34"/>
  <c r="AR46" i="34"/>
  <c r="BE46" i="34" s="1"/>
  <c r="AQ46" i="34"/>
  <c r="BD46" i="34" s="1"/>
  <c r="AP46" i="34"/>
  <c r="BC46" i="34" s="1"/>
  <c r="AO46" i="34"/>
  <c r="BB46" i="34" s="1"/>
  <c r="AN46" i="34"/>
  <c r="BA46" i="34" s="1"/>
  <c r="AM46" i="34"/>
  <c r="AZ46" i="34" s="1"/>
  <c r="AL46" i="34"/>
  <c r="AY46" i="34" s="1"/>
  <c r="AK46" i="34"/>
  <c r="AX46" i="34" s="1"/>
  <c r="AJ46" i="34"/>
  <c r="AW46" i="34" s="1"/>
  <c r="AI46" i="34"/>
  <c r="AV46" i="34" s="1"/>
  <c r="AH46" i="34"/>
  <c r="AU46" i="34" s="1"/>
  <c r="AG46" i="34"/>
  <c r="AT46" i="34" s="1"/>
  <c r="Q46" i="34"/>
  <c r="BJ46" i="34" s="1"/>
  <c r="AJ35" i="32" l="1"/>
  <c r="AG96" i="34"/>
  <c r="BH74" i="34"/>
  <c r="E41" i="32" s="1"/>
  <c r="AS68" i="34"/>
  <c r="BF68" i="34"/>
  <c r="BF67" i="34"/>
  <c r="AS67" i="34"/>
  <c r="BF70" i="34"/>
  <c r="BF69" i="34"/>
  <c r="AS69" i="34"/>
  <c r="AS70" i="34"/>
  <c r="BF61" i="34"/>
  <c r="BJ73" i="34"/>
  <c r="AS61" i="34"/>
  <c r="BJ72" i="34"/>
  <c r="BJ65" i="34"/>
  <c r="AS60" i="34"/>
  <c r="AP74" i="34"/>
  <c r="BJ66" i="34"/>
  <c r="AW74" i="34"/>
  <c r="BJ62" i="34"/>
  <c r="BJ64" i="34"/>
  <c r="BD74" i="34"/>
  <c r="AV74" i="34"/>
  <c r="AH74" i="34"/>
  <c r="AU74" i="34"/>
  <c r="AO74" i="34"/>
  <c r="BC59" i="34"/>
  <c r="BC74" i="34" s="1"/>
  <c r="BA74" i="34"/>
  <c r="AJ74" i="34"/>
  <c r="AR74" i="34"/>
  <c r="BE59" i="34"/>
  <c r="BE74" i="34" s="1"/>
  <c r="BJ60" i="34"/>
  <c r="AN74" i="34"/>
  <c r="BA76" i="34" s="1"/>
  <c r="AQ74" i="34"/>
  <c r="AS72" i="34"/>
  <c r="AK74" i="34"/>
  <c r="AS71" i="34"/>
  <c r="AS59" i="34"/>
  <c r="BF63" i="34"/>
  <c r="AI74" i="34"/>
  <c r="BF64" i="34"/>
  <c r="BF72" i="34"/>
  <c r="AS64" i="34"/>
  <c r="BF71" i="34"/>
  <c r="BF73" i="34"/>
  <c r="AS65" i="34"/>
  <c r="AL74" i="34"/>
  <c r="AY59" i="34"/>
  <c r="AY74" i="34" s="1"/>
  <c r="AS63" i="34"/>
  <c r="AM74" i="34"/>
  <c r="BF65" i="34"/>
  <c r="BB74" i="34"/>
  <c r="BF62" i="34"/>
  <c r="AS66" i="34"/>
  <c r="AZ74" i="34"/>
  <c r="AS62" i="34"/>
  <c r="BF66" i="34"/>
  <c r="AS73" i="34"/>
  <c r="AX59" i="34"/>
  <c r="AX74" i="34" s="1"/>
  <c r="AS45" i="34"/>
  <c r="BF45" i="34"/>
  <c r="AF45" i="34"/>
  <c r="BF46" i="34"/>
  <c r="BF49" i="34"/>
  <c r="BF48" i="34"/>
  <c r="BF47" i="34"/>
  <c r="AS46" i="34"/>
  <c r="AS47" i="34"/>
  <c r="AS48" i="34"/>
  <c r="AS49" i="34"/>
  <c r="AF30" i="34"/>
  <c r="AG30" i="34"/>
  <c r="AT30" i="34" s="1"/>
  <c r="AH30" i="34"/>
  <c r="AU30" i="34" s="1"/>
  <c r="AI30" i="34"/>
  <c r="AV30" i="34" s="1"/>
  <c r="AJ30" i="34"/>
  <c r="AW30" i="34" s="1"/>
  <c r="AK30" i="34"/>
  <c r="AX30" i="34" s="1"/>
  <c r="AL30" i="34"/>
  <c r="AM30" i="34"/>
  <c r="AZ30" i="34" s="1"/>
  <c r="AN30" i="34"/>
  <c r="BA30" i="34" s="1"/>
  <c r="AO30" i="34"/>
  <c r="BB30" i="34" s="1"/>
  <c r="AP30" i="34"/>
  <c r="BC30" i="34" s="1"/>
  <c r="AQ30" i="34"/>
  <c r="BD30" i="34" s="1"/>
  <c r="AR30" i="34"/>
  <c r="BE30" i="34" s="1"/>
  <c r="BH30" i="34"/>
  <c r="BH33" i="34"/>
  <c r="AR33" i="34"/>
  <c r="BE33" i="34" s="1"/>
  <c r="AQ33" i="34"/>
  <c r="BD33" i="34" s="1"/>
  <c r="AP33" i="34"/>
  <c r="BC33" i="34" s="1"/>
  <c r="AO33" i="34"/>
  <c r="BB33" i="34" s="1"/>
  <c r="AN33" i="34"/>
  <c r="BA33" i="34" s="1"/>
  <c r="AM33" i="34"/>
  <c r="AZ33" i="34" s="1"/>
  <c r="AL33" i="34"/>
  <c r="AY33" i="34" s="1"/>
  <c r="AK33" i="34"/>
  <c r="AX33" i="34" s="1"/>
  <c r="AJ33" i="34"/>
  <c r="AW33" i="34" s="1"/>
  <c r="AI33" i="34"/>
  <c r="AV33" i="34" s="1"/>
  <c r="AH33" i="34"/>
  <c r="AU33" i="34" s="1"/>
  <c r="AG33" i="34"/>
  <c r="BH32" i="34"/>
  <c r="AR32" i="34"/>
  <c r="BE32" i="34" s="1"/>
  <c r="AQ32" i="34"/>
  <c r="BD32" i="34" s="1"/>
  <c r="AP32" i="34"/>
  <c r="BC32" i="34" s="1"/>
  <c r="AO32" i="34"/>
  <c r="BB32" i="34" s="1"/>
  <c r="AN32" i="34"/>
  <c r="BA32" i="34" s="1"/>
  <c r="AM32" i="34"/>
  <c r="AZ32" i="34" s="1"/>
  <c r="AL32" i="34"/>
  <c r="AY32" i="34" s="1"/>
  <c r="AK32" i="34"/>
  <c r="AX32" i="34" s="1"/>
  <c r="AJ32" i="34"/>
  <c r="AW32" i="34" s="1"/>
  <c r="AI32" i="34"/>
  <c r="AV32" i="34" s="1"/>
  <c r="AH32" i="34"/>
  <c r="AU32" i="34" s="1"/>
  <c r="AG32" i="34"/>
  <c r="AT32" i="34" s="1"/>
  <c r="BH31" i="34"/>
  <c r="AR31" i="34"/>
  <c r="BE31" i="34" s="1"/>
  <c r="AQ31" i="34"/>
  <c r="BD31" i="34" s="1"/>
  <c r="AP31" i="34"/>
  <c r="BC31" i="34" s="1"/>
  <c r="AO31" i="34"/>
  <c r="BB31" i="34" s="1"/>
  <c r="AN31" i="34"/>
  <c r="BA31" i="34" s="1"/>
  <c r="AM31" i="34"/>
  <c r="AZ31" i="34" s="1"/>
  <c r="AL31" i="34"/>
  <c r="AY31" i="34" s="1"/>
  <c r="AK31" i="34"/>
  <c r="AX31" i="34" s="1"/>
  <c r="AJ31" i="34"/>
  <c r="AW31" i="34" s="1"/>
  <c r="AI31" i="34"/>
  <c r="AV31" i="34" s="1"/>
  <c r="AH31" i="34"/>
  <c r="AU31" i="34" s="1"/>
  <c r="AG31" i="34"/>
  <c r="AW76" i="34" l="1"/>
  <c r="BI68" i="34"/>
  <c r="AT35" i="34"/>
  <c r="AD41" i="32"/>
  <c r="BI49" i="34"/>
  <c r="BB76" i="34"/>
  <c r="AV76" i="34"/>
  <c r="BC76" i="34"/>
  <c r="BE76" i="34"/>
  <c r="AX76" i="34"/>
  <c r="AU76" i="34"/>
  <c r="AZ76" i="34"/>
  <c r="AY76" i="34"/>
  <c r="BD76" i="34"/>
  <c r="BI61" i="34"/>
  <c r="BG68" i="34"/>
  <c r="BI67" i="34"/>
  <c r="BI69" i="34"/>
  <c r="BI70" i="34"/>
  <c r="BG67" i="34"/>
  <c r="BG70" i="34"/>
  <c r="BG69" i="34"/>
  <c r="BI71" i="34"/>
  <c r="BI72" i="34"/>
  <c r="BG61" i="34"/>
  <c r="AT76" i="34"/>
  <c r="AT84" i="34" s="1"/>
  <c r="AF74" i="34"/>
  <c r="BI66" i="34"/>
  <c r="BG64" i="34"/>
  <c r="BG66" i="34"/>
  <c r="BI73" i="34"/>
  <c r="BF60" i="34"/>
  <c r="BI60" i="34" s="1"/>
  <c r="BI63" i="34"/>
  <c r="AS74" i="34"/>
  <c r="M41" i="32" s="1"/>
  <c r="BG62" i="34"/>
  <c r="BF59" i="34"/>
  <c r="BI59" i="34" s="1"/>
  <c r="BI64" i="34"/>
  <c r="BG71" i="34"/>
  <c r="BI62" i="34"/>
  <c r="BG72" i="34"/>
  <c r="BG73" i="34"/>
  <c r="BI65" i="34"/>
  <c r="BG63" i="34"/>
  <c r="BG65" i="34"/>
  <c r="BG45" i="34"/>
  <c r="BI45" i="34"/>
  <c r="BG47" i="34"/>
  <c r="BI46" i="34"/>
  <c r="BG49" i="34"/>
  <c r="BG46" i="34"/>
  <c r="BG48" i="34"/>
  <c r="BI48" i="34"/>
  <c r="AS30" i="34"/>
  <c r="BI47" i="34"/>
  <c r="AY30" i="34"/>
  <c r="BF30" i="34" s="1"/>
  <c r="BF33" i="34"/>
  <c r="BF32" i="34"/>
  <c r="AF32" i="34"/>
  <c r="AF35" i="34" s="1"/>
  <c r="BG35" i="34" s="1"/>
  <c r="AS31" i="34"/>
  <c r="AS32" i="34"/>
  <c r="AS33" i="34"/>
  <c r="BF31" i="34" l="1"/>
  <c r="AS83" i="34"/>
  <c r="K42" i="32" s="1"/>
  <c r="K43" i="32" s="1"/>
  <c r="AT83" i="34"/>
  <c r="AT85" i="34" s="1"/>
  <c r="BF85" i="34" s="1"/>
  <c r="BF82" i="34"/>
  <c r="BI74" i="34"/>
  <c r="BF76" i="34"/>
  <c r="BF74" i="34"/>
  <c r="BG60" i="34"/>
  <c r="BG59" i="34"/>
  <c r="BG30" i="34"/>
  <c r="BG33" i="34"/>
  <c r="BI33" i="34"/>
  <c r="BI30" i="34"/>
  <c r="BI32" i="34"/>
  <c r="BI31" i="34"/>
  <c r="BG32" i="34"/>
  <c r="BG31" i="34"/>
  <c r="BF83" i="34" l="1"/>
  <c r="BG82" i="34"/>
  <c r="BI82" i="34"/>
  <c r="BI83" i="34" s="1"/>
  <c r="BH75" i="34"/>
  <c r="BG74" i="34"/>
  <c r="U41" i="32"/>
  <c r="AG41" i="32" s="1"/>
  <c r="BF75" i="34"/>
  <c r="BG75" i="34"/>
  <c r="BH80" i="20"/>
  <c r="AR80" i="20"/>
  <c r="AQ80" i="20"/>
  <c r="AP80" i="20"/>
  <c r="AO80" i="20"/>
  <c r="AN80" i="20"/>
  <c r="AM80" i="20"/>
  <c r="AL80" i="20"/>
  <c r="AK80" i="20"/>
  <c r="AJ80" i="20"/>
  <c r="AI80" i="20"/>
  <c r="AV80" i="20" s="1"/>
  <c r="AH80" i="20"/>
  <c r="AG80" i="20"/>
  <c r="AT80" i="20" s="1"/>
  <c r="BH77" i="20"/>
  <c r="AR77" i="20"/>
  <c r="BE77" i="20" s="1"/>
  <c r="AQ77" i="20"/>
  <c r="BD77" i="20" s="1"/>
  <c r="AP77" i="20"/>
  <c r="BC77" i="20" s="1"/>
  <c r="AO77" i="20"/>
  <c r="BB77" i="20" s="1"/>
  <c r="AN77" i="20"/>
  <c r="BA77" i="20" s="1"/>
  <c r="AM77" i="20"/>
  <c r="AZ77" i="20" s="1"/>
  <c r="AL77" i="20"/>
  <c r="AY77" i="20" s="1"/>
  <c r="AK77" i="20"/>
  <c r="AX77" i="20" s="1"/>
  <c r="AJ77" i="20"/>
  <c r="AW77" i="20" s="1"/>
  <c r="AI77" i="20"/>
  <c r="AV77" i="20" s="1"/>
  <c r="AH77" i="20"/>
  <c r="AU77" i="20" s="1"/>
  <c r="AG77" i="20"/>
  <c r="AT77" i="20" s="1"/>
  <c r="BH76" i="20"/>
  <c r="AR76" i="20"/>
  <c r="AQ76" i="20"/>
  <c r="AP76" i="20"/>
  <c r="AO76" i="20"/>
  <c r="AN76" i="20"/>
  <c r="AM76" i="20"/>
  <c r="AL76" i="20"/>
  <c r="AK76" i="20"/>
  <c r="AJ76" i="20"/>
  <c r="AI76" i="20"/>
  <c r="AH76" i="20"/>
  <c r="AG76" i="20"/>
  <c r="Q76" i="20"/>
  <c r="BH75" i="20"/>
  <c r="BT75" i="20" s="1"/>
  <c r="BU75" i="20" s="1"/>
  <c r="AR75" i="20"/>
  <c r="AQ75" i="20"/>
  <c r="AP75" i="20"/>
  <c r="AO75" i="20"/>
  <c r="AN75" i="20"/>
  <c r="AM75" i="20"/>
  <c r="AL75" i="20"/>
  <c r="AK75" i="20"/>
  <c r="AJ75" i="20"/>
  <c r="AI75" i="20"/>
  <c r="AH75" i="20"/>
  <c r="Q75" i="20"/>
  <c r="BH79" i="20"/>
  <c r="AR79" i="20"/>
  <c r="BE79" i="20" s="1"/>
  <c r="AQ79" i="20"/>
  <c r="BD79" i="20" s="1"/>
  <c r="AP79" i="20"/>
  <c r="BC79" i="20" s="1"/>
  <c r="AO79" i="20"/>
  <c r="BB79" i="20" s="1"/>
  <c r="AN79" i="20"/>
  <c r="BA79" i="20" s="1"/>
  <c r="AM79" i="20"/>
  <c r="AZ79" i="20" s="1"/>
  <c r="AL79" i="20"/>
  <c r="AY79" i="20" s="1"/>
  <c r="AK79" i="20"/>
  <c r="AX79" i="20" s="1"/>
  <c r="AJ79" i="20"/>
  <c r="AW79" i="20" s="1"/>
  <c r="AI79" i="20"/>
  <c r="AV79" i="20" s="1"/>
  <c r="AH79" i="20"/>
  <c r="AU79" i="20" s="1"/>
  <c r="AG79" i="20"/>
  <c r="AT79" i="20" s="1"/>
  <c r="Q79" i="20"/>
  <c r="BH78" i="20"/>
  <c r="AR78" i="20"/>
  <c r="BE78" i="20" s="1"/>
  <c r="AQ78" i="20"/>
  <c r="BD78" i="20" s="1"/>
  <c r="AP78" i="20"/>
  <c r="BC78" i="20" s="1"/>
  <c r="AO78" i="20"/>
  <c r="BB78" i="20" s="1"/>
  <c r="AN78" i="20"/>
  <c r="BA78" i="20" s="1"/>
  <c r="AM78" i="20"/>
  <c r="AZ78" i="20" s="1"/>
  <c r="AL78" i="20"/>
  <c r="AY78" i="20" s="1"/>
  <c r="AK78" i="20"/>
  <c r="AX78" i="20" s="1"/>
  <c r="AJ78" i="20"/>
  <c r="AW78" i="20" s="1"/>
  <c r="AI78" i="20"/>
  <c r="AV78" i="20" s="1"/>
  <c r="AH78" i="20"/>
  <c r="AU78" i="20" s="1"/>
  <c r="AG78" i="20"/>
  <c r="AT78" i="20" s="1"/>
  <c r="Q78" i="20"/>
  <c r="BH70" i="20"/>
  <c r="AR70" i="20"/>
  <c r="BE70" i="20" s="1"/>
  <c r="AQ70" i="20"/>
  <c r="BD70" i="20" s="1"/>
  <c r="AP70" i="20"/>
  <c r="BC70" i="20" s="1"/>
  <c r="AO70" i="20"/>
  <c r="BB70" i="20" s="1"/>
  <c r="AN70" i="20"/>
  <c r="BA70" i="20" s="1"/>
  <c r="AM70" i="20"/>
  <c r="AZ70" i="20" s="1"/>
  <c r="AL70" i="20"/>
  <c r="AY70" i="20" s="1"/>
  <c r="AK70" i="20"/>
  <c r="AX70" i="20" s="1"/>
  <c r="AJ70" i="20"/>
  <c r="AW70" i="20" s="1"/>
  <c r="AI70" i="20"/>
  <c r="AV70" i="20" s="1"/>
  <c r="AH70" i="20"/>
  <c r="AU70" i="20" s="1"/>
  <c r="AG70" i="20"/>
  <c r="AT70" i="20" s="1"/>
  <c r="Q70" i="20"/>
  <c r="BH82" i="20"/>
  <c r="AR82" i="20"/>
  <c r="BE82" i="20" s="1"/>
  <c r="AQ82" i="20"/>
  <c r="BD82" i="20" s="1"/>
  <c r="AP82" i="20"/>
  <c r="BC82" i="20" s="1"/>
  <c r="AO82" i="20"/>
  <c r="BB82" i="20" s="1"/>
  <c r="AN82" i="20"/>
  <c r="BA82" i="20" s="1"/>
  <c r="AM82" i="20"/>
  <c r="AZ82" i="20" s="1"/>
  <c r="AL82" i="20"/>
  <c r="AY82" i="20" s="1"/>
  <c r="AK82" i="20"/>
  <c r="AX82" i="20" s="1"/>
  <c r="AJ82" i="20"/>
  <c r="AW82" i="20" s="1"/>
  <c r="AI82" i="20"/>
  <c r="AV82" i="20" s="1"/>
  <c r="AH82" i="20"/>
  <c r="AU82" i="20" s="1"/>
  <c r="AG82" i="20"/>
  <c r="AT82" i="20" s="1"/>
  <c r="Q82" i="20"/>
  <c r="AF82" i="20" s="1"/>
  <c r="BH81" i="20"/>
  <c r="AR81" i="20"/>
  <c r="BE81" i="20" s="1"/>
  <c r="AQ81" i="20"/>
  <c r="BD81" i="20" s="1"/>
  <c r="AP81" i="20"/>
  <c r="BC81" i="20" s="1"/>
  <c r="AO81" i="20"/>
  <c r="BB81" i="20" s="1"/>
  <c r="AN81" i="20"/>
  <c r="BA81" i="20" s="1"/>
  <c r="AM81" i="20"/>
  <c r="AZ81" i="20" s="1"/>
  <c r="AL81" i="20"/>
  <c r="AY81" i="20" s="1"/>
  <c r="AK81" i="20"/>
  <c r="AX81" i="20" s="1"/>
  <c r="AJ81" i="20"/>
  <c r="AW81" i="20" s="1"/>
  <c r="AI81" i="20"/>
  <c r="AV81" i="20" s="1"/>
  <c r="AH81" i="20"/>
  <c r="AG81" i="20"/>
  <c r="AT81" i="20" s="1"/>
  <c r="Q81" i="20"/>
  <c r="AF81" i="20" s="1"/>
  <c r="BH74" i="20"/>
  <c r="AR74" i="20"/>
  <c r="BE74" i="20" s="1"/>
  <c r="AQ74" i="20"/>
  <c r="BD74" i="20" s="1"/>
  <c r="AP74" i="20"/>
  <c r="BC74" i="20" s="1"/>
  <c r="AO74" i="20"/>
  <c r="BB74" i="20" s="1"/>
  <c r="AN74" i="20"/>
  <c r="BA74" i="20" s="1"/>
  <c r="AM74" i="20"/>
  <c r="AZ74" i="20" s="1"/>
  <c r="AL74" i="20"/>
  <c r="AY74" i="20" s="1"/>
  <c r="AK74" i="20"/>
  <c r="AX74" i="20" s="1"/>
  <c r="AJ74" i="20"/>
  <c r="AW74" i="20" s="1"/>
  <c r="AI74" i="20"/>
  <c r="AV74" i="20" s="1"/>
  <c r="AH74" i="20"/>
  <c r="AU74" i="20" s="1"/>
  <c r="AG74" i="20"/>
  <c r="BH73" i="20"/>
  <c r="AR73" i="20"/>
  <c r="BE73" i="20" s="1"/>
  <c r="AQ73" i="20"/>
  <c r="BD73" i="20" s="1"/>
  <c r="AP73" i="20"/>
  <c r="BC73" i="20" s="1"/>
  <c r="AO73" i="20"/>
  <c r="BB73" i="20" s="1"/>
  <c r="AN73" i="20"/>
  <c r="AM73" i="20"/>
  <c r="AZ73" i="20" s="1"/>
  <c r="AL73" i="20"/>
  <c r="AK73" i="20"/>
  <c r="AX73" i="20" s="1"/>
  <c r="AJ73" i="20"/>
  <c r="AW73" i="20" s="1"/>
  <c r="AI73" i="20"/>
  <c r="AV73" i="20" s="1"/>
  <c r="AH73" i="20"/>
  <c r="AU73" i="20" s="1"/>
  <c r="AG73" i="20"/>
  <c r="Q73" i="20"/>
  <c r="AF73" i="20" s="1"/>
  <c r="BH72" i="20"/>
  <c r="AR72" i="20"/>
  <c r="BE72" i="20" s="1"/>
  <c r="AQ72" i="20"/>
  <c r="BD72" i="20" s="1"/>
  <c r="AP72" i="20"/>
  <c r="BC72" i="20" s="1"/>
  <c r="AO72" i="20"/>
  <c r="BB72" i="20" s="1"/>
  <c r="AN72" i="20"/>
  <c r="BA72" i="20" s="1"/>
  <c r="AM72" i="20"/>
  <c r="AZ72" i="20" s="1"/>
  <c r="AL72" i="20"/>
  <c r="AY72" i="20" s="1"/>
  <c r="AK72" i="20"/>
  <c r="AX72" i="20" s="1"/>
  <c r="AJ72" i="20"/>
  <c r="AW72" i="20" s="1"/>
  <c r="AI72" i="20"/>
  <c r="AV72" i="20" s="1"/>
  <c r="AH72" i="20"/>
  <c r="AU72" i="20" s="1"/>
  <c r="AG72" i="20"/>
  <c r="AT72" i="20" s="1"/>
  <c r="BH71" i="20"/>
  <c r="AR71" i="20"/>
  <c r="BE71" i="20" s="1"/>
  <c r="AQ71" i="20"/>
  <c r="BD71" i="20" s="1"/>
  <c r="AP71" i="20"/>
  <c r="BC71" i="20" s="1"/>
  <c r="AO71" i="20"/>
  <c r="BB71" i="20" s="1"/>
  <c r="AN71" i="20"/>
  <c r="BA71" i="20" s="1"/>
  <c r="AM71" i="20"/>
  <c r="AZ71" i="20" s="1"/>
  <c r="AL71" i="20"/>
  <c r="AY71" i="20" s="1"/>
  <c r="AK71" i="20"/>
  <c r="AX71" i="20" s="1"/>
  <c r="AJ71" i="20"/>
  <c r="AW71" i="20" s="1"/>
  <c r="AI71" i="20"/>
  <c r="AV71" i="20" s="1"/>
  <c r="AH71" i="20"/>
  <c r="AG71" i="20"/>
  <c r="AT71" i="20" s="1"/>
  <c r="Q71" i="20"/>
  <c r="AF71" i="20" s="1"/>
  <c r="BH69" i="20"/>
  <c r="AR69" i="20"/>
  <c r="AQ69" i="20"/>
  <c r="AP69" i="20"/>
  <c r="AO69" i="20"/>
  <c r="AN69" i="20"/>
  <c r="AM69" i="20"/>
  <c r="AL69" i="20"/>
  <c r="AK69" i="20"/>
  <c r="AJ69" i="20"/>
  <c r="AI69" i="20"/>
  <c r="AH69" i="20"/>
  <c r="AG69" i="20"/>
  <c r="AF69" i="20"/>
  <c r="BH59" i="20"/>
  <c r="BT59" i="20" s="1"/>
  <c r="AR59" i="20"/>
  <c r="AQ59" i="20"/>
  <c r="AP59" i="20"/>
  <c r="AO59" i="20"/>
  <c r="AN59" i="20"/>
  <c r="AM59" i="20"/>
  <c r="AL59" i="20"/>
  <c r="AK59" i="20"/>
  <c r="AJ59" i="20"/>
  <c r="AI59" i="20"/>
  <c r="AH59" i="20"/>
  <c r="AG59" i="20"/>
  <c r="Q59" i="20"/>
  <c r="BH57" i="20"/>
  <c r="AR57" i="20"/>
  <c r="BE57" i="20" s="1"/>
  <c r="AQ57" i="20"/>
  <c r="BD57" i="20" s="1"/>
  <c r="AP57" i="20"/>
  <c r="BC57" i="20" s="1"/>
  <c r="AO57" i="20"/>
  <c r="BB57" i="20" s="1"/>
  <c r="AN57" i="20"/>
  <c r="AM57" i="20"/>
  <c r="AZ57" i="20" s="1"/>
  <c r="AL57" i="20"/>
  <c r="AK57" i="20"/>
  <c r="AX57" i="20" s="1"/>
  <c r="AJ57" i="20"/>
  <c r="AW57" i="20" s="1"/>
  <c r="AI57" i="20"/>
  <c r="AV57" i="20" s="1"/>
  <c r="AH57" i="20"/>
  <c r="AU57" i="20" s="1"/>
  <c r="AG57" i="20"/>
  <c r="AT57" i="20" s="1"/>
  <c r="Q57" i="20"/>
  <c r="BH60" i="20"/>
  <c r="E32" i="32" s="1"/>
  <c r="AR60" i="20"/>
  <c r="L33" i="32" s="1"/>
  <c r="AQ60" i="20"/>
  <c r="BD60" i="20" s="1"/>
  <c r="AP60" i="20"/>
  <c r="BC60" i="20" s="1"/>
  <c r="AO60" i="20"/>
  <c r="BB60" i="20" s="1"/>
  <c r="AN60" i="20"/>
  <c r="BA60" i="20" s="1"/>
  <c r="AM60" i="20"/>
  <c r="AZ60" i="20" s="1"/>
  <c r="AL60" i="20"/>
  <c r="AY60" i="20" s="1"/>
  <c r="AK60" i="20"/>
  <c r="AX60" i="20" s="1"/>
  <c r="AJ60" i="20"/>
  <c r="AW60" i="20" s="1"/>
  <c r="AI60" i="20"/>
  <c r="AV60" i="20" s="1"/>
  <c r="AH60" i="20"/>
  <c r="AU60" i="20" s="1"/>
  <c r="AG60" i="20"/>
  <c r="AT60" i="20" s="1"/>
  <c r="BH55" i="20"/>
  <c r="AR55" i="20"/>
  <c r="AQ55" i="20"/>
  <c r="AP55" i="20"/>
  <c r="AO55" i="20"/>
  <c r="BB55" i="20" s="1"/>
  <c r="AN55" i="20"/>
  <c r="AM55" i="20"/>
  <c r="AL55" i="20"/>
  <c r="AY55" i="20" s="1"/>
  <c r="AK55" i="20"/>
  <c r="AJ55" i="20"/>
  <c r="AI55" i="20"/>
  <c r="AH55" i="20"/>
  <c r="AG55" i="20"/>
  <c r="Q55" i="20"/>
  <c r="BJ31" i="20"/>
  <c r="BH31" i="20"/>
  <c r="AR31" i="20"/>
  <c r="AQ31" i="20"/>
  <c r="AP31" i="20"/>
  <c r="AO31" i="20"/>
  <c r="AN31" i="20"/>
  <c r="AM31" i="20"/>
  <c r="AL31" i="20"/>
  <c r="AJ31" i="20"/>
  <c r="AW31" i="20" s="1"/>
  <c r="AI31" i="20"/>
  <c r="AV31" i="20" s="1"/>
  <c r="AH31" i="20"/>
  <c r="AU31" i="20" s="1"/>
  <c r="BJ30" i="20"/>
  <c r="BH30" i="20"/>
  <c r="AR30" i="20"/>
  <c r="AQ30" i="20"/>
  <c r="AP30" i="20"/>
  <c r="AO30" i="20"/>
  <c r="AN30" i="20"/>
  <c r="AM30" i="20"/>
  <c r="AL30" i="20"/>
  <c r="AJ30" i="20"/>
  <c r="AW30" i="20" s="1"/>
  <c r="AI30" i="20"/>
  <c r="AV30" i="20" s="1"/>
  <c r="AH30" i="20"/>
  <c r="AU30" i="20" s="1"/>
  <c r="AG30" i="20"/>
  <c r="AT30" i="20" s="1"/>
  <c r="BJ29" i="20"/>
  <c r="BH29" i="20"/>
  <c r="AR29" i="20"/>
  <c r="AQ29" i="20"/>
  <c r="AP29" i="20"/>
  <c r="AO29" i="20"/>
  <c r="AN29" i="20"/>
  <c r="AM29" i="20"/>
  <c r="AL29" i="20"/>
  <c r="AY29" i="20" s="1"/>
  <c r="AY46" i="20" s="1"/>
  <c r="AX29" i="20"/>
  <c r="AJ29" i="20"/>
  <c r="AW29" i="20" s="1"/>
  <c r="AI29" i="20"/>
  <c r="AV29" i="20" s="1"/>
  <c r="AH29" i="20"/>
  <c r="AU29" i="20" s="1"/>
  <c r="BH40" i="20"/>
  <c r="AR40" i="20"/>
  <c r="AQ40" i="20"/>
  <c r="AP40" i="20"/>
  <c r="AO40" i="20"/>
  <c r="AN40" i="20"/>
  <c r="AM40" i="20"/>
  <c r="AL40" i="20"/>
  <c r="AJ40" i="20"/>
  <c r="AI40" i="20"/>
  <c r="AH40" i="20"/>
  <c r="AG40" i="20"/>
  <c r="AT40" i="20" s="1"/>
  <c r="BF40" i="20" s="1"/>
  <c r="BJ40" i="20"/>
  <c r="BH39" i="20"/>
  <c r="AR39" i="20"/>
  <c r="AQ39" i="20"/>
  <c r="AP39" i="20"/>
  <c r="AO39" i="20"/>
  <c r="AN39" i="20"/>
  <c r="AM39" i="20"/>
  <c r="AL39" i="20"/>
  <c r="AJ39" i="20"/>
  <c r="AI39" i="20"/>
  <c r="AH39" i="20"/>
  <c r="AG39" i="20"/>
  <c r="AT39" i="20" s="1"/>
  <c r="BF39" i="20" s="1"/>
  <c r="BJ38" i="20"/>
  <c r="BH38" i="20"/>
  <c r="AR38" i="20"/>
  <c r="AQ38" i="20"/>
  <c r="AP38" i="20"/>
  <c r="AO38" i="20"/>
  <c r="AN38" i="20"/>
  <c r="AM38" i="20"/>
  <c r="AL38" i="20"/>
  <c r="AJ38" i="20"/>
  <c r="AI38" i="20"/>
  <c r="AH38" i="20"/>
  <c r="AG38" i="20"/>
  <c r="AT38" i="20" s="1"/>
  <c r="BH37" i="20"/>
  <c r="AR37" i="20"/>
  <c r="AQ37" i="20"/>
  <c r="AP37" i="20"/>
  <c r="AO37" i="20"/>
  <c r="AN37" i="20"/>
  <c r="AM37" i="20"/>
  <c r="AL37" i="20"/>
  <c r="AJ37" i="20"/>
  <c r="AI37" i="20"/>
  <c r="AH37" i="20"/>
  <c r="AG37" i="20"/>
  <c r="AT37" i="20" s="1"/>
  <c r="BF37" i="20" s="1"/>
  <c r="BJ36" i="20"/>
  <c r="BH36" i="20"/>
  <c r="AR36" i="20"/>
  <c r="AQ36" i="20"/>
  <c r="AP36" i="20"/>
  <c r="AO36" i="20"/>
  <c r="AN36" i="20"/>
  <c r="AM36" i="20"/>
  <c r="AL36" i="20"/>
  <c r="AJ36" i="20"/>
  <c r="AW36" i="20" s="1"/>
  <c r="AW46" i="20" s="1"/>
  <c r="AI36" i="20"/>
  <c r="AV36" i="20" s="1"/>
  <c r="AH36" i="20"/>
  <c r="AU36" i="20" s="1"/>
  <c r="AR35" i="20"/>
  <c r="AQ35" i="20"/>
  <c r="AP35" i="20"/>
  <c r="AO35" i="20"/>
  <c r="AN35" i="20"/>
  <c r="AM35" i="20"/>
  <c r="AL35" i="20"/>
  <c r="AJ35" i="20"/>
  <c r="AW35" i="20" s="1"/>
  <c r="AI35" i="20"/>
  <c r="AV35" i="20" s="1"/>
  <c r="AH35" i="20"/>
  <c r="AU35" i="20" s="1"/>
  <c r="BJ35" i="20"/>
  <c r="BJ34" i="20"/>
  <c r="BH34" i="20"/>
  <c r="AR34" i="20"/>
  <c r="AQ34" i="20"/>
  <c r="AP34" i="20"/>
  <c r="AO34" i="20"/>
  <c r="AN34" i="20"/>
  <c r="AM34" i="20"/>
  <c r="AL34" i="20"/>
  <c r="AJ34" i="20"/>
  <c r="AW34" i="20" s="1"/>
  <c r="AI34" i="20"/>
  <c r="AV34" i="20" s="1"/>
  <c r="AH34" i="20"/>
  <c r="AU34" i="20" s="1"/>
  <c r="AG34" i="20"/>
  <c r="AT34" i="20" s="1"/>
  <c r="BH33" i="20"/>
  <c r="AR33" i="20"/>
  <c r="AQ33" i="20"/>
  <c r="AP33" i="20"/>
  <c r="AO33" i="20"/>
  <c r="AN33" i="20"/>
  <c r="AM33" i="20"/>
  <c r="AL33" i="20"/>
  <c r="AJ33" i="20"/>
  <c r="AW33" i="20" s="1"/>
  <c r="AI33" i="20"/>
  <c r="AV33" i="20" s="1"/>
  <c r="AH33" i="20"/>
  <c r="AU33" i="20" s="1"/>
  <c r="AG33" i="20"/>
  <c r="AT33" i="20" s="1"/>
  <c r="BJ33" i="20"/>
  <c r="BJ32" i="20"/>
  <c r="BH32" i="20"/>
  <c r="AR32" i="20"/>
  <c r="AQ32" i="20"/>
  <c r="AP32" i="20"/>
  <c r="AO32" i="20"/>
  <c r="AN32" i="20"/>
  <c r="AM32" i="20"/>
  <c r="AL32" i="20"/>
  <c r="AJ32" i="20"/>
  <c r="AW32" i="20" s="1"/>
  <c r="AI32" i="20"/>
  <c r="AV32" i="20" s="1"/>
  <c r="AH32" i="20"/>
  <c r="AU32" i="20" s="1"/>
  <c r="AG32" i="20"/>
  <c r="AT32" i="20" s="1"/>
  <c r="BH28" i="20"/>
  <c r="BF28" i="20"/>
  <c r="AR28" i="20"/>
  <c r="AQ28" i="20"/>
  <c r="AP28" i="20"/>
  <c r="AO28" i="20"/>
  <c r="AN28" i="20"/>
  <c r="AM28" i="20"/>
  <c r="AL28" i="20"/>
  <c r="AK28" i="20"/>
  <c r="AJ28" i="20"/>
  <c r="AI28" i="20"/>
  <c r="AH28" i="20"/>
  <c r="AG28" i="20"/>
  <c r="BH45" i="20"/>
  <c r="AR45" i="20"/>
  <c r="AQ45" i="20"/>
  <c r="AP45" i="20"/>
  <c r="AO45" i="20"/>
  <c r="AN45" i="20"/>
  <c r="AM45" i="20"/>
  <c r="AL45" i="20"/>
  <c r="AX45" i="20"/>
  <c r="AJ45" i="20"/>
  <c r="AI45" i="20"/>
  <c r="AH45" i="20"/>
  <c r="AG45" i="20"/>
  <c r="AT45" i="20" s="1"/>
  <c r="BH44" i="20"/>
  <c r="AR44" i="20"/>
  <c r="AQ44" i="20"/>
  <c r="AP44" i="20"/>
  <c r="AO44" i="20"/>
  <c r="AN44" i="20"/>
  <c r="AM44" i="20"/>
  <c r="AL44" i="20"/>
  <c r="AJ44" i="20"/>
  <c r="AI44" i="20"/>
  <c r="AV44" i="20" s="1"/>
  <c r="AH44" i="20"/>
  <c r="AG44" i="20"/>
  <c r="AT44" i="20" s="1"/>
  <c r="BJ44" i="20"/>
  <c r="BH43" i="20"/>
  <c r="AR43" i="20"/>
  <c r="AQ43" i="20"/>
  <c r="AP43" i="20"/>
  <c r="AO43" i="20"/>
  <c r="AN43" i="20"/>
  <c r="AM43" i="20"/>
  <c r="AL43" i="20"/>
  <c r="AJ43" i="20"/>
  <c r="AI43" i="20"/>
  <c r="AH43" i="20"/>
  <c r="AG43" i="20"/>
  <c r="AT43" i="20" s="1"/>
  <c r="BF43" i="20" s="1"/>
  <c r="BH42" i="20"/>
  <c r="AR42" i="20"/>
  <c r="AQ42" i="20"/>
  <c r="AP42" i="20"/>
  <c r="AO42" i="20"/>
  <c r="AN42" i="20"/>
  <c r="AM42" i="20"/>
  <c r="AL42" i="20"/>
  <c r="AJ42" i="20"/>
  <c r="AI42" i="20"/>
  <c r="AH42" i="20"/>
  <c r="AG42" i="20"/>
  <c r="AT42" i="20" s="1"/>
  <c r="BF42" i="20" s="1"/>
  <c r="BJ42" i="20"/>
  <c r="BH41" i="20"/>
  <c r="AR41" i="20"/>
  <c r="AQ41" i="20"/>
  <c r="AP41" i="20"/>
  <c r="AO41" i="20"/>
  <c r="AN41" i="20"/>
  <c r="AM41" i="20"/>
  <c r="AL41" i="20"/>
  <c r="AJ41" i="20"/>
  <c r="AI41" i="20"/>
  <c r="AH41" i="20"/>
  <c r="AG41" i="20"/>
  <c r="AT41" i="20" s="1"/>
  <c r="BF41" i="20" s="1"/>
  <c r="AX46" i="20" l="1"/>
  <c r="AX49" i="20" s="1"/>
  <c r="BF45" i="20"/>
  <c r="BF31" i="20"/>
  <c r="BF44" i="20"/>
  <c r="BF35" i="20"/>
  <c r="AU46" i="20"/>
  <c r="BF34" i="20"/>
  <c r="BF36" i="20"/>
  <c r="BF29" i="20"/>
  <c r="BT76" i="20"/>
  <c r="BU76" i="20" s="1"/>
  <c r="BR83" i="20"/>
  <c r="BR90" i="20" s="1"/>
  <c r="BU78" i="20" s="1"/>
  <c r="BF30" i="20"/>
  <c r="BF32" i="20"/>
  <c r="AV46" i="20"/>
  <c r="BF33" i="20"/>
  <c r="BU59" i="20"/>
  <c r="BH61" i="20"/>
  <c r="C32" i="32" s="1"/>
  <c r="C35" i="32" s="1"/>
  <c r="AG46" i="20"/>
  <c r="AH46" i="20"/>
  <c r="AI46" i="20"/>
  <c r="AQ46" i="20"/>
  <c r="AP46" i="20"/>
  <c r="AJ46" i="20"/>
  <c r="AW48" i="20" s="1"/>
  <c r="AR46" i="20"/>
  <c r="L31" i="32" s="1"/>
  <c r="AN46" i="20"/>
  <c r="AO46" i="20"/>
  <c r="AK46" i="20"/>
  <c r="AL46" i="20"/>
  <c r="AT46" i="20"/>
  <c r="AM46" i="20"/>
  <c r="AS36" i="20"/>
  <c r="BJ55" i="20"/>
  <c r="AF55" i="20"/>
  <c r="BJ59" i="20"/>
  <c r="AF59" i="20"/>
  <c r="BJ75" i="20"/>
  <c r="AF75" i="20"/>
  <c r="BJ57" i="20"/>
  <c r="AF57" i="20"/>
  <c r="BJ79" i="20"/>
  <c r="AF79" i="20"/>
  <c r="BH83" i="20"/>
  <c r="I33" i="32" s="1"/>
  <c r="BJ76" i="20"/>
  <c r="AF76" i="20"/>
  <c r="BJ70" i="20"/>
  <c r="AF70" i="20"/>
  <c r="BJ78" i="20"/>
  <c r="AF78" i="20"/>
  <c r="AG61" i="20"/>
  <c r="AT55" i="20"/>
  <c r="AT61" i="20" s="1"/>
  <c r="BB61" i="20"/>
  <c r="AO61" i="20"/>
  <c r="AU69" i="20"/>
  <c r="AH83" i="20"/>
  <c r="AU55" i="20"/>
  <c r="AU61" i="20" s="1"/>
  <c r="AH61" i="20"/>
  <c r="BC55" i="20"/>
  <c r="BC61" i="20" s="1"/>
  <c r="AP61" i="20"/>
  <c r="AV69" i="20"/>
  <c r="AV83" i="20" s="1"/>
  <c r="AI83" i="20"/>
  <c r="BD69" i="20"/>
  <c r="AQ83" i="20"/>
  <c r="AV55" i="20"/>
  <c r="AV61" i="20" s="1"/>
  <c r="AI61" i="20"/>
  <c r="BD55" i="20"/>
  <c r="BD61" i="20" s="1"/>
  <c r="AQ61" i="20"/>
  <c r="AW69" i="20"/>
  <c r="AJ83" i="20"/>
  <c r="BE69" i="20"/>
  <c r="AR83" i="20"/>
  <c r="AW55" i="20"/>
  <c r="AW61" i="20" s="1"/>
  <c r="AJ61" i="20"/>
  <c r="BE55" i="20"/>
  <c r="AR61" i="20"/>
  <c r="AX69" i="20"/>
  <c r="AK83" i="20"/>
  <c r="BC69" i="20"/>
  <c r="AP83" i="20"/>
  <c r="AY61" i="20"/>
  <c r="AL61" i="20"/>
  <c r="AX55" i="20"/>
  <c r="AX61" i="20" s="1"/>
  <c r="AK61" i="20"/>
  <c r="AY69" i="20"/>
  <c r="AL83" i="20"/>
  <c r="AZ69" i="20"/>
  <c r="AM83" i="20"/>
  <c r="AZ55" i="20"/>
  <c r="AZ61" i="20" s="1"/>
  <c r="AM61" i="20"/>
  <c r="BA69" i="20"/>
  <c r="AN83" i="20"/>
  <c r="BA55" i="20"/>
  <c r="BA61" i="20" s="1"/>
  <c r="AN61" i="20"/>
  <c r="BB69" i="20"/>
  <c r="AO83" i="20"/>
  <c r="BH84" i="34"/>
  <c r="S42" i="32"/>
  <c r="AE42" i="32" s="1"/>
  <c r="BF84" i="34"/>
  <c r="BG84" i="34"/>
  <c r="BG83" i="34"/>
  <c r="AT69" i="20"/>
  <c r="AG83" i="20"/>
  <c r="BF38" i="20"/>
  <c r="BI75" i="34"/>
  <c r="BI76" i="34" s="1"/>
  <c r="AA41" i="32"/>
  <c r="BF76" i="20"/>
  <c r="BE60" i="20"/>
  <c r="BF60" i="20" s="1"/>
  <c r="L32" i="32"/>
  <c r="BH46" i="20"/>
  <c r="AX80" i="20"/>
  <c r="AW80" i="20"/>
  <c r="BE80" i="20"/>
  <c r="AU80" i="20"/>
  <c r="BC80" i="20"/>
  <c r="AY80" i="20"/>
  <c r="AZ80" i="20"/>
  <c r="BA80" i="20"/>
  <c r="BB80" i="20"/>
  <c r="BD80" i="20"/>
  <c r="AS80" i="20"/>
  <c r="BF77" i="20"/>
  <c r="BJ81" i="20"/>
  <c r="AS76" i="20"/>
  <c r="AS77" i="20"/>
  <c r="BF78" i="20"/>
  <c r="BF79" i="20"/>
  <c r="BJ82" i="20"/>
  <c r="AS81" i="20"/>
  <c r="AS78" i="20"/>
  <c r="AS79" i="20"/>
  <c r="AS71" i="20"/>
  <c r="BJ71" i="20"/>
  <c r="BF70" i="20"/>
  <c r="AS69" i="20"/>
  <c r="AU81" i="20"/>
  <c r="BF81" i="20" s="1"/>
  <c r="AS72" i="20"/>
  <c r="AS82" i="20"/>
  <c r="AS70" i="20"/>
  <c r="AS74" i="20"/>
  <c r="AU71" i="20"/>
  <c r="BF71" i="20" s="1"/>
  <c r="AS73" i="20"/>
  <c r="BJ73" i="20"/>
  <c r="BF72" i="20"/>
  <c r="BF82" i="20"/>
  <c r="BF74" i="20"/>
  <c r="BF73" i="20"/>
  <c r="BF57" i="20"/>
  <c r="BF59" i="20"/>
  <c r="AS57" i="20"/>
  <c r="AS59" i="20"/>
  <c r="AS55" i="20"/>
  <c r="AS60" i="20"/>
  <c r="AS29" i="20"/>
  <c r="AS30" i="20"/>
  <c r="AS31" i="20"/>
  <c r="AS38" i="20"/>
  <c r="AS37" i="20"/>
  <c r="BI37" i="20" s="1"/>
  <c r="AS34" i="20"/>
  <c r="AS35" i="20"/>
  <c r="AS40" i="20"/>
  <c r="BI40" i="20" s="1"/>
  <c r="AS39" i="20"/>
  <c r="BI39" i="20" s="1"/>
  <c r="AS44" i="20"/>
  <c r="AS32" i="20"/>
  <c r="AS33" i="20"/>
  <c r="AS28" i="20"/>
  <c r="BI28" i="20" s="1"/>
  <c r="AS41" i="20"/>
  <c r="BG41" i="20" s="1"/>
  <c r="AF28" i="20"/>
  <c r="AF46" i="20" s="1"/>
  <c r="AS42" i="20"/>
  <c r="BI42" i="20" s="1"/>
  <c r="AS45" i="20"/>
  <c r="AS43" i="20"/>
  <c r="BJ45" i="20"/>
  <c r="BJ41" i="20"/>
  <c r="BG31" i="20" l="1"/>
  <c r="BI44" i="20"/>
  <c r="BG30" i="20"/>
  <c r="BI45" i="20"/>
  <c r="BI29" i="20"/>
  <c r="BT77" i="20"/>
  <c r="BU77" i="20" s="1"/>
  <c r="BU79" i="20" s="1"/>
  <c r="BU81" i="20" s="1"/>
  <c r="BI34" i="20"/>
  <c r="AR85" i="20"/>
  <c r="AQ85" i="20"/>
  <c r="BI33" i="20"/>
  <c r="BM73" i="20"/>
  <c r="AO85" i="20"/>
  <c r="AP85" i="20"/>
  <c r="AK85" i="20"/>
  <c r="AM85" i="20"/>
  <c r="BB83" i="20"/>
  <c r="AJ85" i="20"/>
  <c r="AL85" i="20"/>
  <c r="AL90" i="20" s="1"/>
  <c r="AG106" i="20"/>
  <c r="AG85" i="20"/>
  <c r="AI85" i="20"/>
  <c r="AN85" i="20"/>
  <c r="AT48" i="20"/>
  <c r="BI35" i="20"/>
  <c r="BG38" i="20"/>
  <c r="BF46" i="20"/>
  <c r="AV85" i="20"/>
  <c r="AH85" i="20"/>
  <c r="BF69" i="20"/>
  <c r="BI69" i="20" s="1"/>
  <c r="AV63" i="20"/>
  <c r="AY63" i="20"/>
  <c r="BG82" i="20"/>
  <c r="BG44" i="20"/>
  <c r="AZ83" i="20"/>
  <c r="AZ85" i="20" s="1"/>
  <c r="AY83" i="20"/>
  <c r="AY85" i="20" s="1"/>
  <c r="BC83" i="20"/>
  <c r="BC85" i="20" s="1"/>
  <c r="AT83" i="20"/>
  <c r="BE83" i="20"/>
  <c r="BE85" i="20" s="1"/>
  <c r="BD83" i="20"/>
  <c r="BD85" i="20" s="1"/>
  <c r="AU83" i="20"/>
  <c r="AU85" i="20" s="1"/>
  <c r="AX83" i="20"/>
  <c r="AX85" i="20" s="1"/>
  <c r="AW83" i="20"/>
  <c r="AW85" i="20" s="1"/>
  <c r="AS61" i="20"/>
  <c r="K32" i="32" s="1"/>
  <c r="K35" i="32" s="1"/>
  <c r="AF61" i="20"/>
  <c r="BA83" i="20"/>
  <c r="BA85" i="20" s="1"/>
  <c r="AD31" i="32"/>
  <c r="BF55" i="20"/>
  <c r="BF61" i="20" s="1"/>
  <c r="S32" i="32" s="1"/>
  <c r="S35" i="32" s="1"/>
  <c r="BE61" i="20"/>
  <c r="BI84" i="34"/>
  <c r="BI85" i="34" s="1"/>
  <c r="AA42" i="32"/>
  <c r="AF83" i="20"/>
  <c r="AS75" i="20"/>
  <c r="BI38" i="20"/>
  <c r="BI32" i="20"/>
  <c r="BI36" i="20"/>
  <c r="AT63" i="20"/>
  <c r="BF75" i="20" s="1"/>
  <c r="AX63" i="20"/>
  <c r="U33" i="32"/>
  <c r="AW63" i="20"/>
  <c r="BA63" i="20"/>
  <c r="M32" i="32"/>
  <c r="M33" i="32"/>
  <c r="T32" i="32"/>
  <c r="T33" i="32"/>
  <c r="AD33" i="32"/>
  <c r="L34" i="32"/>
  <c r="BC63" i="20"/>
  <c r="BG70" i="20"/>
  <c r="AZ63" i="20"/>
  <c r="BI70" i="20"/>
  <c r="BD63" i="20"/>
  <c r="BB63" i="20"/>
  <c r="AU63" i="20"/>
  <c r="BI76" i="20"/>
  <c r="BI77" i="20"/>
  <c r="BI43" i="20"/>
  <c r="BF80" i="20"/>
  <c r="BG77" i="20"/>
  <c r="BG73" i="20"/>
  <c r="BG79" i="20"/>
  <c r="BI79" i="20"/>
  <c r="BI74" i="20"/>
  <c r="BG76" i="20"/>
  <c r="BI71" i="20"/>
  <c r="BI78" i="20"/>
  <c r="BI72" i="20"/>
  <c r="BG78" i="20"/>
  <c r="BI82" i="20"/>
  <c r="BI73" i="20"/>
  <c r="BI81" i="20"/>
  <c r="BG81" i="20"/>
  <c r="BG72" i="20"/>
  <c r="BI57" i="20"/>
  <c r="BI60" i="20"/>
  <c r="BI59" i="20"/>
  <c r="BG74" i="20"/>
  <c r="BG71" i="20"/>
  <c r="BG59" i="20"/>
  <c r="BG60" i="20"/>
  <c r="BG39" i="20"/>
  <c r="BI30" i="20"/>
  <c r="BG57" i="20"/>
  <c r="BI41" i="20"/>
  <c r="BG43" i="20"/>
  <c r="BG29" i="20"/>
  <c r="BG37" i="20"/>
  <c r="BI31" i="20"/>
  <c r="BG35" i="20"/>
  <c r="BG34" i="20"/>
  <c r="BG33" i="20"/>
  <c r="BG28" i="20"/>
  <c r="BG32" i="20"/>
  <c r="BG40" i="20"/>
  <c r="BG45" i="20"/>
  <c r="BG42" i="20"/>
  <c r="Q77" i="18"/>
  <c r="AF77" i="18" s="1"/>
  <c r="AG77" i="18"/>
  <c r="AG78" i="18" s="1"/>
  <c r="AT80" i="18" s="1"/>
  <c r="AH77" i="18"/>
  <c r="AI77" i="18"/>
  <c r="AJ77" i="18"/>
  <c r="AK77" i="18"/>
  <c r="AL77" i="18"/>
  <c r="AM77" i="18"/>
  <c r="AN77" i="18"/>
  <c r="AO77" i="18"/>
  <c r="AP77" i="18"/>
  <c r="AQ77" i="18"/>
  <c r="AR77" i="18"/>
  <c r="BH77" i="18"/>
  <c r="AE35" i="32" l="1"/>
  <c r="BB85" i="20"/>
  <c r="J33" i="32"/>
  <c r="T34" i="32"/>
  <c r="BG69" i="20"/>
  <c r="AS46" i="20"/>
  <c r="BF47" i="20" s="1"/>
  <c r="Z32" i="32"/>
  <c r="BI75" i="20"/>
  <c r="AT85" i="20"/>
  <c r="BF85" i="20" s="1"/>
  <c r="R32" i="32"/>
  <c r="BI55" i="20"/>
  <c r="BI61" i="20" s="1"/>
  <c r="BE63" i="20"/>
  <c r="BF63" i="20" s="1"/>
  <c r="BG61" i="20"/>
  <c r="AA32" i="32" s="1"/>
  <c r="BG75" i="20"/>
  <c r="AS83" i="20"/>
  <c r="BF83" i="20"/>
  <c r="BG36" i="20"/>
  <c r="AE32" i="32"/>
  <c r="D32" i="32"/>
  <c r="BI46" i="20"/>
  <c r="BG80" i="20"/>
  <c r="BI80" i="20"/>
  <c r="BE80" i="18"/>
  <c r="BD80" i="18"/>
  <c r="BC80" i="18"/>
  <c r="BB80" i="18"/>
  <c r="BA80" i="18"/>
  <c r="BH78" i="18"/>
  <c r="I19" i="32" s="1"/>
  <c r="I27" i="32" s="1"/>
  <c r="AU80" i="18"/>
  <c r="AW80" i="18"/>
  <c r="AZ80" i="18"/>
  <c r="AX80" i="18"/>
  <c r="AV80" i="18"/>
  <c r="AY80" i="18"/>
  <c r="AF78" i="18"/>
  <c r="BJ77" i="18"/>
  <c r="BJ78" i="18" s="1"/>
  <c r="AD20" i="32" s="1"/>
  <c r="J7" i="32"/>
  <c r="Z7" i="32"/>
  <c r="BE10" i="38"/>
  <c r="BD10" i="38"/>
  <c r="BC10" i="38"/>
  <c r="BB10" i="38"/>
  <c r="BA10" i="38"/>
  <c r="AZ10" i="38"/>
  <c r="AY10" i="38"/>
  <c r="AX10" i="38"/>
  <c r="AW10" i="38"/>
  <c r="AV10" i="38"/>
  <c r="AU10" i="38"/>
  <c r="AT10" i="38"/>
  <c r="BI83" i="20" l="1"/>
  <c r="BH84" i="20" s="1"/>
  <c r="M31" i="32"/>
  <c r="BG46" i="20"/>
  <c r="AA31" i="32" s="1"/>
  <c r="BF84" i="20"/>
  <c r="Q33" i="32"/>
  <c r="BG84" i="20"/>
  <c r="BG83" i="20"/>
  <c r="BF80" i="18"/>
  <c r="BF77" i="18"/>
  <c r="BF78" i="18" s="1"/>
  <c r="Y19" i="32" s="1"/>
  <c r="Y33" i="32"/>
  <c r="Y35" i="32" s="1"/>
  <c r="J32" i="32"/>
  <c r="Q19" i="32"/>
  <c r="Q27" i="32" s="1"/>
  <c r="AK33" i="32" l="1"/>
  <c r="M35" i="32"/>
  <c r="AA33" i="32"/>
  <c r="R33" i="32"/>
  <c r="Q35" i="32"/>
  <c r="AC32" i="32"/>
  <c r="BG77" i="18"/>
  <c r="BI84" i="20"/>
  <c r="BI85" i="20" s="1"/>
  <c r="AK19" i="32"/>
  <c r="BI77" i="18"/>
  <c r="BI78" i="18" s="1"/>
  <c r="BH79" i="18" s="1"/>
  <c r="Z33" i="32"/>
  <c r="AL32" i="32"/>
  <c r="BF79" i="18"/>
  <c r="BG79" i="18"/>
  <c r="BG78" i="18"/>
  <c r="AB32" i="32" l="1"/>
  <c r="BI79" i="18"/>
  <c r="BI80" i="18" s="1"/>
  <c r="AA19" i="32"/>
  <c r="AA27" i="32" s="1"/>
  <c r="AL33" i="32"/>
  <c r="AC33" i="32"/>
  <c r="AB33" i="32" s="1"/>
  <c r="BJ150" i="37"/>
  <c r="BJ140" i="37"/>
  <c r="BJ130" i="37"/>
  <c r="BJ120" i="37"/>
  <c r="BE1" i="38" l="1"/>
  <c r="BD1" i="38"/>
  <c r="BC1" i="38"/>
  <c r="BB1" i="38"/>
  <c r="BA1" i="38"/>
  <c r="AZ1" i="38"/>
  <c r="AY1" i="38"/>
  <c r="AX1" i="38"/>
  <c r="AW1" i="38"/>
  <c r="AV1" i="38"/>
  <c r="AU1" i="38"/>
  <c r="AT1" i="38"/>
  <c r="BF1" i="38" s="1"/>
  <c r="BE152" i="37"/>
  <c r="BD152" i="37"/>
  <c r="BC152" i="37"/>
  <c r="BB152" i="37"/>
  <c r="BA152" i="37"/>
  <c r="AU152" i="37"/>
  <c r="AT152" i="37"/>
  <c r="BE142" i="37"/>
  <c r="BD142" i="37"/>
  <c r="BC142" i="37"/>
  <c r="BB142" i="37"/>
  <c r="BA142" i="37"/>
  <c r="AU142" i="37"/>
  <c r="AT142" i="37"/>
  <c r="BE132" i="37"/>
  <c r="BD132" i="37"/>
  <c r="BC132" i="37"/>
  <c r="BB132" i="37"/>
  <c r="BA132" i="37"/>
  <c r="AU132" i="37"/>
  <c r="AT132" i="37"/>
  <c r="BE122" i="37"/>
  <c r="BD122" i="37"/>
  <c r="BC122" i="37"/>
  <c r="BB122" i="37"/>
  <c r="BA122" i="37"/>
  <c r="AU122" i="37"/>
  <c r="AT122" i="37"/>
  <c r="BE113" i="37"/>
  <c r="BD113" i="37"/>
  <c r="BC113" i="37"/>
  <c r="BB113" i="37"/>
  <c r="AU113" i="37"/>
  <c r="AT113" i="37"/>
  <c r="BE104" i="37"/>
  <c r="BD104" i="37"/>
  <c r="BC104" i="37"/>
  <c r="BB104" i="37"/>
  <c r="AU104" i="37"/>
  <c r="AT104" i="37"/>
  <c r="BE95" i="37"/>
  <c r="BD95" i="37"/>
  <c r="BC95" i="37"/>
  <c r="BB95" i="37"/>
  <c r="AU95" i="37"/>
  <c r="AT95" i="37"/>
  <c r="BE86" i="37"/>
  <c r="BD86" i="37"/>
  <c r="BC86" i="37"/>
  <c r="BB86" i="37"/>
  <c r="AU86" i="37"/>
  <c r="AT86" i="37"/>
  <c r="BE75" i="37"/>
  <c r="BD75" i="37"/>
  <c r="BC75" i="37"/>
  <c r="BB75" i="37"/>
  <c r="AU75" i="37"/>
  <c r="AT75" i="37"/>
  <c r="BE66" i="37"/>
  <c r="BD66" i="37"/>
  <c r="BC66" i="37"/>
  <c r="BB66" i="37"/>
  <c r="BE57" i="37"/>
  <c r="BD57" i="37"/>
  <c r="BC57" i="37"/>
  <c r="BB57" i="37"/>
  <c r="AU57" i="37"/>
  <c r="AT57" i="37"/>
  <c r="BE48" i="37"/>
  <c r="BD48" i="37"/>
  <c r="BC48" i="37"/>
  <c r="BB48" i="37"/>
  <c r="BE39" i="37"/>
  <c r="BD39" i="37"/>
  <c r="BC39" i="37"/>
  <c r="BB39" i="37"/>
  <c r="AU39" i="37"/>
  <c r="AT39" i="37"/>
  <c r="BE30" i="37"/>
  <c r="BD30" i="37"/>
  <c r="BC30" i="37"/>
  <c r="BB30" i="37"/>
  <c r="BE21" i="37"/>
  <c r="BD21" i="37"/>
  <c r="BC21" i="37"/>
  <c r="BB21" i="37"/>
  <c r="AU21" i="37"/>
  <c r="AT21" i="37"/>
  <c r="BE11" i="37"/>
  <c r="BD11" i="37"/>
  <c r="BC11" i="37"/>
  <c r="BB11" i="37"/>
  <c r="AU11" i="37"/>
  <c r="AT11" i="37"/>
  <c r="Y48" i="32" l="1"/>
  <c r="Y43" i="32"/>
  <c r="Y9" i="32"/>
  <c r="W9" i="32"/>
  <c r="U9" i="32"/>
  <c r="AX48" i="20"/>
  <c r="AY48" i="20"/>
  <c r="AZ48" i="20"/>
  <c r="BA48" i="20"/>
  <c r="BB48" i="20"/>
  <c r="BC48" i="20"/>
  <c r="BD48" i="20"/>
  <c r="BE48" i="20"/>
  <c r="AJ19" i="20"/>
  <c r="AK19" i="20"/>
  <c r="AX19" i="20" s="1"/>
  <c r="AL19" i="20"/>
  <c r="AY19" i="20" s="1"/>
  <c r="AM19" i="20"/>
  <c r="AN19" i="20"/>
  <c r="AO19" i="20"/>
  <c r="AP19" i="20"/>
  <c r="AQ19" i="20"/>
  <c r="BD19" i="20" s="1"/>
  <c r="AR19" i="20"/>
  <c r="AJ43" i="34"/>
  <c r="AW43" i="34" s="1"/>
  <c r="AK43" i="34"/>
  <c r="AX43" i="34" s="1"/>
  <c r="AL43" i="34"/>
  <c r="AY43" i="34" s="1"/>
  <c r="AM43" i="34"/>
  <c r="AZ43" i="34" s="1"/>
  <c r="AN43" i="34"/>
  <c r="BA43" i="34" s="1"/>
  <c r="AO43" i="34"/>
  <c r="BB43" i="34" s="1"/>
  <c r="AP43" i="34"/>
  <c r="BC43" i="34" s="1"/>
  <c r="AQ43" i="34"/>
  <c r="BD43" i="34" s="1"/>
  <c r="AR43" i="34"/>
  <c r="BE43" i="34" s="1"/>
  <c r="AJ44" i="34"/>
  <c r="AW44" i="34" s="1"/>
  <c r="AK44" i="34"/>
  <c r="AL44" i="34"/>
  <c r="AM44" i="34"/>
  <c r="AZ44" i="34" s="1"/>
  <c r="AN44" i="34"/>
  <c r="AO44" i="34"/>
  <c r="BB44" i="34" s="1"/>
  <c r="AP44" i="34"/>
  <c r="AQ44" i="34"/>
  <c r="BD44" i="34" s="1"/>
  <c r="AR44" i="34"/>
  <c r="BE44" i="34" s="1"/>
  <c r="AJ50" i="34"/>
  <c r="AW50" i="34" s="1"/>
  <c r="AK50" i="34"/>
  <c r="AX50" i="34" s="1"/>
  <c r="AL50" i="34"/>
  <c r="AY50" i="34" s="1"/>
  <c r="AM50" i="34"/>
  <c r="AZ50" i="34" s="1"/>
  <c r="AN50" i="34"/>
  <c r="BA50" i="34" s="1"/>
  <c r="AO50" i="34"/>
  <c r="BB50" i="34" s="1"/>
  <c r="AP50" i="34"/>
  <c r="BC50" i="34" s="1"/>
  <c r="AQ50" i="34"/>
  <c r="BD50" i="34" s="1"/>
  <c r="AR50" i="34"/>
  <c r="L41" i="32" s="1"/>
  <c r="AJ34" i="34"/>
  <c r="AK34" i="34"/>
  <c r="AL34" i="34"/>
  <c r="AM34" i="34"/>
  <c r="AN34" i="34"/>
  <c r="BA34" i="34" s="1"/>
  <c r="AO34" i="34"/>
  <c r="AP34" i="34"/>
  <c r="AQ34" i="34"/>
  <c r="AR34" i="34"/>
  <c r="BE34" i="34" s="1"/>
  <c r="AJ18" i="34"/>
  <c r="AK18" i="34"/>
  <c r="AL18" i="34"/>
  <c r="AM18" i="34"/>
  <c r="AZ18" i="34" s="1"/>
  <c r="AN18" i="34"/>
  <c r="AO18" i="34"/>
  <c r="AP18" i="34"/>
  <c r="AQ18" i="34"/>
  <c r="BD18" i="34" s="1"/>
  <c r="AR18" i="34"/>
  <c r="V43" i="32"/>
  <c r="AJ26" i="36"/>
  <c r="AW26" i="36" s="1"/>
  <c r="AK26" i="36"/>
  <c r="AX26" i="36" s="1"/>
  <c r="AL26" i="36"/>
  <c r="AY26" i="36" s="1"/>
  <c r="AM26" i="36"/>
  <c r="AZ26" i="36" s="1"/>
  <c r="AN26" i="36"/>
  <c r="BA26" i="36" s="1"/>
  <c r="AO26" i="36"/>
  <c r="AP26" i="36"/>
  <c r="BC26" i="36" s="1"/>
  <c r="AQ26" i="36"/>
  <c r="BD26" i="36" s="1"/>
  <c r="AR26" i="36"/>
  <c r="BE26" i="36" s="1"/>
  <c r="AJ28" i="36"/>
  <c r="AK28" i="36"/>
  <c r="AL28" i="36"/>
  <c r="AM28" i="36"/>
  <c r="AN28" i="36"/>
  <c r="AO28" i="36"/>
  <c r="AP28" i="36"/>
  <c r="AQ28" i="36"/>
  <c r="AR28" i="36"/>
  <c r="AJ29" i="36"/>
  <c r="AW29" i="36" s="1"/>
  <c r="AK29" i="36"/>
  <c r="AX29" i="36" s="1"/>
  <c r="AL29" i="36"/>
  <c r="AY29" i="36" s="1"/>
  <c r="AM29" i="36"/>
  <c r="AZ29" i="36" s="1"/>
  <c r="AN29" i="36"/>
  <c r="BA29" i="36" s="1"/>
  <c r="AO29" i="36"/>
  <c r="BB29" i="36" s="1"/>
  <c r="AP29" i="36"/>
  <c r="BC29" i="36" s="1"/>
  <c r="AQ29" i="36"/>
  <c r="BD29" i="36" s="1"/>
  <c r="AR29" i="36"/>
  <c r="BE29" i="36" s="1"/>
  <c r="AJ30" i="36"/>
  <c r="AW30" i="36" s="1"/>
  <c r="AK30" i="36"/>
  <c r="AX30" i="36" s="1"/>
  <c r="AL30" i="36"/>
  <c r="AY30" i="36" s="1"/>
  <c r="AM30" i="36"/>
  <c r="AZ30" i="36" s="1"/>
  <c r="AN30" i="36"/>
  <c r="BA30" i="36" s="1"/>
  <c r="AO30" i="36"/>
  <c r="BB30" i="36" s="1"/>
  <c r="AP30" i="36"/>
  <c r="BC30" i="36" s="1"/>
  <c r="AQ30" i="36"/>
  <c r="BD30" i="36" s="1"/>
  <c r="AR30" i="36"/>
  <c r="BE30" i="36" s="1"/>
  <c r="AJ31" i="36"/>
  <c r="AW31" i="36" s="1"/>
  <c r="AK31" i="36"/>
  <c r="AX31" i="36" s="1"/>
  <c r="AL31" i="36"/>
  <c r="AY31" i="36" s="1"/>
  <c r="AM31" i="36"/>
  <c r="AZ31" i="36" s="1"/>
  <c r="AN31" i="36"/>
  <c r="BA31" i="36" s="1"/>
  <c r="AO31" i="36"/>
  <c r="BB31" i="36" s="1"/>
  <c r="AP31" i="36"/>
  <c r="BC31" i="36" s="1"/>
  <c r="AQ31" i="36"/>
  <c r="BD31" i="36" s="1"/>
  <c r="AR31" i="36"/>
  <c r="BE31" i="36" s="1"/>
  <c r="AJ32" i="36"/>
  <c r="AW32" i="36" s="1"/>
  <c r="AK32" i="36"/>
  <c r="AX32" i="36" s="1"/>
  <c r="AL32" i="36"/>
  <c r="AY32" i="36" s="1"/>
  <c r="AM32" i="36"/>
  <c r="AZ32" i="36" s="1"/>
  <c r="AN32" i="36"/>
  <c r="BA32" i="36" s="1"/>
  <c r="AO32" i="36"/>
  <c r="BB32" i="36" s="1"/>
  <c r="AP32" i="36"/>
  <c r="BC32" i="36" s="1"/>
  <c r="AQ32" i="36"/>
  <c r="BD32" i="36" s="1"/>
  <c r="AR32" i="36"/>
  <c r="BE32" i="36" s="1"/>
  <c r="AJ17" i="36"/>
  <c r="AW17" i="36" s="1"/>
  <c r="AK17" i="36"/>
  <c r="AX17" i="36" s="1"/>
  <c r="AL17" i="36"/>
  <c r="AY17" i="36" s="1"/>
  <c r="AM17" i="36"/>
  <c r="AZ17" i="36" s="1"/>
  <c r="AN17" i="36"/>
  <c r="BA17" i="36" s="1"/>
  <c r="AO17" i="36"/>
  <c r="BB17" i="36" s="1"/>
  <c r="AP17" i="36"/>
  <c r="BC17" i="36" s="1"/>
  <c r="AQ17" i="36"/>
  <c r="BD17" i="36" s="1"/>
  <c r="AR17" i="36"/>
  <c r="BE17" i="36" s="1"/>
  <c r="AI18" i="38"/>
  <c r="AV18" i="38" s="1"/>
  <c r="AJ18" i="38"/>
  <c r="AW18" i="38" s="1"/>
  <c r="AK18" i="38"/>
  <c r="AL18" i="38"/>
  <c r="AY18" i="38" s="1"/>
  <c r="AM18" i="38"/>
  <c r="AZ18" i="38" s="1"/>
  <c r="AN18" i="38"/>
  <c r="AO18" i="38"/>
  <c r="BB18" i="38" s="1"/>
  <c r="AP18" i="38"/>
  <c r="AQ18" i="38"/>
  <c r="BD18" i="38" s="1"/>
  <c r="AR18" i="38"/>
  <c r="AI19" i="38"/>
  <c r="AV19" i="38" s="1"/>
  <c r="AJ19" i="38"/>
  <c r="AW19" i="38" s="1"/>
  <c r="AK19" i="38"/>
  <c r="AX19" i="38" s="1"/>
  <c r="AL19" i="38"/>
  <c r="AY19" i="38" s="1"/>
  <c r="AM19" i="38"/>
  <c r="AZ19" i="38" s="1"/>
  <c r="AN19" i="38"/>
  <c r="BA19" i="38" s="1"/>
  <c r="AO19" i="38"/>
  <c r="BB19" i="38" s="1"/>
  <c r="AP19" i="38"/>
  <c r="BC19" i="38" s="1"/>
  <c r="AQ19" i="38"/>
  <c r="BD19" i="38" s="1"/>
  <c r="AR19" i="38"/>
  <c r="BE19" i="38" s="1"/>
  <c r="AJ7" i="38"/>
  <c r="AJ10" i="38" s="1"/>
  <c r="AK7" i="38"/>
  <c r="AK10" i="38" s="1"/>
  <c r="AL7" i="38"/>
  <c r="AL10" i="38" s="1"/>
  <c r="AM7" i="38"/>
  <c r="AM10" i="38" s="1"/>
  <c r="AN7" i="38"/>
  <c r="AN10" i="38" s="1"/>
  <c r="AO7" i="38"/>
  <c r="AO10" i="38" s="1"/>
  <c r="AP7" i="38"/>
  <c r="AP10" i="38" s="1"/>
  <c r="AQ7" i="38"/>
  <c r="AQ10" i="38" s="1"/>
  <c r="AR7" i="38"/>
  <c r="AR10" i="38" s="1"/>
  <c r="R41" i="32" l="1"/>
  <c r="BE28" i="36"/>
  <c r="AR33" i="36"/>
  <c r="BD28" i="36"/>
  <c r="AQ33" i="36"/>
  <c r="BE33" i="36"/>
  <c r="AY33" i="36"/>
  <c r="AW28" i="36"/>
  <c r="AW33" i="36" s="1"/>
  <c r="AJ33" i="36"/>
  <c r="BC28" i="36"/>
  <c r="AP33" i="36"/>
  <c r="BD33" i="36"/>
  <c r="AZ28" i="36"/>
  <c r="AM33" i="36"/>
  <c r="AZ33" i="36"/>
  <c r="AX33" i="36"/>
  <c r="BB28" i="36"/>
  <c r="AO33" i="36"/>
  <c r="BC33" i="36"/>
  <c r="BA33" i="36"/>
  <c r="AY28" i="36"/>
  <c r="AL33" i="36"/>
  <c r="AX28" i="36"/>
  <c r="AK33" i="36"/>
  <c r="BA28" i="36"/>
  <c r="AN33" i="36"/>
  <c r="BE50" i="34"/>
  <c r="T41" i="32" s="1"/>
  <c r="Z41" i="32" s="1"/>
  <c r="Y49" i="32"/>
  <c r="AL20" i="20"/>
  <c r="AK20" i="20"/>
  <c r="BD20" i="20"/>
  <c r="AP20" i="20"/>
  <c r="AX20" i="20"/>
  <c r="AL22" i="34"/>
  <c r="AK22" i="34"/>
  <c r="AY18" i="34"/>
  <c r="AY22" i="34" s="1"/>
  <c r="AZ51" i="34"/>
  <c r="AJ22" i="34"/>
  <c r="AL35" i="34"/>
  <c r="AZ22" i="34"/>
  <c r="AR22" i="34"/>
  <c r="L39" i="32" s="1"/>
  <c r="AM35" i="34"/>
  <c r="AN51" i="34"/>
  <c r="BD22" i="34"/>
  <c r="BE18" i="34"/>
  <c r="BE22" i="34" s="1"/>
  <c r="T39" i="32" s="1"/>
  <c r="AK35" i="34"/>
  <c r="BE35" i="34"/>
  <c r="AM22" i="34"/>
  <c r="AX18" i="34"/>
  <c r="AX22" i="34" s="1"/>
  <c r="AZ34" i="34"/>
  <c r="AZ35" i="34" s="1"/>
  <c r="AQ51" i="34"/>
  <c r="BD51" i="34"/>
  <c r="AR51" i="34"/>
  <c r="L42" i="32" s="1"/>
  <c r="BE51" i="34"/>
  <c r="T42" i="32" s="1"/>
  <c r="AJ51" i="34"/>
  <c r="AW51" i="34"/>
  <c r="AK51" i="34"/>
  <c r="AX44" i="34"/>
  <c r="AX51" i="34" s="1"/>
  <c r="BA44" i="34"/>
  <c r="BA51" i="34" s="1"/>
  <c r="AJ35" i="34"/>
  <c r="AW34" i="34"/>
  <c r="AW35" i="34" s="1"/>
  <c r="BB51" i="34"/>
  <c r="AW18" i="34"/>
  <c r="AW22" i="34" s="1"/>
  <c r="AY34" i="34"/>
  <c r="AY35" i="34" s="1"/>
  <c r="AP22" i="34"/>
  <c r="BC18" i="34"/>
  <c r="BC22" i="34" s="1"/>
  <c r="AL51" i="34"/>
  <c r="AR35" i="34"/>
  <c r="AX34" i="34"/>
  <c r="AX35" i="34" s="1"/>
  <c r="AY44" i="34"/>
  <c r="AY51" i="34" s="1"/>
  <c r="AQ22" i="34"/>
  <c r="AM51" i="34"/>
  <c r="BA35" i="34"/>
  <c r="AO22" i="34"/>
  <c r="AQ35" i="34"/>
  <c r="AN22" i="34"/>
  <c r="BB18" i="34"/>
  <c r="BB22" i="34" s="1"/>
  <c r="AP35" i="34"/>
  <c r="BD34" i="34"/>
  <c r="BD35" i="34" s="1"/>
  <c r="BA18" i="34"/>
  <c r="BA22" i="34" s="1"/>
  <c r="AO35" i="34"/>
  <c r="BC34" i="34"/>
  <c r="BC35" i="34" s="1"/>
  <c r="AP51" i="34"/>
  <c r="AN35" i="34"/>
  <c r="BB34" i="34"/>
  <c r="BB35" i="34" s="1"/>
  <c r="AO51" i="34"/>
  <c r="BC44" i="34"/>
  <c r="BC51" i="34" s="1"/>
  <c r="AX18" i="36"/>
  <c r="AZ18" i="36"/>
  <c r="AM18" i="36"/>
  <c r="BE18" i="36"/>
  <c r="V46" i="32" s="1"/>
  <c r="V48" i="32" s="1"/>
  <c r="V49" i="32" s="1"/>
  <c r="AJ18" i="36"/>
  <c r="BD18" i="36"/>
  <c r="AL18" i="36"/>
  <c r="AK18" i="36"/>
  <c r="AX20" i="36" s="1"/>
  <c r="AV21" i="38"/>
  <c r="AQ21" i="38"/>
  <c r="BB21" i="38"/>
  <c r="AI21" i="38"/>
  <c r="BD21" i="38"/>
  <c r="AW21" i="38"/>
  <c r="AJ21" i="38"/>
  <c r="BE18" i="38"/>
  <c r="BE21" i="38" s="1"/>
  <c r="AR21" i="38"/>
  <c r="AK21" i="38"/>
  <c r="AX18" i="38"/>
  <c r="AX21" i="38" s="1"/>
  <c r="AO21" i="38"/>
  <c r="AZ21" i="38"/>
  <c r="AY21" i="38"/>
  <c r="AM21" i="38"/>
  <c r="AP21" i="38"/>
  <c r="AN21" i="38"/>
  <c r="BC18" i="38"/>
  <c r="BC21" i="38" s="1"/>
  <c r="AL21" i="38"/>
  <c r="BA18" i="38"/>
  <c r="BA21" i="38" s="1"/>
  <c r="AY20" i="20"/>
  <c r="AO20" i="20"/>
  <c r="AM20" i="20"/>
  <c r="AZ19" i="20"/>
  <c r="AZ20" i="20" s="1"/>
  <c r="BC19" i="20"/>
  <c r="BC20" i="20" s="1"/>
  <c r="AN20" i="20"/>
  <c r="BB19" i="20"/>
  <c r="BB20" i="20" s="1"/>
  <c r="BA19" i="20"/>
  <c r="BA20" i="20" s="1"/>
  <c r="AR20" i="20"/>
  <c r="AJ20" i="20"/>
  <c r="AQ20" i="20"/>
  <c r="BE19" i="20"/>
  <c r="BE20" i="20" s="1"/>
  <c r="AW19" i="20"/>
  <c r="AW20" i="20" s="1"/>
  <c r="AR18" i="36"/>
  <c r="N46" i="32" s="1"/>
  <c r="AP18" i="36"/>
  <c r="BC18" i="36"/>
  <c r="AW18" i="36"/>
  <c r="BB26" i="36"/>
  <c r="BB33" i="36" s="1"/>
  <c r="AQ18" i="36"/>
  <c r="AY18" i="36"/>
  <c r="AO18" i="36"/>
  <c r="AN18" i="36"/>
  <c r="BB18" i="36"/>
  <c r="BA18" i="36"/>
  <c r="N48" i="32" l="1"/>
  <c r="AZ20" i="36"/>
  <c r="BC35" i="36"/>
  <c r="AW35" i="36"/>
  <c r="BE20" i="36"/>
  <c r="BA20" i="36"/>
  <c r="AZ35" i="36"/>
  <c r="AX35" i="36"/>
  <c r="BC20" i="36"/>
  <c r="BE35" i="36"/>
  <c r="AW20" i="36"/>
  <c r="BD35" i="36"/>
  <c r="BB20" i="36"/>
  <c r="AY35" i="36"/>
  <c r="BB35" i="36"/>
  <c r="AY20" i="36"/>
  <c r="BA35" i="36"/>
  <c r="BD20" i="36"/>
  <c r="BD22" i="20"/>
  <c r="AW22" i="20"/>
  <c r="BB53" i="34"/>
  <c r="AZ53" i="34"/>
  <c r="BB22" i="20"/>
  <c r="BE22" i="20"/>
  <c r="AX22" i="20"/>
  <c r="AZ22" i="20"/>
  <c r="BC22" i="20"/>
  <c r="BA22" i="20"/>
  <c r="BD24" i="34"/>
  <c r="BA24" i="34"/>
  <c r="AY37" i="34"/>
  <c r="AZ24" i="34"/>
  <c r="BD37" i="34"/>
  <c r="AX24" i="34"/>
  <c r="BB24" i="34"/>
  <c r="AY22" i="20"/>
  <c r="BC24" i="34"/>
  <c r="AW53" i="34"/>
  <c r="BE53" i="34"/>
  <c r="BD53" i="34"/>
  <c r="BA53" i="34"/>
  <c r="AZ37" i="34"/>
  <c r="BB37" i="34"/>
  <c r="BE37" i="34"/>
  <c r="AX37" i="34"/>
  <c r="BC37" i="34"/>
  <c r="BE24" i="34"/>
  <c r="BC53" i="34"/>
  <c r="BA37" i="34"/>
  <c r="AW24" i="34"/>
  <c r="AY53" i="34"/>
  <c r="AW37" i="34"/>
  <c r="AX53" i="34"/>
  <c r="AY24" i="34"/>
  <c r="AU150" i="37"/>
  <c r="AV150" i="37"/>
  <c r="AW150" i="37"/>
  <c r="AX150" i="37"/>
  <c r="AY150" i="37"/>
  <c r="AZ150" i="37"/>
  <c r="BA150" i="37"/>
  <c r="BB150" i="37"/>
  <c r="BC150" i="37"/>
  <c r="BD150" i="37"/>
  <c r="BE150" i="37"/>
  <c r="AI149" i="37"/>
  <c r="AI150" i="37" s="1"/>
  <c r="AV152" i="37" s="1"/>
  <c r="AJ149" i="37"/>
  <c r="AJ150" i="37" s="1"/>
  <c r="AW152" i="37" s="1"/>
  <c r="AK149" i="37"/>
  <c r="AL149" i="37"/>
  <c r="AL150" i="37" s="1"/>
  <c r="AY152" i="37" s="1"/>
  <c r="AM149" i="37"/>
  <c r="AM150" i="37" s="1"/>
  <c r="AZ152" i="37" s="1"/>
  <c r="AN149" i="37"/>
  <c r="AO149" i="37"/>
  <c r="AO150" i="37" s="1"/>
  <c r="AP149" i="37"/>
  <c r="AP150" i="37" s="1"/>
  <c r="AQ149" i="37"/>
  <c r="AQ150" i="37" s="1"/>
  <c r="AR149" i="37"/>
  <c r="AR150" i="37" s="1"/>
  <c r="AK150" i="37"/>
  <c r="AX152" i="37" s="1"/>
  <c r="AN150" i="37"/>
  <c r="AU140" i="37"/>
  <c r="AV140" i="37"/>
  <c r="AW140" i="37"/>
  <c r="AX140" i="37"/>
  <c r="AY140" i="37"/>
  <c r="AZ140" i="37"/>
  <c r="BA140" i="37"/>
  <c r="BB140" i="37"/>
  <c r="BC140" i="37"/>
  <c r="BD140" i="37"/>
  <c r="BE140" i="37"/>
  <c r="AI139" i="37"/>
  <c r="AI140" i="37" s="1"/>
  <c r="AV142" i="37" s="1"/>
  <c r="AJ139" i="37"/>
  <c r="AJ140" i="37" s="1"/>
  <c r="AW142" i="37" s="1"/>
  <c r="AK139" i="37"/>
  <c r="AK140" i="37" s="1"/>
  <c r="AX142" i="37" s="1"/>
  <c r="AL139" i="37"/>
  <c r="AL140" i="37" s="1"/>
  <c r="AY142" i="37" s="1"/>
  <c r="AM139" i="37"/>
  <c r="AM140" i="37" s="1"/>
  <c r="AZ142" i="37" s="1"/>
  <c r="AN139" i="37"/>
  <c r="AO139" i="37"/>
  <c r="AO140" i="37" s="1"/>
  <c r="AP139" i="37"/>
  <c r="AP140" i="37" s="1"/>
  <c r="AQ139" i="37"/>
  <c r="AQ140" i="37" s="1"/>
  <c r="AR139" i="37"/>
  <c r="AR140" i="37" s="1"/>
  <c r="AN140" i="37"/>
  <c r="AU130" i="37"/>
  <c r="AV130" i="37"/>
  <c r="AW130" i="37"/>
  <c r="AX130" i="37"/>
  <c r="AY130" i="37"/>
  <c r="AZ130" i="37"/>
  <c r="BA130" i="37"/>
  <c r="BB130" i="37"/>
  <c r="BC130" i="37"/>
  <c r="BD130" i="37"/>
  <c r="BE130" i="37"/>
  <c r="AI129" i="37"/>
  <c r="AI130" i="37" s="1"/>
  <c r="AV132" i="37" s="1"/>
  <c r="AJ129" i="37"/>
  <c r="AJ130" i="37" s="1"/>
  <c r="AW132" i="37" s="1"/>
  <c r="AK129" i="37"/>
  <c r="AK130" i="37" s="1"/>
  <c r="AX132" i="37" s="1"/>
  <c r="AL129" i="37"/>
  <c r="AL130" i="37" s="1"/>
  <c r="AY132" i="37" s="1"/>
  <c r="AM129" i="37"/>
  <c r="AM130" i="37" s="1"/>
  <c r="AZ132" i="37" s="1"/>
  <c r="AN129" i="37"/>
  <c r="AN130" i="37" s="1"/>
  <c r="AO129" i="37"/>
  <c r="AO130" i="37" s="1"/>
  <c r="AP129" i="37"/>
  <c r="AP130" i="37" s="1"/>
  <c r="AQ129" i="37"/>
  <c r="AQ130" i="37" s="1"/>
  <c r="AR129" i="37"/>
  <c r="AR130" i="37" s="1"/>
  <c r="AU120" i="37"/>
  <c r="AV120" i="37"/>
  <c r="AW120" i="37"/>
  <c r="AX120" i="37"/>
  <c r="AY120" i="37"/>
  <c r="AZ120" i="37"/>
  <c r="BA120" i="37"/>
  <c r="BB120" i="37"/>
  <c r="BC120" i="37"/>
  <c r="BD120" i="37"/>
  <c r="BE120" i="37"/>
  <c r="AT120" i="37"/>
  <c r="AI119" i="37"/>
  <c r="AI120" i="37" s="1"/>
  <c r="AV122" i="37" s="1"/>
  <c r="AJ119" i="37"/>
  <c r="AJ120" i="37" s="1"/>
  <c r="AW122" i="37" s="1"/>
  <c r="AK119" i="37"/>
  <c r="AK120" i="37" s="1"/>
  <c r="AX122" i="37" s="1"/>
  <c r="AL119" i="37"/>
  <c r="AL120" i="37" s="1"/>
  <c r="AY122" i="37" s="1"/>
  <c r="AM119" i="37"/>
  <c r="AM120" i="37" s="1"/>
  <c r="AZ122" i="37" s="1"/>
  <c r="AN119" i="37"/>
  <c r="AN120" i="37" s="1"/>
  <c r="AO119" i="37"/>
  <c r="AO120" i="37" s="1"/>
  <c r="AP119" i="37"/>
  <c r="AP120" i="37" s="1"/>
  <c r="AQ119" i="37"/>
  <c r="AQ120" i="37" s="1"/>
  <c r="AR119" i="37"/>
  <c r="AR120" i="37" s="1"/>
  <c r="AU111" i="37"/>
  <c r="AV111" i="37"/>
  <c r="AW111" i="37"/>
  <c r="AX111" i="37"/>
  <c r="AY111" i="37"/>
  <c r="AZ111" i="37"/>
  <c r="BA111" i="37"/>
  <c r="BB111" i="37"/>
  <c r="BC111" i="37"/>
  <c r="BD111" i="37"/>
  <c r="BE111" i="37"/>
  <c r="AI110" i="37"/>
  <c r="AI111" i="37" s="1"/>
  <c r="AV113" i="37" s="1"/>
  <c r="AJ110" i="37"/>
  <c r="AJ111" i="37" s="1"/>
  <c r="AW113" i="37" s="1"/>
  <c r="AK110" i="37"/>
  <c r="AK111" i="37" s="1"/>
  <c r="AX113" i="37" s="1"/>
  <c r="AL110" i="37"/>
  <c r="AL111" i="37" s="1"/>
  <c r="AY113" i="37" s="1"/>
  <c r="AM110" i="37"/>
  <c r="AM111" i="37" s="1"/>
  <c r="AZ113" i="37" s="1"/>
  <c r="AN110" i="37"/>
  <c r="AN111" i="37" s="1"/>
  <c r="BA113" i="37" s="1"/>
  <c r="AO110" i="37"/>
  <c r="AO111" i="37" s="1"/>
  <c r="AP110" i="37"/>
  <c r="AP111" i="37" s="1"/>
  <c r="AQ110" i="37"/>
  <c r="AQ111" i="37" s="1"/>
  <c r="AR110" i="37"/>
  <c r="AR111" i="37" s="1"/>
  <c r="AU102" i="37"/>
  <c r="AV102" i="37"/>
  <c r="AW102" i="37"/>
  <c r="AX102" i="37"/>
  <c r="AY102" i="37"/>
  <c r="AZ102" i="37"/>
  <c r="BA102" i="37"/>
  <c r="BB102" i="37"/>
  <c r="BC102" i="37"/>
  <c r="BD102" i="37"/>
  <c r="BE102" i="37"/>
  <c r="AI101" i="37"/>
  <c r="AI102" i="37" s="1"/>
  <c r="AV104" i="37" s="1"/>
  <c r="AJ101" i="37"/>
  <c r="AJ102" i="37" s="1"/>
  <c r="AW104" i="37" s="1"/>
  <c r="AK101" i="37"/>
  <c r="AK102" i="37" s="1"/>
  <c r="AX104" i="37" s="1"/>
  <c r="AL101" i="37"/>
  <c r="AL102" i="37" s="1"/>
  <c r="AY104" i="37" s="1"/>
  <c r="AM101" i="37"/>
  <c r="AM102" i="37" s="1"/>
  <c r="AZ104" i="37" s="1"/>
  <c r="AN101" i="37"/>
  <c r="AN102" i="37" s="1"/>
  <c r="BA104" i="37" s="1"/>
  <c r="AO101" i="37"/>
  <c r="AO102" i="37" s="1"/>
  <c r="AP101" i="37"/>
  <c r="AP102" i="37" s="1"/>
  <c r="AQ101" i="37"/>
  <c r="AQ102" i="37" s="1"/>
  <c r="AR101" i="37"/>
  <c r="AR102" i="37" s="1"/>
  <c r="AU93" i="37"/>
  <c r="AV93" i="37"/>
  <c r="AW93" i="37"/>
  <c r="AX93" i="37"/>
  <c r="AY93" i="37"/>
  <c r="AZ93" i="37"/>
  <c r="BA93" i="37"/>
  <c r="BB93" i="37"/>
  <c r="BC93" i="37"/>
  <c r="BD93" i="37"/>
  <c r="BE93" i="37"/>
  <c r="AH92" i="37"/>
  <c r="AH93" i="37" s="1"/>
  <c r="AI92" i="37"/>
  <c r="AI93" i="37" s="1"/>
  <c r="AV95" i="37" s="1"/>
  <c r="AJ92" i="37"/>
  <c r="AJ93" i="37" s="1"/>
  <c r="AW95" i="37" s="1"/>
  <c r="AK92" i="37"/>
  <c r="AK93" i="37" s="1"/>
  <c r="AX95" i="37" s="1"/>
  <c r="AL92" i="37"/>
  <c r="AL93" i="37" s="1"/>
  <c r="AY95" i="37" s="1"/>
  <c r="AM92" i="37"/>
  <c r="AM93" i="37" s="1"/>
  <c r="AZ95" i="37" s="1"/>
  <c r="AN92" i="37"/>
  <c r="AN93" i="37" s="1"/>
  <c r="BA95" i="37" s="1"/>
  <c r="AO92" i="37"/>
  <c r="AO93" i="37" s="1"/>
  <c r="AP92" i="37"/>
  <c r="AP93" i="37" s="1"/>
  <c r="AQ92" i="37"/>
  <c r="AQ93" i="37" s="1"/>
  <c r="AR92" i="37"/>
  <c r="AR93" i="37" s="1"/>
  <c r="AU84" i="37"/>
  <c r="AV84" i="37"/>
  <c r="AW84" i="37"/>
  <c r="AX84" i="37"/>
  <c r="AY84" i="37"/>
  <c r="AZ84" i="37"/>
  <c r="BA84" i="37"/>
  <c r="BB84" i="37"/>
  <c r="BC84" i="37"/>
  <c r="BD84" i="37"/>
  <c r="BE84" i="37"/>
  <c r="AI83" i="37"/>
  <c r="AI84" i="37" s="1"/>
  <c r="AV86" i="37" s="1"/>
  <c r="AJ83" i="37"/>
  <c r="AJ84" i="37" s="1"/>
  <c r="AW86" i="37" s="1"/>
  <c r="AK83" i="37"/>
  <c r="AK84" i="37" s="1"/>
  <c r="AX86" i="37" s="1"/>
  <c r="AL83" i="37"/>
  <c r="AL84" i="37" s="1"/>
  <c r="AY86" i="37" s="1"/>
  <c r="AM83" i="37"/>
  <c r="AM84" i="37" s="1"/>
  <c r="AZ86" i="37" s="1"/>
  <c r="AN83" i="37"/>
  <c r="AN84" i="37" s="1"/>
  <c r="BA86" i="37" s="1"/>
  <c r="AO83" i="37"/>
  <c r="AO84" i="37" s="1"/>
  <c r="AP83" i="37"/>
  <c r="AP84" i="37" s="1"/>
  <c r="AQ83" i="37"/>
  <c r="AQ84" i="37" s="1"/>
  <c r="AR83" i="37"/>
  <c r="AR84" i="37" s="1"/>
  <c r="AU73" i="37"/>
  <c r="AV73" i="37"/>
  <c r="AW73" i="37"/>
  <c r="AX73" i="37"/>
  <c r="AY73" i="37"/>
  <c r="AZ73" i="37"/>
  <c r="BA73" i="37"/>
  <c r="BB73" i="37"/>
  <c r="BC73" i="37"/>
  <c r="BD73" i="37"/>
  <c r="BE73" i="37"/>
  <c r="AI72" i="37"/>
  <c r="AI73" i="37" s="1"/>
  <c r="AV75" i="37" s="1"/>
  <c r="AJ72" i="37"/>
  <c r="AJ73" i="37" s="1"/>
  <c r="AW75" i="37" s="1"/>
  <c r="AK72" i="37"/>
  <c r="AK73" i="37" s="1"/>
  <c r="AX75" i="37" s="1"/>
  <c r="AL72" i="37"/>
  <c r="AL73" i="37" s="1"/>
  <c r="AY75" i="37" s="1"/>
  <c r="AM72" i="37"/>
  <c r="AM73" i="37" s="1"/>
  <c r="AZ75" i="37" s="1"/>
  <c r="AN72" i="37"/>
  <c r="AN73" i="37" s="1"/>
  <c r="BA75" i="37" s="1"/>
  <c r="AO72" i="37"/>
  <c r="AO73" i="37" s="1"/>
  <c r="AP72" i="37"/>
  <c r="AP73" i="37" s="1"/>
  <c r="AQ72" i="37"/>
  <c r="AQ73" i="37" s="1"/>
  <c r="AR72" i="37"/>
  <c r="AR73" i="37" s="1"/>
  <c r="AU64" i="37"/>
  <c r="AV64" i="37"/>
  <c r="AW64" i="37"/>
  <c r="AX64" i="37"/>
  <c r="AY64" i="37"/>
  <c r="AZ64" i="37"/>
  <c r="BA64" i="37"/>
  <c r="BB64" i="37"/>
  <c r="BC64" i="37"/>
  <c r="BD64" i="37"/>
  <c r="BE64" i="37"/>
  <c r="AI63" i="37"/>
  <c r="AI64" i="37" s="1"/>
  <c r="AV66" i="37" s="1"/>
  <c r="AJ63" i="37"/>
  <c r="AJ64" i="37" s="1"/>
  <c r="AW66" i="37" s="1"/>
  <c r="AK63" i="37"/>
  <c r="AK64" i="37" s="1"/>
  <c r="AX66" i="37" s="1"/>
  <c r="AL63" i="37"/>
  <c r="AL64" i="37" s="1"/>
  <c r="AY66" i="37" s="1"/>
  <c r="AM63" i="37"/>
  <c r="AM64" i="37" s="1"/>
  <c r="AZ66" i="37" s="1"/>
  <c r="AN63" i="37"/>
  <c r="AN64" i="37" s="1"/>
  <c r="BA66" i="37" s="1"/>
  <c r="AO63" i="37"/>
  <c r="AO64" i="37" s="1"/>
  <c r="AP63" i="37"/>
  <c r="AP64" i="37" s="1"/>
  <c r="AQ63" i="37"/>
  <c r="AQ64" i="37" s="1"/>
  <c r="AR63" i="37"/>
  <c r="AR64" i="37" s="1"/>
  <c r="AU55" i="37"/>
  <c r="AV55" i="37"/>
  <c r="AW55" i="37"/>
  <c r="AX55" i="37"/>
  <c r="AY55" i="37"/>
  <c r="AZ55" i="37"/>
  <c r="BA55" i="37"/>
  <c r="BB55" i="37"/>
  <c r="BC55" i="37"/>
  <c r="BD55" i="37"/>
  <c r="BE55" i="37"/>
  <c r="AI54" i="37"/>
  <c r="AI55" i="37" s="1"/>
  <c r="AV57" i="37" s="1"/>
  <c r="AJ54" i="37"/>
  <c r="AJ55" i="37" s="1"/>
  <c r="AW57" i="37" s="1"/>
  <c r="AK54" i="37"/>
  <c r="AK55" i="37" s="1"/>
  <c r="AX57" i="37" s="1"/>
  <c r="AL54" i="37"/>
  <c r="AL55" i="37" s="1"/>
  <c r="AY57" i="37" s="1"/>
  <c r="AM54" i="37"/>
  <c r="AM55" i="37" s="1"/>
  <c r="AZ57" i="37" s="1"/>
  <c r="AN54" i="37"/>
  <c r="AN55" i="37" s="1"/>
  <c r="BA57" i="37" s="1"/>
  <c r="AO54" i="37"/>
  <c r="AO55" i="37" s="1"/>
  <c r="AP54" i="37"/>
  <c r="AP55" i="37" s="1"/>
  <c r="AQ54" i="37"/>
  <c r="AQ55" i="37" s="1"/>
  <c r="AR54" i="37"/>
  <c r="AR55" i="37" s="1"/>
  <c r="AW46" i="37"/>
  <c r="AX46" i="37"/>
  <c r="AY46" i="37"/>
  <c r="AZ46" i="37"/>
  <c r="BA46" i="37"/>
  <c r="BB46" i="37"/>
  <c r="BC46" i="37"/>
  <c r="BD46" i="37"/>
  <c r="BE46" i="37"/>
  <c r="AI45" i="37"/>
  <c r="AI46" i="37" s="1"/>
  <c r="AV48" i="37" s="1"/>
  <c r="AJ45" i="37"/>
  <c r="AJ46" i="37" s="1"/>
  <c r="AW48" i="37" s="1"/>
  <c r="AK45" i="37"/>
  <c r="AK46" i="37" s="1"/>
  <c r="AX48" i="37" s="1"/>
  <c r="AL45" i="37"/>
  <c r="AL46" i="37" s="1"/>
  <c r="AY48" i="37" s="1"/>
  <c r="AM45" i="37"/>
  <c r="AM46" i="37" s="1"/>
  <c r="AZ48" i="37" s="1"/>
  <c r="AN45" i="37"/>
  <c r="AN46" i="37" s="1"/>
  <c r="BA48" i="37" s="1"/>
  <c r="AO45" i="37"/>
  <c r="AO46" i="37" s="1"/>
  <c r="AP45" i="37"/>
  <c r="AP46" i="37" s="1"/>
  <c r="AQ45" i="37"/>
  <c r="AQ46" i="37" s="1"/>
  <c r="AR45" i="37"/>
  <c r="AR46" i="37" s="1"/>
  <c r="AW37" i="37"/>
  <c r="AX37" i="37"/>
  <c r="AY37" i="37"/>
  <c r="AZ37" i="37"/>
  <c r="BA37" i="37"/>
  <c r="BB37" i="37"/>
  <c r="BC37" i="37"/>
  <c r="BD37" i="37"/>
  <c r="BE37" i="37"/>
  <c r="AJ36" i="37"/>
  <c r="AJ37" i="37" s="1"/>
  <c r="AW39" i="37" s="1"/>
  <c r="AK36" i="37"/>
  <c r="AL36" i="37"/>
  <c r="AL37" i="37" s="1"/>
  <c r="AY39" i="37" s="1"/>
  <c r="AM36" i="37"/>
  <c r="AM37" i="37" s="1"/>
  <c r="AZ39" i="37" s="1"/>
  <c r="AN36" i="37"/>
  <c r="AN37" i="37" s="1"/>
  <c r="BA39" i="37" s="1"/>
  <c r="AO36" i="37"/>
  <c r="AO37" i="37" s="1"/>
  <c r="AP36" i="37"/>
  <c r="AP37" i="37" s="1"/>
  <c r="AQ36" i="37"/>
  <c r="AQ37" i="37" s="1"/>
  <c r="AR36" i="37"/>
  <c r="AR37" i="37" s="1"/>
  <c r="AK37" i="37"/>
  <c r="AX39" i="37" s="1"/>
  <c r="AJ27" i="37"/>
  <c r="AJ28" i="37" s="1"/>
  <c r="AW30" i="37" s="1"/>
  <c r="AK27" i="37"/>
  <c r="AK28" i="37" s="1"/>
  <c r="AX30" i="37" s="1"/>
  <c r="AL27" i="37"/>
  <c r="AL28" i="37" s="1"/>
  <c r="AY30" i="37" s="1"/>
  <c r="AM27" i="37"/>
  <c r="AM28" i="37" s="1"/>
  <c r="AZ30" i="37" s="1"/>
  <c r="AN27" i="37"/>
  <c r="AN28" i="37" s="1"/>
  <c r="BA30" i="37" s="1"/>
  <c r="AO27" i="37"/>
  <c r="AO28" i="37" s="1"/>
  <c r="AP27" i="37"/>
  <c r="AP28" i="37" s="1"/>
  <c r="AQ27" i="37"/>
  <c r="AQ28" i="37" s="1"/>
  <c r="AR27" i="37"/>
  <c r="AR28" i="37" s="1"/>
  <c r="AI18" i="37"/>
  <c r="AI19" i="37" s="1"/>
  <c r="AV21" i="37" s="1"/>
  <c r="AJ18" i="37"/>
  <c r="AJ19" i="37" s="1"/>
  <c r="AW21" i="37" s="1"/>
  <c r="AK18" i="37"/>
  <c r="AK19" i="37" s="1"/>
  <c r="AX21" i="37" s="1"/>
  <c r="AL18" i="37"/>
  <c r="AL19" i="37" s="1"/>
  <c r="AY21" i="37" s="1"/>
  <c r="AM18" i="37"/>
  <c r="AM19" i="37" s="1"/>
  <c r="AZ21" i="37" s="1"/>
  <c r="AN18" i="37"/>
  <c r="AN19" i="37" s="1"/>
  <c r="BA21" i="37" s="1"/>
  <c r="AO18" i="37"/>
  <c r="AO19" i="37" s="1"/>
  <c r="AP18" i="37"/>
  <c r="AP19" i="37" s="1"/>
  <c r="AQ18" i="37"/>
  <c r="AQ19" i="37" s="1"/>
  <c r="AR18" i="37"/>
  <c r="AR19" i="37" s="1"/>
  <c r="AU9" i="37"/>
  <c r="AV9" i="37"/>
  <c r="AW9" i="37"/>
  <c r="AX9" i="37"/>
  <c r="AY9" i="37"/>
  <c r="AZ9" i="37"/>
  <c r="BA9" i="37"/>
  <c r="BB9" i="37"/>
  <c r="BC9" i="37"/>
  <c r="BD9" i="37"/>
  <c r="BE9" i="37"/>
  <c r="AI8" i="37"/>
  <c r="AI9" i="37" s="1"/>
  <c r="AV11" i="37" s="1"/>
  <c r="AJ8" i="37"/>
  <c r="AJ9" i="37" s="1"/>
  <c r="AW11" i="37" s="1"/>
  <c r="AK8" i="37"/>
  <c r="AK9" i="37" s="1"/>
  <c r="AX11" i="37" s="1"/>
  <c r="AL8" i="37"/>
  <c r="AL9" i="37" s="1"/>
  <c r="AY11" i="37" s="1"/>
  <c r="AM8" i="37"/>
  <c r="AM9" i="37" s="1"/>
  <c r="AZ11" i="37" s="1"/>
  <c r="AN8" i="37"/>
  <c r="AN9" i="37" s="1"/>
  <c r="BA11" i="37" s="1"/>
  <c r="AO8" i="37"/>
  <c r="AO9" i="37" s="1"/>
  <c r="AP8" i="37"/>
  <c r="AP9" i="37" s="1"/>
  <c r="AQ8" i="37"/>
  <c r="AQ9" i="37" s="1"/>
  <c r="AR8" i="37"/>
  <c r="AR9" i="37" s="1"/>
  <c r="N43" i="32" l="1"/>
  <c r="BF122" i="37"/>
  <c r="BF132" i="37"/>
  <c r="BF142" i="37"/>
  <c r="BF152" i="37"/>
  <c r="BF113" i="37"/>
  <c r="BF104" i="37"/>
  <c r="BF95" i="37"/>
  <c r="BF86" i="37"/>
  <c r="BF75" i="37"/>
  <c r="BF57" i="37"/>
  <c r="BF21" i="37"/>
  <c r="BF11" i="37"/>
  <c r="N49" i="32" l="1"/>
  <c r="AT150" i="37"/>
  <c r="AT140" i="37"/>
  <c r="AT130" i="37"/>
  <c r="V50" i="32" l="1"/>
  <c r="Q48" i="32"/>
  <c r="Q43" i="32"/>
  <c r="AK27" i="32"/>
  <c r="Q9" i="32"/>
  <c r="O9" i="32"/>
  <c r="M9" i="32"/>
  <c r="Q49" i="32" l="1"/>
  <c r="Y50" i="32" l="1"/>
  <c r="I48" i="32"/>
  <c r="AI32" i="36"/>
  <c r="AV32" i="36" s="1"/>
  <c r="AH32" i="36"/>
  <c r="AU32" i="36" s="1"/>
  <c r="AG32" i="36"/>
  <c r="AI31" i="36"/>
  <c r="AV31" i="36" s="1"/>
  <c r="AH31" i="36"/>
  <c r="AU31" i="36" s="1"/>
  <c r="AG31" i="36"/>
  <c r="AI30" i="36"/>
  <c r="AV30" i="36" s="1"/>
  <c r="AH30" i="36"/>
  <c r="AU30" i="36" s="1"/>
  <c r="AG30" i="36"/>
  <c r="AT30" i="36" s="1"/>
  <c r="AI29" i="36"/>
  <c r="AV29" i="36" s="1"/>
  <c r="AH29" i="36"/>
  <c r="AU29" i="36" s="1"/>
  <c r="AG29" i="36"/>
  <c r="AI28" i="36"/>
  <c r="AH28" i="36"/>
  <c r="AG28" i="36"/>
  <c r="AI17" i="36"/>
  <c r="AV17" i="36" s="1"/>
  <c r="AH17" i="36"/>
  <c r="AU17" i="36" s="1"/>
  <c r="AG17" i="36"/>
  <c r="AI50" i="34"/>
  <c r="AV50" i="34" s="1"/>
  <c r="AH50" i="34"/>
  <c r="AU50" i="34" s="1"/>
  <c r="AG50" i="34"/>
  <c r="AI44" i="34"/>
  <c r="AV44" i="34" s="1"/>
  <c r="AH44" i="34"/>
  <c r="AU44" i="34" s="1"/>
  <c r="AG44" i="34"/>
  <c r="AT44" i="34" s="1"/>
  <c r="AI43" i="34"/>
  <c r="AV43" i="34" s="1"/>
  <c r="AH43" i="34"/>
  <c r="AU43" i="34" s="1"/>
  <c r="AG43" i="34"/>
  <c r="AT43" i="34" s="1"/>
  <c r="AI34" i="34"/>
  <c r="AV34" i="34" s="1"/>
  <c r="AH34" i="34"/>
  <c r="AU34" i="34" s="1"/>
  <c r="AG34" i="34"/>
  <c r="AG35" i="34" s="1"/>
  <c r="AT37" i="34" s="1"/>
  <c r="AI18" i="34"/>
  <c r="AV18" i="34" s="1"/>
  <c r="AH18" i="34"/>
  <c r="AU18" i="34" s="1"/>
  <c r="AG18" i="34"/>
  <c r="AI19" i="20"/>
  <c r="AV19" i="20" s="1"/>
  <c r="AH19" i="20"/>
  <c r="AU19" i="20" s="1"/>
  <c r="AG19" i="20"/>
  <c r="AT19" i="20" s="1"/>
  <c r="BF149" i="37"/>
  <c r="AH149" i="37"/>
  <c r="AG149" i="37"/>
  <c r="BF139" i="37"/>
  <c r="AH139" i="37"/>
  <c r="AG139" i="37"/>
  <c r="BF129" i="37"/>
  <c r="AH129" i="37"/>
  <c r="AG129" i="37"/>
  <c r="BF119" i="37"/>
  <c r="BF120" i="37" s="1"/>
  <c r="AH119" i="37"/>
  <c r="AH120" i="37" s="1"/>
  <c r="AG119" i="37"/>
  <c r="AG120" i="37" s="1"/>
  <c r="BF110" i="37"/>
  <c r="AH110" i="37"/>
  <c r="AG110" i="37"/>
  <c r="BF101" i="37"/>
  <c r="AH101" i="37"/>
  <c r="AG101" i="37"/>
  <c r="BF92" i="37"/>
  <c r="AG92" i="37"/>
  <c r="BF83" i="37"/>
  <c r="AH83" i="37"/>
  <c r="AG83" i="37"/>
  <c r="BF72" i="37"/>
  <c r="AH72" i="37"/>
  <c r="AG72" i="37"/>
  <c r="BF63" i="37"/>
  <c r="AH63" i="37"/>
  <c r="AG63" i="37"/>
  <c r="BF54" i="37"/>
  <c r="AH54" i="37"/>
  <c r="AG54" i="37"/>
  <c r="BF45" i="37"/>
  <c r="AH45" i="37"/>
  <c r="AG45" i="37"/>
  <c r="BF36" i="37"/>
  <c r="AI36" i="37"/>
  <c r="AH36" i="37"/>
  <c r="AG36" i="37"/>
  <c r="BF27" i="37"/>
  <c r="AI27" i="37"/>
  <c r="AH27" i="37"/>
  <c r="AG27" i="37"/>
  <c r="BF18" i="37"/>
  <c r="AH18" i="37"/>
  <c r="AG18" i="37"/>
  <c r="AH8" i="37"/>
  <c r="AG8" i="37"/>
  <c r="AT28" i="36" l="1"/>
  <c r="AG33" i="36"/>
  <c r="AU28" i="36"/>
  <c r="AH33" i="36"/>
  <c r="BF17" i="36"/>
  <c r="AG18" i="36"/>
  <c r="AV28" i="36"/>
  <c r="BF28" i="36" s="1"/>
  <c r="AI33" i="36"/>
  <c r="AT29" i="36"/>
  <c r="BF29" i="36" s="1"/>
  <c r="AS63" i="37"/>
  <c r="AS139" i="37"/>
  <c r="BF130" i="37"/>
  <c r="AG130" i="37"/>
  <c r="AH140" i="37"/>
  <c r="BF140" i="37"/>
  <c r="AH130" i="37"/>
  <c r="AG140" i="37"/>
  <c r="AH150" i="37"/>
  <c r="BF150" i="37"/>
  <c r="AS101" i="37"/>
  <c r="AG150" i="37"/>
  <c r="AS110" i="37"/>
  <c r="AS72" i="37"/>
  <c r="AS36" i="37"/>
  <c r="BF18" i="34"/>
  <c r="AS45" i="37"/>
  <c r="AS54" i="37"/>
  <c r="AS83" i="37"/>
  <c r="AS119" i="37"/>
  <c r="AS120" i="37" s="1"/>
  <c r="AS27" i="37"/>
  <c r="AS149" i="37"/>
  <c r="AS92" i="37"/>
  <c r="AS129" i="37"/>
  <c r="AS18" i="37"/>
  <c r="AS44" i="34"/>
  <c r="AS31" i="36"/>
  <c r="BF30" i="36"/>
  <c r="BF31" i="36"/>
  <c r="BF32" i="36"/>
  <c r="AS29" i="36"/>
  <c r="AS32" i="36"/>
  <c r="AS30" i="36"/>
  <c r="AS28" i="36"/>
  <c r="AS17" i="36"/>
  <c r="BF43" i="34"/>
  <c r="BF50" i="34"/>
  <c r="BF44" i="34"/>
  <c r="AS50" i="34"/>
  <c r="AS43" i="34"/>
  <c r="BF34" i="34"/>
  <c r="AS34" i="34"/>
  <c r="AS35" i="34" s="1"/>
  <c r="AS18" i="34"/>
  <c r="BF19" i="20"/>
  <c r="AS19" i="20"/>
  <c r="BF8" i="37"/>
  <c r="AS8" i="37"/>
  <c r="AS33" i="36" l="1"/>
  <c r="AS51" i="34"/>
  <c r="AS150" i="37"/>
  <c r="AS140" i="37"/>
  <c r="AS130" i="37"/>
  <c r="AA10" i="39" l="1"/>
  <c r="BH50" i="34" l="1"/>
  <c r="Q50" i="34"/>
  <c r="BH44" i="34"/>
  <c r="Q44" i="34"/>
  <c r="BH43" i="34"/>
  <c r="AV51" i="34"/>
  <c r="AU51" i="34"/>
  <c r="AT51" i="34"/>
  <c r="BH34" i="34"/>
  <c r="BH35" i="34" s="1"/>
  <c r="H39" i="32" s="1"/>
  <c r="H43" i="32" s="1"/>
  <c r="H49" i="32" s="1"/>
  <c r="AV35" i="34"/>
  <c r="AU35" i="34"/>
  <c r="BH18" i="34"/>
  <c r="AV22" i="34"/>
  <c r="AU22" i="34"/>
  <c r="AT22" i="34"/>
  <c r="Q18" i="34"/>
  <c r="BH51" i="34" l="1"/>
  <c r="D40" i="32" s="1"/>
  <c r="BJ44" i="34"/>
  <c r="BG44" i="34"/>
  <c r="BJ50" i="34"/>
  <c r="BJ35" i="34"/>
  <c r="AD39" i="32" s="1"/>
  <c r="BJ18" i="34"/>
  <c r="BJ22" i="34" s="1"/>
  <c r="AD38" i="32" s="1"/>
  <c r="AF18" i="34"/>
  <c r="AF43" i="34"/>
  <c r="AG51" i="34"/>
  <c r="AT53" i="34" s="1"/>
  <c r="AI51" i="34"/>
  <c r="AV53" i="34" s="1"/>
  <c r="BI18" i="34"/>
  <c r="BI50" i="34"/>
  <c r="AH51" i="34"/>
  <c r="AU53" i="34" s="1"/>
  <c r="BH22" i="34"/>
  <c r="J38" i="32" s="1"/>
  <c r="AH35" i="34"/>
  <c r="AU37" i="34" s="1"/>
  <c r="AI35" i="34"/>
  <c r="AV37" i="34" s="1"/>
  <c r="AH22" i="34"/>
  <c r="AU24" i="34" s="1"/>
  <c r="AG22" i="34"/>
  <c r="AT24" i="34" s="1"/>
  <c r="AI22" i="34"/>
  <c r="AV24" i="34" s="1"/>
  <c r="AD40" i="32" l="1"/>
  <c r="AD43" i="32" s="1"/>
  <c r="BF24" i="34"/>
  <c r="BF37" i="34"/>
  <c r="BF53" i="34"/>
  <c r="AF51" i="34"/>
  <c r="AF22" i="34"/>
  <c r="BG34" i="34"/>
  <c r="BG50" i="34"/>
  <c r="D41" i="32" s="1"/>
  <c r="BG18" i="34"/>
  <c r="BI34" i="34"/>
  <c r="BI35" i="34" s="1"/>
  <c r="L40" i="32"/>
  <c r="BI43" i="34"/>
  <c r="BF51" i="34"/>
  <c r="BG51" i="34" s="1"/>
  <c r="BI44" i="34"/>
  <c r="BG43" i="34"/>
  <c r="P39" i="32"/>
  <c r="AS22" i="34"/>
  <c r="K38" i="32" s="1"/>
  <c r="BF22" i="34"/>
  <c r="J41" i="32" l="1"/>
  <c r="AL41" i="32"/>
  <c r="AC41" i="32"/>
  <c r="AB41" i="32" s="1"/>
  <c r="Z42" i="32"/>
  <c r="T40" i="32"/>
  <c r="T43" i="32" s="1"/>
  <c r="L43" i="32"/>
  <c r="P43" i="32"/>
  <c r="X39" i="32"/>
  <c r="X43" i="32" s="1"/>
  <c r="X49" i="32" s="1"/>
  <c r="U39" i="32"/>
  <c r="S38" i="32"/>
  <c r="AE38" i="32" s="1"/>
  <c r="R38" i="32"/>
  <c r="BG52" i="34"/>
  <c r="BF23" i="34"/>
  <c r="BF52" i="34"/>
  <c r="BI51" i="34"/>
  <c r="BG23" i="34"/>
  <c r="BF36" i="34"/>
  <c r="AA39" i="32"/>
  <c r="BG36" i="34"/>
  <c r="BI22" i="34"/>
  <c r="BH23" i="34" s="1"/>
  <c r="BG22" i="34"/>
  <c r="P49" i="32" l="1"/>
  <c r="X50" i="32" s="1"/>
  <c r="AJ43" i="32"/>
  <c r="AJ39" i="32"/>
  <c r="AF40" i="32"/>
  <c r="Z40" i="32"/>
  <c r="Z43" i="32" s="1"/>
  <c r="AA40" i="32"/>
  <c r="U43" i="32"/>
  <c r="Z39" i="32"/>
  <c r="D39" i="32"/>
  <c r="AA38" i="32"/>
  <c r="Z38" i="32"/>
  <c r="AC38" i="32" s="1"/>
  <c r="AB38" i="32" s="1"/>
  <c r="R40" i="32"/>
  <c r="R42" i="32"/>
  <c r="R43" i="32" s="1"/>
  <c r="R39" i="32"/>
  <c r="M43" i="32"/>
  <c r="BI52" i="34"/>
  <c r="BI53" i="34" s="1"/>
  <c r="BI23" i="34"/>
  <c r="BI24" i="34" s="1"/>
  <c r="BI36" i="34"/>
  <c r="BI37" i="34" s="1"/>
  <c r="BH36" i="34"/>
  <c r="BH52" i="34"/>
  <c r="AJ49" i="32" l="1"/>
  <c r="D43" i="32"/>
  <c r="AF43" i="32" s="1"/>
  <c r="AL38" i="32"/>
  <c r="AD19" i="32"/>
  <c r="AD18" i="32" l="1"/>
  <c r="AD27" i="32" s="1"/>
  <c r="J19" i="32"/>
  <c r="J26" i="32"/>
  <c r="J18" i="32"/>
  <c r="J16" i="32"/>
  <c r="J27" i="32" l="1"/>
  <c r="Z16" i="32" l="1"/>
  <c r="S19" i="32"/>
  <c r="Z18" i="32"/>
  <c r="R26" i="32"/>
  <c r="R19" i="32"/>
  <c r="R27" i="32" s="1"/>
  <c r="R18" i="32"/>
  <c r="AI27" i="32"/>
  <c r="M27" i="32"/>
  <c r="R16" i="32"/>
  <c r="AL26" i="32" l="1"/>
  <c r="R2" i="32"/>
  <c r="Z19" i="32"/>
  <c r="AL19" i="32" s="1"/>
  <c r="AL16" i="32"/>
  <c r="AC16" i="32"/>
  <c r="AC26" i="32"/>
  <c r="AB26" i="32" s="1"/>
  <c r="AC18" i="32"/>
  <c r="AL18" i="32"/>
  <c r="BH19" i="20"/>
  <c r="AT20" i="20"/>
  <c r="Q19" i="20"/>
  <c r="AF19" i="20" s="1"/>
  <c r="AL27" i="32" l="1"/>
  <c r="AC19" i="32"/>
  <c r="AC27" i="32" s="1"/>
  <c r="AB18" i="32"/>
  <c r="BJ19" i="20"/>
  <c r="BJ20" i="20" s="1"/>
  <c r="AD30" i="32" s="1"/>
  <c r="AD35" i="32" s="1"/>
  <c r="AB16" i="32"/>
  <c r="AU20" i="20"/>
  <c r="AV20" i="20"/>
  <c r="AG20" i="20"/>
  <c r="AT22" i="20" s="1"/>
  <c r="AI20" i="20"/>
  <c r="AH20" i="20"/>
  <c r="BH20" i="20"/>
  <c r="D30" i="32" s="1"/>
  <c r="D35" i="32" s="1"/>
  <c r="AB19" i="32" l="1"/>
  <c r="AB27" i="32" s="1"/>
  <c r="AU48" i="20"/>
  <c r="AV48" i="20"/>
  <c r="AV22" i="20"/>
  <c r="AU22" i="20"/>
  <c r="E31" i="32"/>
  <c r="E35" i="32" s="1"/>
  <c r="AF20" i="20"/>
  <c r="Z34" i="32"/>
  <c r="AS20" i="20"/>
  <c r="L30" i="32" s="1"/>
  <c r="BF20" i="20"/>
  <c r="L35" i="32" l="1"/>
  <c r="AS23" i="20"/>
  <c r="T30" i="32"/>
  <c r="T35" i="32" s="1"/>
  <c r="BF48" i="20"/>
  <c r="BF22" i="20"/>
  <c r="BH62" i="20"/>
  <c r="BG21" i="20"/>
  <c r="BG20" i="20"/>
  <c r="AA30" i="32" s="1"/>
  <c r="AA35" i="32" s="1"/>
  <c r="BF62" i="20"/>
  <c r="BG62" i="20"/>
  <c r="BG19" i="20"/>
  <c r="BI19" i="20"/>
  <c r="BI20" i="20" s="1"/>
  <c r="BF21" i="20"/>
  <c r="U31" i="32"/>
  <c r="U35" i="32" s="1"/>
  <c r="AG35" i="32" l="1"/>
  <c r="AG31" i="32"/>
  <c r="AF30" i="32"/>
  <c r="AF35" i="32"/>
  <c r="AV23" i="20"/>
  <c r="AW23" i="20"/>
  <c r="AT23" i="20"/>
  <c r="AU23" i="20"/>
  <c r="Z31" i="32"/>
  <c r="Z30" i="32"/>
  <c r="R34" i="32"/>
  <c r="R30" i="32"/>
  <c r="R31" i="32"/>
  <c r="O35" i="32"/>
  <c r="BI62" i="20"/>
  <c r="BI21" i="20"/>
  <c r="BI22" i="20" s="1"/>
  <c r="BH21" i="20"/>
  <c r="BG47" i="20"/>
  <c r="BH47" i="20"/>
  <c r="AS24" i="20" l="1"/>
  <c r="BI63" i="20"/>
  <c r="BI47" i="20"/>
  <c r="BI48" i="20" s="1"/>
  <c r="BH32" i="36"/>
  <c r="BH31" i="36"/>
  <c r="BH30" i="36"/>
  <c r="Q30" i="36"/>
  <c r="AF30" i="36" s="1"/>
  <c r="BH29" i="36"/>
  <c r="BH28" i="36"/>
  <c r="Q28" i="36"/>
  <c r="AF28" i="36" s="1"/>
  <c r="BH26" i="36"/>
  <c r="AI26" i="36"/>
  <c r="AV26" i="36" s="1"/>
  <c r="AV33" i="36" s="1"/>
  <c r="AH26" i="36"/>
  <c r="AU26" i="36" s="1"/>
  <c r="AU33" i="36" s="1"/>
  <c r="AG26" i="36"/>
  <c r="AT26" i="36" s="1"/>
  <c r="AT35" i="36" s="1"/>
  <c r="AF26" i="36"/>
  <c r="BH17" i="36"/>
  <c r="AF17" i="36"/>
  <c r="AU18" i="36"/>
  <c r="AT18" i="36"/>
  <c r="AT20" i="36" s="1"/>
  <c r="BJ30" i="36" l="1"/>
  <c r="BJ17" i="36"/>
  <c r="BJ18" i="36" s="1"/>
  <c r="AD46" i="32" s="1"/>
  <c r="AD48" i="32" s="1"/>
  <c r="BG17" i="36"/>
  <c r="BJ31" i="36"/>
  <c r="BJ32" i="36"/>
  <c r="BG32" i="36"/>
  <c r="BJ28" i="36"/>
  <c r="BJ29" i="36"/>
  <c r="AH18" i="36"/>
  <c r="BI31" i="36"/>
  <c r="BH33" i="36"/>
  <c r="BI30" i="36"/>
  <c r="AS26" i="36"/>
  <c r="AI18" i="36"/>
  <c r="BH18" i="36"/>
  <c r="BJ33" i="36" l="1"/>
  <c r="AV35" i="36"/>
  <c r="BF20" i="36"/>
  <c r="AU35" i="36"/>
  <c r="AF33" i="36"/>
  <c r="AF18" i="36"/>
  <c r="BI29" i="36"/>
  <c r="BG28" i="36"/>
  <c r="BG29" i="36"/>
  <c r="BI28" i="36"/>
  <c r="BG30" i="36"/>
  <c r="BG31" i="36"/>
  <c r="BI32" i="36"/>
  <c r="L47" i="32"/>
  <c r="BF26" i="36"/>
  <c r="BI17" i="36"/>
  <c r="AS18" i="36"/>
  <c r="K46" i="32" s="1"/>
  <c r="BG26" i="36" l="1"/>
  <c r="BF33" i="36"/>
  <c r="T47" i="32" s="1"/>
  <c r="T48" i="32" s="1"/>
  <c r="T49" i="32" s="1"/>
  <c r="L48" i="32"/>
  <c r="E48" i="32"/>
  <c r="G48" i="32"/>
  <c r="BF35" i="36"/>
  <c r="BI26" i="36"/>
  <c r="BI33" i="36" s="1"/>
  <c r="BF18" i="36"/>
  <c r="S46" i="32" s="1"/>
  <c r="AE46" i="32" s="1"/>
  <c r="BI18" i="36"/>
  <c r="L49" i="32" l="1"/>
  <c r="AF47" i="32"/>
  <c r="Z47" i="32"/>
  <c r="R47" i="32"/>
  <c r="W46" i="32"/>
  <c r="R46" i="32"/>
  <c r="M48" i="32"/>
  <c r="O48" i="32"/>
  <c r="BG33" i="36"/>
  <c r="AA47" i="32" s="1"/>
  <c r="BG18" i="36"/>
  <c r="BG34" i="36"/>
  <c r="BH34" i="36"/>
  <c r="BF34" i="36"/>
  <c r="BH19" i="36"/>
  <c r="BG19" i="36"/>
  <c r="BF19" i="36"/>
  <c r="T50" i="32" l="1"/>
  <c r="Z46" i="32"/>
  <c r="AA46" i="32"/>
  <c r="AA48" i="32" s="1"/>
  <c r="F48" i="32"/>
  <c r="D48" i="32"/>
  <c r="AF48" i="32" s="1"/>
  <c r="W48" i="32"/>
  <c r="U48" i="32"/>
  <c r="BI19" i="36"/>
  <c r="BI20" i="36" s="1"/>
  <c r="BI34" i="36"/>
  <c r="BI35" i="36" s="1"/>
  <c r="BH149" i="37"/>
  <c r="Q149" i="37"/>
  <c r="BH139" i="37"/>
  <c r="Q139" i="37"/>
  <c r="BH129" i="37"/>
  <c r="Q129" i="37"/>
  <c r="BH119" i="37"/>
  <c r="BH120" i="37" s="1"/>
  <c r="Q119" i="37"/>
  <c r="F49" i="32" l="1"/>
  <c r="AH49" i="32" s="1"/>
  <c r="BH130" i="37"/>
  <c r="BH140" i="37"/>
  <c r="BH150" i="37"/>
  <c r="BJ149" i="37"/>
  <c r="AF149" i="37"/>
  <c r="BJ119" i="37"/>
  <c r="AF119" i="37"/>
  <c r="BJ129" i="37"/>
  <c r="AF129" i="37"/>
  <c r="BG129" i="37" s="1"/>
  <c r="BJ139" i="37"/>
  <c r="AF139" i="37"/>
  <c r="BI149" i="37"/>
  <c r="BI139" i="37"/>
  <c r="BI129" i="37"/>
  <c r="BI119" i="37"/>
  <c r="BI120" i="37" s="1"/>
  <c r="BG119" i="37" l="1"/>
  <c r="BG120" i="37" s="1"/>
  <c r="AF120" i="37"/>
  <c r="AF140" i="37"/>
  <c r="AF150" i="37"/>
  <c r="AF130" i="37"/>
  <c r="BG139" i="37"/>
  <c r="BG149" i="37"/>
  <c r="BG121" i="37" l="1"/>
  <c r="BI130" i="37"/>
  <c r="BH131" i="37" s="1"/>
  <c r="BI150" i="37"/>
  <c r="BH151" i="37" s="1"/>
  <c r="BI140" i="37"/>
  <c r="BH141" i="37" s="1"/>
  <c r="BG150" i="37"/>
  <c r="BI151" i="37" s="1"/>
  <c r="BG140" i="37"/>
  <c r="BI141" i="37" s="1"/>
  <c r="BG130" i="37"/>
  <c r="BI131" i="37" s="1"/>
  <c r="BF151" i="37"/>
  <c r="BH121" i="37"/>
  <c r="BF121" i="37"/>
  <c r="BI121" i="37"/>
  <c r="BI122" i="37" s="1"/>
  <c r="BG151" i="37"/>
  <c r="BF131" i="37"/>
  <c r="BF141" i="37"/>
  <c r="BG141" i="37"/>
  <c r="BG131" i="37"/>
  <c r="BH19" i="38"/>
  <c r="AH19" i="38"/>
  <c r="AU19" i="38" s="1"/>
  <c r="AG19" i="38"/>
  <c r="Q19" i="38"/>
  <c r="BH18" i="38"/>
  <c r="AH18" i="38"/>
  <c r="AU18" i="38" s="1"/>
  <c r="AG18" i="38"/>
  <c r="Q18" i="38"/>
  <c r="BH7" i="38"/>
  <c r="BH10" i="38" s="1"/>
  <c r="AI7" i="38"/>
  <c r="AI10" i="38" s="1"/>
  <c r="AH7" i="38"/>
  <c r="AH10" i="38" s="1"/>
  <c r="AU12" i="38" s="1"/>
  <c r="AG7" i="38"/>
  <c r="AG10" i="38" s="1"/>
  <c r="AT12" i="38" s="1"/>
  <c r="Q7" i="38"/>
  <c r="AF7" i="38" s="1"/>
  <c r="AF10" i="38" s="1"/>
  <c r="BF12" i="38" l="1"/>
  <c r="BI152" i="37"/>
  <c r="BJ7" i="38"/>
  <c r="BJ10" i="38" s="1"/>
  <c r="AT19" i="38"/>
  <c r="BF19" i="38" s="1"/>
  <c r="BJ19" i="38"/>
  <c r="AF19" i="38"/>
  <c r="BI142" i="37"/>
  <c r="BI132" i="37"/>
  <c r="AU21" i="38"/>
  <c r="BJ18" i="38"/>
  <c r="AF18" i="38"/>
  <c r="AS7" i="38"/>
  <c r="AS10" i="38" s="1"/>
  <c r="AS19" i="38"/>
  <c r="AH21" i="38"/>
  <c r="AU23" i="38" s="1"/>
  <c r="AG21" i="38"/>
  <c r="BH21" i="38"/>
  <c r="AS18" i="38"/>
  <c r="BJ21" i="38" l="1"/>
  <c r="K7" i="32"/>
  <c r="AE7" i="32" s="1"/>
  <c r="BF11" i="38"/>
  <c r="BG11" i="38"/>
  <c r="AD8" i="32"/>
  <c r="AF21" i="38"/>
  <c r="C8" i="32"/>
  <c r="J8" i="32" s="1"/>
  <c r="AD7" i="32"/>
  <c r="AD9" i="32" s="1"/>
  <c r="AD49" i="32" s="1"/>
  <c r="BF18" i="38"/>
  <c r="BG18" i="38" s="1"/>
  <c r="BF7" i="38"/>
  <c r="BG19" i="38"/>
  <c r="AT21" i="38"/>
  <c r="AT23" i="38" s="1"/>
  <c r="BF23" i="38" s="1"/>
  <c r="BI19" i="38"/>
  <c r="AS21" i="38"/>
  <c r="K8" i="32" l="1"/>
  <c r="R8" i="32" s="1"/>
  <c r="R7" i="32"/>
  <c r="AL7" i="32" s="1"/>
  <c r="BI7" i="38"/>
  <c r="BI10" i="38" s="1"/>
  <c r="BH11" i="38" s="1"/>
  <c r="BF10" i="38"/>
  <c r="BI18" i="38"/>
  <c r="BI21" i="38" s="1"/>
  <c r="BF21" i="38"/>
  <c r="S8" i="32" s="1"/>
  <c r="BG7" i="38"/>
  <c r="BG10" i="38" s="1"/>
  <c r="BF22" i="38" l="1"/>
  <c r="BH22" i="38"/>
  <c r="BG22" i="38"/>
  <c r="BI11" i="38"/>
  <c r="BI12" i="38" s="1"/>
  <c r="AA7" i="32"/>
  <c r="AC7" i="32"/>
  <c r="AE8" i="32"/>
  <c r="Z8" i="32"/>
  <c r="AC8" i="32" s="1"/>
  <c r="BG21" i="38"/>
  <c r="BI22" i="38" s="1"/>
  <c r="BI23" i="38" s="1"/>
  <c r="AL8" i="32" l="1"/>
  <c r="AB7" i="32"/>
  <c r="BI1" i="38"/>
  <c r="AA8" i="32"/>
  <c r="AB8" i="32" s="1"/>
  <c r="S9" i="32" l="1"/>
  <c r="Z9" i="32" l="1"/>
  <c r="J47" i="32"/>
  <c r="AL47" i="32" s="1"/>
  <c r="J46" i="32"/>
  <c r="AL46" i="32" s="1"/>
  <c r="AC46" i="32" l="1"/>
  <c r="AB46" i="32" s="1"/>
  <c r="AC47" i="32"/>
  <c r="AB47" i="32" s="1"/>
  <c r="R9" i="32"/>
  <c r="K9" i="32"/>
  <c r="AA9" i="32"/>
  <c r="BH72" i="37"/>
  <c r="J40" i="32"/>
  <c r="AC40" i="32" l="1"/>
  <c r="AB40" i="32" s="1"/>
  <c r="AL40" i="32"/>
  <c r="J42" i="32"/>
  <c r="AC42" i="32" l="1"/>
  <c r="AB42" i="32" s="1"/>
  <c r="AL42" i="32"/>
  <c r="BF111" i="37" l="1"/>
  <c r="BH110" i="37"/>
  <c r="AT111" i="37"/>
  <c r="Q110" i="37"/>
  <c r="BF102" i="37"/>
  <c r="BH101" i="37"/>
  <c r="AT102" i="37"/>
  <c r="Q101" i="37"/>
  <c r="BF93" i="37"/>
  <c r="BH92" i="37"/>
  <c r="AT93" i="37"/>
  <c r="Q92" i="37"/>
  <c r="BF84" i="37"/>
  <c r="BH83" i="37"/>
  <c r="AT84" i="37"/>
  <c r="Q83" i="37"/>
  <c r="BF73" i="37"/>
  <c r="AT73" i="37"/>
  <c r="Q72" i="37"/>
  <c r="BF64" i="37"/>
  <c r="BH63" i="37"/>
  <c r="AT64" i="37"/>
  <c r="Q63" i="37"/>
  <c r="C9" i="32"/>
  <c r="AE9" i="32" s="1"/>
  <c r="I35" i="32"/>
  <c r="AK35" i="32" s="1"/>
  <c r="G35" i="32"/>
  <c r="BF55" i="37"/>
  <c r="BH54" i="37"/>
  <c r="AT55" i="37"/>
  <c r="Q54" i="37"/>
  <c r="BF46" i="37"/>
  <c r="BH45" i="37"/>
  <c r="AV46" i="37"/>
  <c r="AT46" i="37"/>
  <c r="Q45" i="37"/>
  <c r="BF19" i="37"/>
  <c r="BH18" i="37"/>
  <c r="AT19" i="37"/>
  <c r="Q18" i="37"/>
  <c r="BJ18" i="37" s="1"/>
  <c r="BJ19" i="37" s="1"/>
  <c r="BF9" i="37"/>
  <c r="BH8" i="37"/>
  <c r="AT9" i="37"/>
  <c r="Q8" i="37"/>
  <c r="BJ45" i="37" l="1"/>
  <c r="BJ46" i="37" s="1"/>
  <c r="AF45" i="37"/>
  <c r="BG45" i="37" s="1"/>
  <c r="BJ72" i="37"/>
  <c r="BJ73" i="37" s="1"/>
  <c r="AF72" i="37"/>
  <c r="BJ101" i="37"/>
  <c r="BJ102" i="37" s="1"/>
  <c r="AF101" i="37"/>
  <c r="BJ83" i="37"/>
  <c r="BJ84" i="37" s="1"/>
  <c r="AF83" i="37"/>
  <c r="BJ110" i="37"/>
  <c r="BJ111" i="37" s="1"/>
  <c r="AF110" i="37"/>
  <c r="BJ54" i="37"/>
  <c r="BJ55" i="37" s="1"/>
  <c r="AF54" i="37"/>
  <c r="BJ63" i="37"/>
  <c r="BJ64" i="37" s="1"/>
  <c r="AF63" i="37"/>
  <c r="BJ92" i="37"/>
  <c r="BJ93" i="37" s="1"/>
  <c r="AF92" i="37"/>
  <c r="BG92" i="37" s="1"/>
  <c r="AF18" i="37"/>
  <c r="BJ8" i="37"/>
  <c r="BJ9" i="37" s="1"/>
  <c r="AF8" i="37"/>
  <c r="AU19" i="37"/>
  <c r="AV19" i="37"/>
  <c r="AU46" i="37"/>
  <c r="BH73" i="37"/>
  <c r="BH55" i="37"/>
  <c r="BH46" i="37"/>
  <c r="AH73" i="37"/>
  <c r="AH111" i="37"/>
  <c r="BH102" i="37"/>
  <c r="AH84" i="37"/>
  <c r="AG111" i="37"/>
  <c r="BI110" i="37"/>
  <c r="BH93" i="37"/>
  <c r="BI83" i="37"/>
  <c r="AG93" i="37"/>
  <c r="AG102" i="37"/>
  <c r="AH102" i="37"/>
  <c r="BI101" i="37"/>
  <c r="AG84" i="37"/>
  <c r="BH84" i="37"/>
  <c r="BH111" i="37"/>
  <c r="AG73" i="37"/>
  <c r="BI63" i="37"/>
  <c r="BI72" i="37"/>
  <c r="AH64" i="37"/>
  <c r="AU66" i="37" s="1"/>
  <c r="AG64" i="37"/>
  <c r="AT66" i="37" s="1"/>
  <c r="BH64" i="37"/>
  <c r="AG55" i="37"/>
  <c r="AH55" i="37"/>
  <c r="AG46" i="37"/>
  <c r="AT48" i="37" s="1"/>
  <c r="BF48" i="37" s="1"/>
  <c r="AH46" i="37"/>
  <c r="AU48" i="37" s="1"/>
  <c r="AH19" i="37"/>
  <c r="BH19" i="37"/>
  <c r="AG19" i="37"/>
  <c r="AG9" i="37"/>
  <c r="AH9" i="37"/>
  <c r="BH9" i="37"/>
  <c r="BF66" i="37" l="1"/>
  <c r="AF55" i="37"/>
  <c r="AF102" i="37"/>
  <c r="AF19" i="37"/>
  <c r="BG18" i="37"/>
  <c r="AF64" i="37"/>
  <c r="AF111" i="37"/>
  <c r="AF84" i="37"/>
  <c r="AF73" i="37"/>
  <c r="AF46" i="37"/>
  <c r="AF93" i="37"/>
  <c r="AF9" i="37"/>
  <c r="BI45" i="37"/>
  <c r="BI92" i="37"/>
  <c r="AS93" i="37"/>
  <c r="BG101" i="37"/>
  <c r="AS102" i="37"/>
  <c r="BG83" i="37"/>
  <c r="AS84" i="37"/>
  <c r="AS111" i="37"/>
  <c r="BG110" i="37"/>
  <c r="AS64" i="37"/>
  <c r="BG63" i="37"/>
  <c r="AS73" i="37"/>
  <c r="BG72" i="37"/>
  <c r="BI18" i="37"/>
  <c r="AS55" i="37"/>
  <c r="AS46" i="37"/>
  <c r="BI54" i="37"/>
  <c r="BG54" i="37"/>
  <c r="AS19" i="37"/>
  <c r="AS9" i="37"/>
  <c r="BF10" i="37" s="1"/>
  <c r="BG8" i="37"/>
  <c r="BI8" i="37"/>
  <c r="BF112" i="37" l="1"/>
  <c r="BF103" i="37"/>
  <c r="BF94" i="37"/>
  <c r="BG85" i="37"/>
  <c r="BF65" i="37"/>
  <c r="BF56" i="37"/>
  <c r="BF20" i="37"/>
  <c r="BG10" i="37"/>
  <c r="BF74" i="37"/>
  <c r="BG65" i="37"/>
  <c r="BG74" i="37"/>
  <c r="BF47" i="37"/>
  <c r="BG47" i="37"/>
  <c r="BG56" i="37"/>
  <c r="BG20" i="37"/>
  <c r="BG112" i="37"/>
  <c r="BF85" i="37"/>
  <c r="BG94" i="37"/>
  <c r="BG103" i="37"/>
  <c r="BI111" i="37"/>
  <c r="BH112" i="37" s="1"/>
  <c r="BI102" i="37"/>
  <c r="BI84" i="37"/>
  <c r="BH85" i="37" s="1"/>
  <c r="BG73" i="37"/>
  <c r="BG93" i="37"/>
  <c r="BI94" i="37" s="1"/>
  <c r="BG102" i="37"/>
  <c r="BI103" i="37" s="1"/>
  <c r="BG111" i="37"/>
  <c r="BI112" i="37" s="1"/>
  <c r="BG46" i="37"/>
  <c r="BG19" i="37"/>
  <c r="BG55" i="37"/>
  <c r="BG64" i="37"/>
  <c r="BG84" i="37"/>
  <c r="BI85" i="37" s="1"/>
  <c r="BI93" i="37"/>
  <c r="BH94" i="37" s="1"/>
  <c r="BI64" i="37"/>
  <c r="BH65" i="37" s="1"/>
  <c r="BI73" i="37"/>
  <c r="BI46" i="37"/>
  <c r="BH47" i="37" s="1"/>
  <c r="BG9" i="37"/>
  <c r="BI55" i="37"/>
  <c r="BH56" i="37" s="1"/>
  <c r="BI19" i="37"/>
  <c r="BH20" i="37" s="1"/>
  <c r="BI9" i="37"/>
  <c r="BH10" i="37" s="1"/>
  <c r="BI86" i="37" l="1"/>
  <c r="BI65" i="37"/>
  <c r="BI66" i="37" s="1"/>
  <c r="BI113" i="37"/>
  <c r="BI10" i="37"/>
  <c r="BI11" i="37" s="1"/>
  <c r="BH74" i="37"/>
  <c r="BI56" i="37"/>
  <c r="BI57" i="37" s="1"/>
  <c r="BI20" i="37"/>
  <c r="BI21" i="37" s="1"/>
  <c r="BI47" i="37"/>
  <c r="BI48" i="37" s="1"/>
  <c r="BI74" i="37"/>
  <c r="BI75" i="37" s="1"/>
  <c r="BI104" i="37"/>
  <c r="BH103" i="37"/>
  <c r="BI95" i="37"/>
  <c r="BI184" i="37"/>
  <c r="BG184" i="37"/>
  <c r="BF184" i="37"/>
  <c r="BF37" i="37"/>
  <c r="BH36" i="37"/>
  <c r="AT37" i="37"/>
  <c r="Q36" i="37"/>
  <c r="BF28" i="37"/>
  <c r="BH27" i="37"/>
  <c r="AU28" i="37"/>
  <c r="AT28" i="37"/>
  <c r="Q27" i="37"/>
  <c r="BJ27" i="37" l="1"/>
  <c r="BJ28" i="37" s="1"/>
  <c r="AF27" i="37"/>
  <c r="BJ36" i="37"/>
  <c r="BJ37" i="37" s="1"/>
  <c r="AF36" i="37"/>
  <c r="AI28" i="37"/>
  <c r="AV30" i="37" s="1"/>
  <c r="AV28" i="37"/>
  <c r="AU37" i="37"/>
  <c r="AV37" i="37"/>
  <c r="BI185" i="37"/>
  <c r="AI37" i="37"/>
  <c r="AV39" i="37" s="1"/>
  <c r="BF39" i="37" s="1"/>
  <c r="BH28" i="37"/>
  <c r="BI36" i="37"/>
  <c r="AH37" i="37"/>
  <c r="AG28" i="37"/>
  <c r="AT30" i="37" s="1"/>
  <c r="BH37" i="37"/>
  <c r="AH28" i="37"/>
  <c r="AU30" i="37" s="1"/>
  <c r="AG37" i="37"/>
  <c r="BF30" i="37" l="1"/>
  <c r="AF37" i="37"/>
  <c r="AF28" i="37"/>
  <c r="BG36" i="37"/>
  <c r="AS37" i="37"/>
  <c r="AS28" i="37"/>
  <c r="BI27" i="37"/>
  <c r="BG27" i="37"/>
  <c r="BF38" i="37" l="1"/>
  <c r="BF29" i="37"/>
  <c r="BG38" i="37"/>
  <c r="BG29" i="37"/>
  <c r="BG37" i="37"/>
  <c r="BG28" i="37"/>
  <c r="BI37" i="37"/>
  <c r="BH38" i="37" s="1"/>
  <c r="BI28" i="37"/>
  <c r="BH29" i="37" s="1"/>
  <c r="BI29" i="37" l="1"/>
  <c r="BI30" i="37" s="1"/>
  <c r="BI38" i="37"/>
  <c r="BI39" i="37" s="1"/>
  <c r="I9" i="32"/>
  <c r="G9" i="32"/>
  <c r="E9" i="32"/>
  <c r="I43" i="32"/>
  <c r="J39" i="32"/>
  <c r="I49" i="32" l="1"/>
  <c r="AK49" i="32" s="1"/>
  <c r="AC39" i="32"/>
  <c r="AB39" i="32" s="1"/>
  <c r="AL39" i="32"/>
  <c r="J30" i="32"/>
  <c r="AC30" i="32" l="1"/>
  <c r="AL30" i="32"/>
  <c r="J9" i="32"/>
  <c r="AL9" i="32" s="1"/>
  <c r="AB30" i="32" l="1"/>
  <c r="AB9" i="32"/>
  <c r="AC9" i="32"/>
  <c r="J31" i="32"/>
  <c r="AC31" i="32" l="1"/>
  <c r="AB31" i="32" s="1"/>
  <c r="AL31" i="32"/>
  <c r="D49" i="32" l="1"/>
  <c r="AF49" i="32" s="1"/>
  <c r="J29" i="32"/>
  <c r="C48" i="32" l="1"/>
  <c r="J45" i="32" l="1"/>
  <c r="J48" i="32" s="1"/>
  <c r="S48" i="32" l="1"/>
  <c r="Z45" i="32"/>
  <c r="Z48" i="32" s="1"/>
  <c r="R45" i="32"/>
  <c r="AE48" i="32" l="1"/>
  <c r="AL45" i="32"/>
  <c r="R48" i="32"/>
  <c r="AL48" i="32" s="1"/>
  <c r="AC45" i="32"/>
  <c r="AC48" i="32" s="1"/>
  <c r="AB45" i="32" l="1"/>
  <c r="AB48" i="32" s="1"/>
  <c r="W43" i="32" l="1"/>
  <c r="W49" i="32" s="1"/>
  <c r="S43" i="32"/>
  <c r="S49" i="32" s="1"/>
  <c r="C49" i="32"/>
  <c r="G43" i="32"/>
  <c r="G49" i="32" s="1"/>
  <c r="E43" i="32"/>
  <c r="AE43" i="32" l="1"/>
  <c r="AG43" i="32"/>
  <c r="E49" i="32"/>
  <c r="Z37" i="32"/>
  <c r="R37" i="32"/>
  <c r="O43" i="32"/>
  <c r="J37" i="32"/>
  <c r="O49" i="32" l="1"/>
  <c r="W50" i="32" s="1"/>
  <c r="J43" i="32"/>
  <c r="AC37" i="32"/>
  <c r="AB37" i="32" s="1"/>
  <c r="J50" i="32"/>
  <c r="AL37" i="32"/>
  <c r="AI49" i="32" l="1"/>
  <c r="K49" i="32"/>
  <c r="AE27" i="32"/>
  <c r="J34" i="32"/>
  <c r="J35" i="32" s="1"/>
  <c r="AE49" i="32" l="1"/>
  <c r="S50" i="32"/>
  <c r="AC34" i="32"/>
  <c r="AB34" i="32" s="1"/>
  <c r="AL34" i="32"/>
  <c r="J49" i="32" l="1"/>
  <c r="AC43" i="32" l="1"/>
  <c r="AB43" i="32"/>
  <c r="AA43" i="32"/>
  <c r="AL43" i="32"/>
  <c r="R29" i="32" l="1"/>
  <c r="R35" i="32" s="1"/>
  <c r="M49" i="32"/>
  <c r="R50" i="32" l="1"/>
  <c r="R49" i="32"/>
  <c r="R51" i="32" l="1"/>
  <c r="Z29" i="32"/>
  <c r="Z35" i="32" s="1"/>
  <c r="U49" i="32"/>
  <c r="AG49" i="32" l="1"/>
  <c r="AC29" i="32"/>
  <c r="AL29" i="32"/>
  <c r="Z49" i="32" l="1"/>
  <c r="AL49" i="32" s="1"/>
  <c r="AL35" i="32"/>
  <c r="AB29" i="32"/>
  <c r="AB35" i="32" s="1"/>
  <c r="AB49" i="32" s="1"/>
  <c r="AC35" i="32"/>
  <c r="AC49" i="32" s="1"/>
  <c r="AA49" i="32"/>
  <c r="U50" i="32"/>
  <c r="Z50" i="32" l="1"/>
  <c r="AC50" i="32"/>
  <c r="J51" i="32" l="1"/>
  <c r="J52" i="32" s="1"/>
  <c r="D50" i="32" l="1"/>
</calcChain>
</file>

<file path=xl/sharedStrings.xml><?xml version="1.0" encoding="utf-8"?>
<sst xmlns="http://schemas.openxmlformats.org/spreadsheetml/2006/main" count="1829" uniqueCount="327">
  <si>
    <t>Dos</t>
  </si>
  <si>
    <t>kg</t>
  </si>
  <si>
    <t>Buah</t>
  </si>
  <si>
    <t>:  APBDesa 2023</t>
  </si>
  <si>
    <t>Pekerja</t>
  </si>
  <si>
    <t>JUMLAH TOTAL</t>
  </si>
  <si>
    <t>JUMLAH (Rp)</t>
  </si>
  <si>
    <t>Pasir</t>
  </si>
  <si>
    <t>Lembar</t>
  </si>
  <si>
    <t>KEGIATAN</t>
  </si>
  <si>
    <t>SUMBER DANA</t>
  </si>
  <si>
    <t>NO</t>
  </si>
  <si>
    <t>URAIAN</t>
  </si>
  <si>
    <t>VOLUME</t>
  </si>
  <si>
    <t>HOK</t>
  </si>
  <si>
    <t>Prasasti</t>
  </si>
  <si>
    <t>JUMLAH</t>
  </si>
  <si>
    <t>Zak</t>
  </si>
  <si>
    <t>Ls</t>
  </si>
  <si>
    <t xml:space="preserve">         </t>
  </si>
  <si>
    <t>Meter</t>
  </si>
  <si>
    <t>HARGA (Rp)</t>
  </si>
  <si>
    <t>RAB</t>
  </si>
  <si>
    <t>REALISASI</t>
  </si>
  <si>
    <t>SAT</t>
  </si>
  <si>
    <t>JML</t>
  </si>
  <si>
    <t xml:space="preserve">SUMBER DA NA </t>
  </si>
  <si>
    <t>REALISASI-1</t>
  </si>
  <si>
    <t>DDs</t>
  </si>
  <si>
    <t>ADD</t>
  </si>
  <si>
    <t>BELANJA</t>
  </si>
  <si>
    <t>Unit</t>
  </si>
  <si>
    <t>ls</t>
  </si>
  <si>
    <t>Kotak</t>
  </si>
  <si>
    <t>Spanduk</t>
  </si>
  <si>
    <t>Jam</t>
  </si>
  <si>
    <t>SISA PAGU</t>
  </si>
  <si>
    <t>SELISIH BELANJA</t>
  </si>
  <si>
    <t>TOTAL SISA ANGGARAN</t>
  </si>
  <si>
    <t>SELISIH REALISASI</t>
  </si>
  <si>
    <t>PAJAK</t>
  </si>
  <si>
    <t>Jumlah</t>
  </si>
  <si>
    <t>JUMLAH SISA ANGGARAN</t>
  </si>
  <si>
    <t>SPPD Luar Daerah dalam Propinsi</t>
  </si>
  <si>
    <t xml:space="preserve">SPPD dalam Kabupaten/kota </t>
  </si>
  <si>
    <t>Kali</t>
  </si>
  <si>
    <t>KAUR UMUM</t>
  </si>
  <si>
    <t>NON BELANJA</t>
  </si>
  <si>
    <t>KASI KESRA</t>
  </si>
  <si>
    <t>BHP</t>
  </si>
  <si>
    <t>I</t>
  </si>
  <si>
    <t>II</t>
  </si>
  <si>
    <t xml:space="preserve">Jumlah </t>
  </si>
  <si>
    <t>KASI PEMERINTAHAN</t>
  </si>
  <si>
    <t>III</t>
  </si>
  <si>
    <t>KAUR REN</t>
  </si>
  <si>
    <t>KAUR KEU</t>
  </si>
  <si>
    <t>IV</t>
  </si>
  <si>
    <t>V</t>
  </si>
  <si>
    <t>VI</t>
  </si>
  <si>
    <t>KASI PELAYANAN</t>
  </si>
  <si>
    <t>PKK</t>
  </si>
  <si>
    <t>Org</t>
  </si>
  <si>
    <t>: SILTAP SEKDES</t>
  </si>
  <si>
    <t>:TUNJANGAN SEKDES</t>
  </si>
  <si>
    <t>: SILTAP KADES</t>
  </si>
  <si>
    <t>: TUNJANGAN KADES</t>
  </si>
  <si>
    <t>: SILTAP PERANGKAT KAUR/KASI</t>
  </si>
  <si>
    <t>: TUNJANGAN PERANGKAT KAUR/KASI</t>
  </si>
  <si>
    <t>: SILTAP PERANGKAT KADUS</t>
  </si>
  <si>
    <t>: TUNJANGAN PERANGKAT KADUS</t>
  </si>
  <si>
    <t>: SILTAP BDP</t>
  </si>
  <si>
    <t>KETUA</t>
  </si>
  <si>
    <t>WAKIL KETUA</t>
  </si>
  <si>
    <t>SEKERTARIS BPD</t>
  </si>
  <si>
    <t>ANGGOTA BPD</t>
  </si>
  <si>
    <t>Siltap Kades</t>
  </si>
  <si>
    <t>Tunjangan Kades</t>
  </si>
  <si>
    <t>Siltap Sekdes</t>
  </si>
  <si>
    <t>Tunjangan Sekdes</t>
  </si>
  <si>
    <t>Siltap Ketua BPD</t>
  </si>
  <si>
    <t>Siltap Wakil Ketua BPD</t>
  </si>
  <si>
    <t>Siltap Sekretaris BPD</t>
  </si>
  <si>
    <t>Siltap Anggota BPD</t>
  </si>
  <si>
    <t>:  APBDesa 2024</t>
  </si>
  <si>
    <t xml:space="preserve"> </t>
  </si>
  <si>
    <t>Snack</t>
  </si>
  <si>
    <t>Makan/Minum</t>
  </si>
  <si>
    <t>: Penyusunan Dokumen LPJ APBDesa 2024</t>
  </si>
  <si>
    <t>Materai</t>
  </si>
  <si>
    <t>Kue Bosara</t>
  </si>
  <si>
    <t xml:space="preserve">: Musyawarah Dadakan </t>
  </si>
  <si>
    <t>OB</t>
  </si>
  <si>
    <t>: Jaminan Sosial Ketenaga Kerjagaan Perangkat Desa</t>
  </si>
  <si>
    <t>:  Sekretaris Desa</t>
  </si>
  <si>
    <t>:  Kaur/Kasi</t>
  </si>
  <si>
    <t>:  Kapala Dusun</t>
  </si>
  <si>
    <t xml:space="preserve">Spanduk </t>
  </si>
  <si>
    <t>DDS</t>
  </si>
  <si>
    <t>Eselon III</t>
  </si>
  <si>
    <t>: Pembinaan LPM</t>
  </si>
  <si>
    <t>: kegiatan keagamaan</t>
  </si>
  <si>
    <t>: Peningkatan Produksi Ketahanan Pangan ( Alat Produksi dan pengelolahan Pertanian)</t>
  </si>
  <si>
    <t>: Oprasional RT dan Insentif RT</t>
  </si>
  <si>
    <t>: Operasional Pemdes</t>
  </si>
  <si>
    <t>Penjepit Kertas</t>
  </si>
  <si>
    <t>Tempat sampah</t>
  </si>
  <si>
    <t>Belanja Perlengkapan Alat Rumah Tangga dan Bahan Kebersihan</t>
  </si>
  <si>
    <t>Belanja Barang Cetak dan Penggandaan</t>
  </si>
  <si>
    <t>Belanja Barang Konsumsi (Makan/Minum)</t>
  </si>
  <si>
    <t>Rim</t>
  </si>
  <si>
    <t>: Operasional BPD</t>
  </si>
  <si>
    <t>Kertas HVS F4</t>
  </si>
  <si>
    <t>SPPD Dalam Kabupaten/Kota</t>
  </si>
  <si>
    <t xml:space="preserve">Musyawarah Dadakan </t>
  </si>
  <si>
    <t>Penyusunan Dokumen LPJ APBDesa 2024</t>
  </si>
  <si>
    <t>KK</t>
  </si>
  <si>
    <t>: Pemutakhiran Data SDGs Desa</t>
  </si>
  <si>
    <t>Paket Data Penginputan Online</t>
  </si>
  <si>
    <t>Oprasional RT dan Insentif RT</t>
  </si>
  <si>
    <t>kegiatan keagamaan</t>
  </si>
  <si>
    <t>Peningkatan Produksi Ketahanan Pangan ( Alat Produksi dan pengelolahan Pertanian)</t>
  </si>
  <si>
    <t>Pembinaan LPM</t>
  </si>
  <si>
    <t xml:space="preserve">: Pembiyaan </t>
  </si>
  <si>
    <t>TOTAL PAGU ANGGARAN</t>
  </si>
  <si>
    <t>REALISASI ANGGARAN</t>
  </si>
  <si>
    <t>Siltap Perangkat Kaur/Kasi</t>
  </si>
  <si>
    <t>Tunjangan Perangkat Kaur/Kasi</t>
  </si>
  <si>
    <t>Siltap Perangkat Kadus</t>
  </si>
  <si>
    <t>Tunjangan Perangkat Kadus</t>
  </si>
  <si>
    <t>: Jaminan Sosial Ketenagakerjaan Kepala Desa</t>
  </si>
  <si>
    <t>Jaminan Sostek Kepala Desa</t>
  </si>
  <si>
    <t>Jaminan Sostek Sekdes</t>
  </si>
  <si>
    <t>Jaminan Sostek Kaur/Kasi</t>
  </si>
  <si>
    <t>Jaminan Sostek Kadus</t>
  </si>
  <si>
    <t>: Jaminan Sosial Ketenaga Kerjaan Perangkat Desa</t>
  </si>
  <si>
    <t>DLL</t>
  </si>
  <si>
    <t>SPPD RT dalam Kabupaten</t>
  </si>
  <si>
    <t>% GIAT</t>
  </si>
  <si>
    <t>% ANGGARAN</t>
  </si>
  <si>
    <t xml:space="preserve">Pengadaan Tirai </t>
  </si>
  <si>
    <t>SDDS</t>
  </si>
  <si>
    <t xml:space="preserve">Pengadaan Sumur Bor </t>
  </si>
  <si>
    <t xml:space="preserve">: Pembangunan Drainase Ujunge RT 02  </t>
  </si>
  <si>
    <t>Belanja Barang Material</t>
  </si>
  <si>
    <t>Semen PC 40 kg</t>
  </si>
  <si>
    <t>Batu Belah/Cipping</t>
  </si>
  <si>
    <t>Besi Beton Polos 12</t>
  </si>
  <si>
    <t>Kawat Beton</t>
  </si>
  <si>
    <t>Paku 5-12 cm</t>
  </si>
  <si>
    <t>Kayu Kelas 3 (Mall)</t>
  </si>
  <si>
    <t>Batu Kali/Gunung</t>
  </si>
  <si>
    <t>Belanja jasa Honorarium Tim Pelaksana kegiatan</t>
  </si>
  <si>
    <t>operasional TPK 2,5 %</t>
  </si>
  <si>
    <t>Tukang</t>
  </si>
  <si>
    <t xml:space="preserve">Kepala Tukang </t>
  </si>
  <si>
    <t>Belanja Modal Prasarana Lainnya</t>
  </si>
  <si>
    <t>Papan Informasi Kegiatan</t>
  </si>
  <si>
    <t>M3</t>
  </si>
  <si>
    <t>btng</t>
  </si>
  <si>
    <t>LS</t>
  </si>
  <si>
    <t>: Pembangunan saluran Pembuangan dusun Awerange 319 M</t>
  </si>
  <si>
    <t>SADD</t>
  </si>
  <si>
    <t xml:space="preserve"> operasional TPK 1,5 %</t>
  </si>
  <si>
    <t>Batu kali/Gunung</t>
  </si>
  <si>
    <t>operasional TPK 1,5 %</t>
  </si>
  <si>
    <t>Belanja  Jasa Upah Tenaga Kerja</t>
  </si>
  <si>
    <t>Belanja  Jasa Sewa Sarana Mobilitas</t>
  </si>
  <si>
    <t>Sewa Excavator 120 HP</t>
  </si>
  <si>
    <t>Mobilisasi</t>
  </si>
  <si>
    <t>Hok</t>
  </si>
  <si>
    <t>: Peningkatan Kapasitas Kepala Desa</t>
  </si>
  <si>
    <t>Kontribusi Bimtek Kepala Desa</t>
  </si>
  <si>
    <t>: Peningkatan Kapasitas Perangkat Desa</t>
  </si>
  <si>
    <t>Belanja Alat Tulis Kantor</t>
  </si>
  <si>
    <t>Map Lubang</t>
  </si>
  <si>
    <t xml:space="preserve">Belanja Jasa Honorarium </t>
  </si>
  <si>
    <t>Transport Pencacah SDGs</t>
  </si>
  <si>
    <t>Transport Penginfutan SDGs</t>
  </si>
  <si>
    <t>PAD</t>
  </si>
  <si>
    <t>Map Kancing</t>
  </si>
  <si>
    <t>Foto Copy Kusioner RT (12 RT x 12 Lembar x 500)</t>
  </si>
  <si>
    <t>Foto Copy Kusioner KK (1.000 x 4 Lembar x 500)</t>
  </si>
  <si>
    <t>Foto Copy Kusioner Individu (3.500 Jiw x 4 Lembar x 500)</t>
  </si>
  <si>
    <t>Snack Bimtek Pendataan SDGs Desa</t>
  </si>
  <si>
    <t>Snack Bimtek Penginfutan Data SDGs Desa</t>
  </si>
  <si>
    <t>Makan/Minum penetapan hasil pendataan SDGS Desa</t>
  </si>
  <si>
    <t xml:space="preserve">Snack penetapan hasil pendataan SDGS </t>
  </si>
  <si>
    <t>Belanja Pakaian Dinas/Seragam/Atribut</t>
  </si>
  <si>
    <t>ID Card Petugas Pencaca SDGs Desa</t>
  </si>
  <si>
    <t xml:space="preserve">Belanja Umbul-umbul/Spanduk </t>
  </si>
  <si>
    <t>Biaya Petugas Pencaca SDGs Desa</t>
  </si>
  <si>
    <t>Biaya Petugas Penginfutan  data keluarga (KK)</t>
  </si>
  <si>
    <t xml:space="preserve">Penjepit </t>
  </si>
  <si>
    <t xml:space="preserve">Pulpen Paster </t>
  </si>
  <si>
    <t xml:space="preserve">Pembangunan Drainase Ujunge RT 02  </t>
  </si>
  <si>
    <t>SDDs</t>
  </si>
  <si>
    <t>PLL</t>
  </si>
  <si>
    <t>Peningkatan Kapasitas Kepala Desa</t>
  </si>
  <si>
    <t>Peningkatan Kapasitas Perangkat Desa</t>
  </si>
  <si>
    <t>Pemutakhiran Data SDGs Desa (DDS)</t>
  </si>
  <si>
    <t>Pemutakhiran Data SDGs Desa (PAD)</t>
  </si>
  <si>
    <t>Pembangunan saluran Pembuangan dusun Awerange 319 M (SADD)</t>
  </si>
  <si>
    <t>SPPD Luar Daerah Luar Provinsi</t>
  </si>
  <si>
    <t>:  pembinaan forum anak</t>
  </si>
  <si>
    <t>Eselon II</t>
  </si>
  <si>
    <t>Pembinaan Forum anak ( Penyuluhan ramah tama anak</t>
  </si>
  <si>
    <t>Pembersih lantai</t>
  </si>
  <si>
    <t>Pembersih kamar mandi</t>
  </si>
  <si>
    <t>SPBH</t>
  </si>
  <si>
    <t>Kompor</t>
  </si>
  <si>
    <t>Cangkir</t>
  </si>
  <si>
    <t>Loyang air</t>
  </si>
  <si>
    <t>Tempat tisu</t>
  </si>
  <si>
    <t>Belanja pakaian dinas/seragam/atribut</t>
  </si>
  <si>
    <t>Seragam olah raga</t>
  </si>
  <si>
    <t xml:space="preserve">Belanja Perjalanan Dinas </t>
  </si>
  <si>
    <t>Belanja Alat Tulis Kantor dan Benda Pos</t>
  </si>
  <si>
    <t>Belanja Pemeliharaan Peralatan</t>
  </si>
  <si>
    <t>Biaya Servis Laptop</t>
  </si>
  <si>
    <t>Belanja Modal Peralatan Mebelair dan Aksesoris Ruangan</t>
  </si>
  <si>
    <t xml:space="preserve">Papan Struktur Kegiatan </t>
  </si>
  <si>
    <t>SPPD Luar Kabupaten Dalam Propinsi</t>
  </si>
  <si>
    <t>PLL/JAGIR</t>
  </si>
  <si>
    <t xml:space="preserve">SUMBER DANA </t>
  </si>
  <si>
    <t>Psg</t>
  </si>
  <si>
    <t>: Aset Tetap Kantor</t>
  </si>
  <si>
    <t>Belanja Modal Peralatan Komputer</t>
  </si>
  <si>
    <t>Laptop</t>
  </si>
  <si>
    <t>PBH</t>
  </si>
  <si>
    <t xml:space="preserve">Pengadaan Printer Epson </t>
  </si>
  <si>
    <t>Kursi kerja</t>
  </si>
  <si>
    <t>Sofa Tamu</t>
  </si>
  <si>
    <t xml:space="preserve">Papan nama kantor </t>
  </si>
  <si>
    <t xml:space="preserve">Unit </t>
  </si>
  <si>
    <t>: Pembangunan Kantor Desa (Papan Nama Kantor )</t>
  </si>
  <si>
    <t>Semen PC @ 40  kg</t>
  </si>
  <si>
    <t>Semen Nut</t>
  </si>
  <si>
    <t>Tanah Timbunan</t>
  </si>
  <si>
    <t>Batu gunung/kali</t>
  </si>
  <si>
    <t>Batu Bata</t>
  </si>
  <si>
    <t xml:space="preserve">Kg </t>
  </si>
  <si>
    <t>Operasional TPK 2,5%</t>
  </si>
  <si>
    <t>Pasir pasang</t>
  </si>
  <si>
    <t>Air kerja</t>
  </si>
  <si>
    <t>Kayu kelas III Mall</t>
  </si>
  <si>
    <t>Paku 5 cm-10 cm</t>
  </si>
  <si>
    <t>Plywood tebal 9mm</t>
  </si>
  <si>
    <t>Besi beton polos 12</t>
  </si>
  <si>
    <t>Kawat beton</t>
  </si>
  <si>
    <t>Cat dasar</t>
  </si>
  <si>
    <t>Cat tembok</t>
  </si>
  <si>
    <t>Belanja operasional TPK 2,5%</t>
  </si>
  <si>
    <t>Liter</t>
  </si>
  <si>
    <t>Batang</t>
  </si>
  <si>
    <t>Batu pecah 2-3</t>
  </si>
  <si>
    <t>Besi beton polos 8</t>
  </si>
  <si>
    <t>Keramik 50x50 cm</t>
  </si>
  <si>
    <t>Keramik 25x40 cm</t>
  </si>
  <si>
    <t>Pas logo neon box</t>
  </si>
  <si>
    <t>Kepala Tukang</t>
  </si>
  <si>
    <t>Molen/beton mixer 0,35 m3</t>
  </si>
  <si>
    <t>Papan informasi</t>
  </si>
  <si>
    <t xml:space="preserve">Ls </t>
  </si>
  <si>
    <t>Hari</t>
  </si>
  <si>
    <t xml:space="preserve">Teko Air </t>
  </si>
  <si>
    <t>Operasional Pemdes (SPBH)</t>
  </si>
  <si>
    <t>Operasional Pemdes (JAGIR)</t>
  </si>
  <si>
    <t>Operasional Pemdes (SADD)</t>
  </si>
  <si>
    <t>Operasional BPD (JAGIR)</t>
  </si>
  <si>
    <t>Operasional BPD (SADD)</t>
  </si>
  <si>
    <t>Aset Tetap Desa (PAD)</t>
  </si>
  <si>
    <t>Papan Nama Kantor Desa (PAD)</t>
  </si>
  <si>
    <t xml:space="preserve">: Pagar dan Halaman Kantor Desa </t>
  </si>
  <si>
    <t>Pagar dan Halaman Kantor Desa (SPBH)</t>
  </si>
  <si>
    <t>Pagar dan Halaman Kantor Desa (SADD)</t>
  </si>
  <si>
    <t>Pagar dan Halaman Kantor Desa (PLL)</t>
  </si>
  <si>
    <t xml:space="preserve">: Pengelolaan Sampah </t>
  </si>
  <si>
    <t xml:space="preserve">Pengelolaan Sampah </t>
  </si>
  <si>
    <t>: Rapat Internal PEMDES (SPBH)</t>
  </si>
  <si>
    <t>Rapat Internal Pemdes (SADD)</t>
  </si>
  <si>
    <t xml:space="preserve">Snack </t>
  </si>
  <si>
    <t xml:space="preserve">Jumbo Air </t>
  </si>
  <si>
    <t>Aset Tetap Desa (PBH)</t>
  </si>
  <si>
    <t>SBHP</t>
  </si>
  <si>
    <t>REALISASI KEGIATAN APBDesa PERUBAHAN TA. 2024</t>
  </si>
  <si>
    <t>M³</t>
  </si>
  <si>
    <t xml:space="preserve">Zak </t>
  </si>
  <si>
    <t>JAGIR</t>
  </si>
  <si>
    <t>kamoceng</t>
  </si>
  <si>
    <t>sapu</t>
  </si>
  <si>
    <t>pel lantai</t>
  </si>
  <si>
    <t>: Pembinaan PKK</t>
  </si>
  <si>
    <t>Snack (2 Keg x 40 Org)</t>
  </si>
  <si>
    <t>Makan/Minum (2 Keg x 50 Org)</t>
  </si>
  <si>
    <t>TUKANG</t>
  </si>
  <si>
    <t>eqw</t>
  </si>
  <si>
    <t>HARGA</t>
  </si>
  <si>
    <t>TOKO</t>
  </si>
  <si>
    <t>SILISIH</t>
  </si>
  <si>
    <t>PEKERJA</t>
  </si>
  <si>
    <t>PENCAIRAN</t>
  </si>
  <si>
    <t>JUMLAH LABA</t>
  </si>
  <si>
    <t>PEMBANGUNAN SALURAN AIR</t>
  </si>
  <si>
    <t>TGL, 10-10-2024</t>
  </si>
  <si>
    <t>TGL, 20-10-2024</t>
  </si>
  <si>
    <t>KA. TUKANG</t>
  </si>
  <si>
    <t>TGL, 31-10-2024</t>
  </si>
  <si>
    <t>TGL, 12-11-2024</t>
  </si>
  <si>
    <t>Pemutakhiran Data SDGs Desa (SDDS)</t>
  </si>
  <si>
    <t>\</t>
  </si>
  <si>
    <t>PAGU</t>
  </si>
  <si>
    <t>SISA</t>
  </si>
  <si>
    <t>TPK</t>
  </si>
  <si>
    <t>TERBAYAR</t>
  </si>
  <si>
    <t>TGL, 28-11-2024</t>
  </si>
  <si>
    <t>SISA UPAH YG BELUM DIBAYAR</t>
  </si>
  <si>
    <t>MOLEN</t>
  </si>
  <si>
    <t>GAMBAR</t>
  </si>
  <si>
    <t>CADANGAN</t>
  </si>
  <si>
    <t>PANJAR</t>
  </si>
  <si>
    <t>PINDAH BATU</t>
  </si>
  <si>
    <t>SENSO TEBANG KAYU</t>
  </si>
  <si>
    <t>TGL, 12-12-2024</t>
  </si>
  <si>
    <t>Penyuluhan ramah perempuan &amp; peduli anak</t>
  </si>
  <si>
    <t>TGL, 27-12-2024</t>
  </si>
  <si>
    <t>Pembangunan saluran Pembuangan dusun Awerange 319 M (SPLL)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</si>
</sst>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43" formatCode="_-* #,##0.00_-;\-* #,##0.00_-;_-* &quot;-&quot;??_-;_-@_-"/>
    <numFmt numFmtId="164" formatCode="_(* #,##0_);_(* \(#,##0\);_(* &quot;-&quot;_);_(@_)"/>
    <numFmt numFmtId="165" formatCode="_(* #,##0.00_);_(* \(#,##0.00\);_(* &quot;-&quot;??_);_(@_)"/>
    <numFmt numFmtId="166" formatCode="&quot;$&quot;#,##0.00_);\(&quot;$&quot;#,##0.00\)"/>
    <numFmt numFmtId="167" formatCode="_(* #,##0.00_);_(* \(#,##0.00\);_(* &quot;-&quot;_);_(@_)"/>
    <numFmt numFmtId="168" formatCode="_-[$Rp-421]* #,##0.00_-;\-[$Rp-421]* #,##0.00_-;_-[$Rp-421]* &quot;-&quot;??_-;_-@_-"/>
    <numFmt numFmtId="169" formatCode="_(* #,##0_);_(* \(#,##0\);_(* &quot;-&quot;??_);_(@_)"/>
    <numFmt numFmtId="170" formatCode="_(* #,##0.00000000_);_(* \(#,##0.00000000\);_(* &quot;-&quot;_);_(@_)"/>
    <numFmt numFmtId="171" formatCode="_-* #,##0.0_-;\-* #,##0.0_-;_-* &quot;-&quot;?_-;_-@_-"/>
    <numFmt numFmtId="172" formatCode="0,000.00"/>
    <numFmt numFmtId="173" formatCode="00,"/>
    <numFmt numFmtId="174" formatCode="_(* #,##0.00000000_);_(* \(#,##0.00000000\);_(* &quot;-&quot;??_);_(@_)"/>
    <numFmt numFmtId="175" formatCode="0,000,000.00"/>
    <numFmt numFmtId="176" formatCode="0,000"/>
    <numFmt numFmtId="177" formatCode="_(* #,##0.000_);_(* \(#,##0.000\);_(* &quot;-&quot;??_);_(@_)"/>
    <numFmt numFmtId="178" formatCode="_(* #,##0.0_);_(* \(#,##0.0\);_(* &quot;-&quot;??_);_(@_)"/>
  </numFmts>
  <fonts count="64" x14ac:knownFonts="1">
    <font>
      <sz val="10"/>
      <color rgb="FF000000"/>
      <name val="Times New Roman"/>
      <charset val="204"/>
    </font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color rgb="FF000000"/>
      <name val="Calibri"/>
      <family val="2"/>
    </font>
    <font>
      <sz val="10"/>
      <color rgb="FF000000"/>
      <name val="Times New Roman"/>
      <family val="1"/>
    </font>
    <font>
      <b/>
      <sz val="10"/>
      <color rgb="FF000000"/>
      <name val="Times New Roman"/>
      <family val="1"/>
    </font>
    <font>
      <sz val="10"/>
      <color rgb="FFFF0000"/>
      <name val="Times New Roman"/>
      <family val="1"/>
    </font>
    <font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12"/>
      <color rgb="FF000000"/>
      <name val="Arial"/>
      <family val="2"/>
    </font>
    <font>
      <sz val="12"/>
      <color rgb="FFFF0000"/>
      <name val="Arial"/>
      <family val="2"/>
    </font>
    <font>
      <sz val="10"/>
      <name val="Helv"/>
    </font>
    <font>
      <sz val="10"/>
      <name val="MS Sans Serif"/>
      <family val="2"/>
    </font>
    <font>
      <sz val="10"/>
      <name val="Arial"/>
      <family val="2"/>
    </font>
    <font>
      <sz val="11"/>
      <color theme="1"/>
      <name val="Calibri"/>
      <family val="2"/>
      <charset val="1"/>
      <scheme val="minor"/>
    </font>
    <font>
      <sz val="12"/>
      <name val="Arial"/>
      <family val="2"/>
    </font>
    <font>
      <sz val="11"/>
      <color rgb="FFFF0000"/>
      <name val="Calibri"/>
      <family val="2"/>
    </font>
    <font>
      <b/>
      <sz val="11"/>
      <color rgb="FFFF0000"/>
      <name val="Calibri"/>
      <family val="2"/>
    </font>
    <font>
      <b/>
      <sz val="10"/>
      <color rgb="FFFF0000"/>
      <name val="Times New Roman"/>
      <family val="1"/>
    </font>
    <font>
      <sz val="12"/>
      <color theme="1"/>
      <name val="Calibri"/>
      <family val="2"/>
      <scheme val="minor"/>
    </font>
    <font>
      <sz val="10"/>
      <color indexed="8"/>
      <name val="Arial"/>
      <family val="2"/>
    </font>
    <font>
      <sz val="12"/>
      <color indexed="8"/>
      <name val="Arial"/>
      <family val="2"/>
    </font>
    <font>
      <b/>
      <sz val="12"/>
      <color rgb="FF000000"/>
      <name val="Arial"/>
      <family val="2"/>
    </font>
    <font>
      <b/>
      <sz val="12"/>
      <name val="Arial"/>
      <family val="2"/>
    </font>
    <font>
      <b/>
      <sz val="12"/>
      <color rgb="FFFF0000"/>
      <name val="Arial"/>
      <family val="2"/>
    </font>
    <font>
      <b/>
      <sz val="12"/>
      <color theme="1"/>
      <name val="Arial"/>
      <family val="2"/>
    </font>
    <font>
      <b/>
      <sz val="12"/>
      <color indexed="8"/>
      <name val="Arial"/>
      <family val="2"/>
    </font>
    <font>
      <sz val="12"/>
      <color theme="1"/>
      <name val="Arial"/>
      <family val="2"/>
    </font>
    <font>
      <sz val="16"/>
      <color rgb="FF000000"/>
      <name val="Arial"/>
      <family val="2"/>
    </font>
    <font>
      <sz val="11"/>
      <color indexed="8"/>
      <name val="Calibri Light"/>
      <family val="2"/>
    </font>
    <font>
      <sz val="11"/>
      <name val="Calibri Light"/>
      <family val="2"/>
    </font>
    <font>
      <sz val="11"/>
      <color theme="1"/>
      <name val="Calibri Light"/>
      <family val="2"/>
    </font>
    <font>
      <b/>
      <sz val="18"/>
      <name val="Arial"/>
      <family val="2"/>
    </font>
    <font>
      <b/>
      <sz val="18"/>
      <color rgb="FFFF0000"/>
      <name val="Arial"/>
      <family val="2"/>
    </font>
    <font>
      <b/>
      <sz val="18"/>
      <color rgb="FF000000"/>
      <name val="Arial"/>
      <family val="2"/>
    </font>
    <font>
      <b/>
      <sz val="16"/>
      <name val="Arial"/>
      <family val="2"/>
    </font>
    <font>
      <b/>
      <sz val="16"/>
      <color rgb="FFFF0000"/>
      <name val="Arial"/>
      <family val="2"/>
    </font>
    <font>
      <b/>
      <sz val="16"/>
      <color rgb="FF000000"/>
      <name val="Arial"/>
      <family val="2"/>
    </font>
    <font>
      <sz val="11"/>
      <color indexed="8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sz val="11"/>
      <color rgb="FFFF0000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sz val="14"/>
      <color rgb="FF000000"/>
      <name val="Arial"/>
      <family val="2"/>
    </font>
    <font>
      <b/>
      <sz val="14"/>
      <color rgb="FFFF0000"/>
      <name val="Arial"/>
      <family val="2"/>
    </font>
    <font>
      <b/>
      <sz val="14"/>
      <color rgb="FF00B050"/>
      <name val="Arial"/>
      <family val="2"/>
    </font>
    <font>
      <b/>
      <sz val="10"/>
      <name val="Times New Roman"/>
      <family val="1"/>
    </font>
    <font>
      <b/>
      <sz val="14"/>
      <name val="Arial"/>
      <family val="2"/>
    </font>
    <font>
      <b/>
      <sz val="12"/>
      <color theme="0"/>
      <name val="Arial"/>
      <family val="2"/>
    </font>
    <font>
      <sz val="12"/>
      <color theme="0"/>
      <name val="Arial"/>
      <family val="2"/>
    </font>
    <font>
      <b/>
      <sz val="12"/>
      <color rgb="FF00B050"/>
      <name val="Arial"/>
      <family val="2"/>
    </font>
    <font>
      <b/>
      <sz val="12"/>
      <color rgb="FFFF0000"/>
      <name val="Times New Roman"/>
      <family val="1"/>
    </font>
    <font>
      <sz val="11"/>
      <color indexed="8"/>
      <name val="Calibri"/>
      <family val="2"/>
    </font>
    <font>
      <b/>
      <sz val="11"/>
      <color indexed="8"/>
      <name val="Calibri Light"/>
      <family val="2"/>
    </font>
    <font>
      <b/>
      <sz val="11"/>
      <color indexed="8"/>
      <name val="Arial"/>
      <family val="2"/>
    </font>
    <font>
      <sz val="8"/>
      <name val="Times New Roman"/>
      <family val="1"/>
    </font>
    <font>
      <b/>
      <sz val="14"/>
      <color rgb="FFFF0000"/>
      <name val="Times New Roman"/>
      <family val="1"/>
    </font>
    <font>
      <b/>
      <sz val="16"/>
      <color rgb="FF00B050"/>
      <name val="Arial"/>
      <family val="2"/>
    </font>
    <font>
      <b/>
      <sz val="10"/>
      <color rgb="FF00B050"/>
      <name val="Times New Roman"/>
      <family val="1"/>
    </font>
    <font>
      <b/>
      <sz val="12"/>
      <color rgb="FFFF0066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6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/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dashed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/>
      <diagonal/>
    </border>
  </borders>
  <cellStyleXfs count="26">
    <xf numFmtId="0" fontId="0" fillId="0" borderId="0"/>
    <xf numFmtId="164" fontId="4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8" fillId="0" borderId="0" applyFont="0" applyFill="0" applyBorder="0" applyAlignment="0" applyProtection="0"/>
    <xf numFmtId="166" fontId="11" fillId="0" borderId="0"/>
    <xf numFmtId="40" fontId="12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9" fillId="0" borderId="0"/>
    <xf numFmtId="0" fontId="20" fillId="0" borderId="0"/>
    <xf numFmtId="165" fontId="20" fillId="0" borderId="0" applyFont="0" applyFill="0" applyBorder="0" applyAlignment="0" applyProtection="0"/>
    <xf numFmtId="165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4" fillId="0" borderId="0"/>
    <xf numFmtId="165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" fillId="0" borderId="0"/>
  </cellStyleXfs>
  <cellXfs count="917">
    <xf numFmtId="0" fontId="0" fillId="0" borderId="0" xfId="0" applyAlignment="1">
      <alignment horizontal="left" vertical="top"/>
    </xf>
    <xf numFmtId="0" fontId="0" fillId="0" borderId="0" xfId="0" applyAlignment="1">
      <alignment horizontal="center" vertical="top"/>
    </xf>
    <xf numFmtId="0" fontId="6" fillId="0" borderId="0" xfId="0" applyFont="1" applyAlignment="1">
      <alignment horizontal="left" vertical="top"/>
    </xf>
    <xf numFmtId="167" fontId="0" fillId="0" borderId="0" xfId="1" applyNumberFormat="1" applyFont="1" applyAlignment="1">
      <alignment horizontal="left" vertical="top"/>
    </xf>
    <xf numFmtId="0" fontId="0" fillId="0" borderId="0" xfId="0" applyAlignment="1">
      <alignment horizontal="center" vertical="center"/>
    </xf>
    <xf numFmtId="167" fontId="6" fillId="0" borderId="0" xfId="1" applyNumberFormat="1" applyFont="1" applyAlignment="1">
      <alignment horizontal="left" vertical="top"/>
    </xf>
    <xf numFmtId="0" fontId="9" fillId="0" borderId="0" xfId="0" applyFont="1" applyAlignment="1">
      <alignment horizontal="left" vertical="top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center" vertical="top"/>
    </xf>
    <xf numFmtId="168" fontId="3" fillId="0" borderId="0" xfId="0" applyNumberFormat="1" applyFont="1" applyAlignment="1">
      <alignment horizontal="left" vertical="top"/>
    </xf>
    <xf numFmtId="0" fontId="16" fillId="0" borderId="0" xfId="0" applyFont="1" applyAlignment="1">
      <alignment horizontal="left" vertical="top"/>
    </xf>
    <xf numFmtId="0" fontId="17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5" fillId="0" borderId="0" xfId="0" applyFont="1" applyAlignment="1">
      <alignment horizontal="center" vertical="center"/>
    </xf>
    <xf numFmtId="0" fontId="21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0" fontId="9" fillId="0" borderId="31" xfId="0" applyFont="1" applyBorder="1" applyAlignment="1">
      <alignment horizontal="left" vertical="center"/>
    </xf>
    <xf numFmtId="0" fontId="9" fillId="0" borderId="30" xfId="0" applyFont="1" applyBorder="1" applyAlignment="1">
      <alignment horizontal="left" vertical="center"/>
    </xf>
    <xf numFmtId="0" fontId="22" fillId="0" borderId="0" xfId="0" applyFont="1" applyAlignment="1">
      <alignment horizontal="left" vertical="top"/>
    </xf>
    <xf numFmtId="0" fontId="22" fillId="0" borderId="0" xfId="0" applyFont="1" applyAlignment="1">
      <alignment horizontal="left" vertical="center"/>
    </xf>
    <xf numFmtId="0" fontId="9" fillId="0" borderId="31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 wrapText="1"/>
    </xf>
    <xf numFmtId="167" fontId="22" fillId="0" borderId="0" xfId="1" applyNumberFormat="1" applyFont="1" applyAlignment="1">
      <alignment horizontal="left" vertical="center"/>
    </xf>
    <xf numFmtId="167" fontId="9" fillId="0" borderId="0" xfId="1" applyNumberFormat="1" applyFont="1" applyAlignment="1">
      <alignment horizontal="center" vertical="center"/>
    </xf>
    <xf numFmtId="0" fontId="23" fillId="3" borderId="1" xfId="0" applyFont="1" applyFill="1" applyBorder="1" applyAlignment="1">
      <alignment horizontal="center" vertical="center" wrapText="1"/>
    </xf>
    <xf numFmtId="167" fontId="9" fillId="0" borderId="0" xfId="1" applyNumberFormat="1" applyFont="1" applyAlignment="1">
      <alignment horizontal="left" vertical="top"/>
    </xf>
    <xf numFmtId="0" fontId="15" fillId="0" borderId="8" xfId="0" applyFont="1" applyBorder="1" applyAlignment="1">
      <alignment horizontal="center" vertical="center" wrapText="1"/>
    </xf>
    <xf numFmtId="0" fontId="15" fillId="0" borderId="8" xfId="1" applyNumberFormat="1" applyFont="1" applyFill="1" applyBorder="1" applyAlignment="1">
      <alignment horizontal="center" vertical="center" shrinkToFit="1"/>
    </xf>
    <xf numFmtId="0" fontId="23" fillId="0" borderId="8" xfId="1" applyNumberFormat="1" applyFont="1" applyFill="1" applyBorder="1" applyAlignment="1">
      <alignment horizontal="center" vertical="center" shrinkToFit="1"/>
    </xf>
    <xf numFmtId="164" fontId="15" fillId="0" borderId="10" xfId="0" applyNumberFormat="1" applyFont="1" applyBorder="1" applyAlignment="1">
      <alignment horizontal="right" vertical="center" shrinkToFit="1"/>
    </xf>
    <xf numFmtId="167" fontId="15" fillId="0" borderId="0" xfId="1" applyNumberFormat="1" applyFont="1" applyFill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1" fontId="9" fillId="0" borderId="24" xfId="0" applyNumberFormat="1" applyFont="1" applyBorder="1" applyAlignment="1">
      <alignment horizontal="center" vertical="center" shrinkToFit="1"/>
    </xf>
    <xf numFmtId="164" fontId="21" fillId="0" borderId="0" xfId="1" applyFont="1" applyAlignment="1">
      <alignment vertical="center"/>
    </xf>
    <xf numFmtId="167" fontId="9" fillId="0" borderId="0" xfId="1" applyNumberFormat="1" applyFont="1" applyFill="1" applyAlignment="1">
      <alignment horizontal="left" vertical="center"/>
    </xf>
    <xf numFmtId="0" fontId="10" fillId="0" borderId="29" xfId="0" applyFont="1" applyBorder="1" applyAlignment="1">
      <alignment horizontal="center" vertical="center"/>
    </xf>
    <xf numFmtId="0" fontId="24" fillId="0" borderId="29" xfId="0" applyFont="1" applyBorder="1" applyAlignment="1">
      <alignment horizontal="center" vertical="center"/>
    </xf>
    <xf numFmtId="164" fontId="10" fillId="0" borderId="29" xfId="0" applyNumberFormat="1" applyFont="1" applyBorder="1" applyAlignment="1">
      <alignment horizontal="left" vertical="center"/>
    </xf>
    <xf numFmtId="164" fontId="10" fillId="0" borderId="29" xfId="1" applyFont="1" applyFill="1" applyBorder="1" applyAlignment="1">
      <alignment horizontal="center" vertical="center" shrinkToFit="1"/>
    </xf>
    <xf numFmtId="0" fontId="24" fillId="0" borderId="29" xfId="1" applyNumberFormat="1" applyFont="1" applyFill="1" applyBorder="1" applyAlignment="1">
      <alignment horizontal="center" vertical="center" shrinkToFit="1"/>
    </xf>
    <xf numFmtId="164" fontId="10" fillId="0" borderId="29" xfId="0" applyNumberFormat="1" applyFont="1" applyBorder="1" applyAlignment="1">
      <alignment horizontal="right" vertical="center" shrinkToFit="1"/>
    </xf>
    <xf numFmtId="167" fontId="10" fillId="0" borderId="0" xfId="1" applyNumberFormat="1" applyFont="1" applyAlignment="1">
      <alignment horizontal="left" vertical="center"/>
    </xf>
    <xf numFmtId="0" fontId="22" fillId="0" borderId="0" xfId="0" applyFont="1" applyAlignment="1">
      <alignment horizontal="center" vertical="center"/>
    </xf>
    <xf numFmtId="164" fontId="24" fillId="0" borderId="0" xfId="1" applyFont="1" applyAlignment="1">
      <alignment horizontal="left" vertical="center"/>
    </xf>
    <xf numFmtId="164" fontId="25" fillId="0" borderId="0" xfId="1" applyFont="1" applyAlignment="1">
      <alignment horizontal="left" vertical="center"/>
    </xf>
    <xf numFmtId="164" fontId="25" fillId="0" borderId="0" xfId="0" applyNumberFormat="1" applyFont="1" applyAlignment="1">
      <alignment horizontal="left" vertical="center"/>
    </xf>
    <xf numFmtId="3" fontId="25" fillId="0" borderId="0" xfId="0" applyNumberFormat="1" applyFont="1" applyAlignment="1">
      <alignment horizontal="right" vertical="center"/>
    </xf>
    <xf numFmtId="164" fontId="24" fillId="0" borderId="19" xfId="0" applyNumberFormat="1" applyFont="1" applyBorder="1" applyAlignment="1">
      <alignment horizontal="left" vertical="center"/>
    </xf>
    <xf numFmtId="171" fontId="23" fillId="0" borderId="0" xfId="0" applyNumberFormat="1" applyFont="1" applyAlignment="1">
      <alignment horizontal="left" vertical="center"/>
    </xf>
    <xf numFmtId="164" fontId="24" fillId="0" borderId="0" xfId="0" applyNumberFormat="1" applyFont="1" applyAlignment="1">
      <alignment horizontal="left" vertical="center"/>
    </xf>
    <xf numFmtId="0" fontId="9" fillId="0" borderId="0" xfId="0" applyFont="1" applyAlignment="1">
      <alignment horizontal="center" vertical="top"/>
    </xf>
    <xf numFmtId="1" fontId="15" fillId="0" borderId="0" xfId="1" applyNumberFormat="1" applyFont="1" applyFill="1" applyBorder="1" applyAlignment="1">
      <alignment horizontal="center" vertical="center" shrinkToFit="1"/>
    </xf>
    <xf numFmtId="1" fontId="23" fillId="0" borderId="0" xfId="1" applyNumberFormat="1" applyFont="1" applyFill="1" applyBorder="1" applyAlignment="1">
      <alignment horizontal="center" vertical="center" shrinkToFit="1"/>
    </xf>
    <xf numFmtId="164" fontId="15" fillId="0" borderId="0" xfId="0" applyNumberFormat="1" applyFont="1" applyAlignment="1">
      <alignment horizontal="right" vertical="center" shrinkToFit="1"/>
    </xf>
    <xf numFmtId="168" fontId="9" fillId="0" borderId="0" xfId="0" applyNumberFormat="1" applyFont="1" applyAlignment="1">
      <alignment horizontal="left" vertical="top"/>
    </xf>
    <xf numFmtId="164" fontId="23" fillId="0" borderId="0" xfId="1" applyFont="1" applyFill="1" applyBorder="1" applyAlignment="1">
      <alignment horizontal="right" vertical="center"/>
    </xf>
    <xf numFmtId="0" fontId="26" fillId="0" borderId="0" xfId="0" applyFont="1" applyAlignment="1" applyProtection="1">
      <alignment vertical="center"/>
      <protection locked="0"/>
    </xf>
    <xf numFmtId="0" fontId="23" fillId="0" borderId="0" xfId="0" applyFont="1" applyAlignment="1" applyProtection="1">
      <alignment vertical="center"/>
      <protection locked="0"/>
    </xf>
    <xf numFmtId="0" fontId="10" fillId="0" borderId="0" xfId="0" applyFont="1" applyAlignment="1">
      <alignment horizontal="left" vertical="top"/>
    </xf>
    <xf numFmtId="0" fontId="24" fillId="0" borderId="0" xfId="0" applyFont="1" applyAlignment="1">
      <alignment horizontal="left" vertical="top"/>
    </xf>
    <xf numFmtId="170" fontId="24" fillId="0" borderId="0" xfId="1" applyNumberFormat="1" applyFont="1" applyAlignment="1">
      <alignment horizontal="center" vertical="center"/>
    </xf>
    <xf numFmtId="170" fontId="24" fillId="0" borderId="0" xfId="1" applyNumberFormat="1" applyFont="1" applyAlignment="1">
      <alignment horizontal="left" vertical="center"/>
    </xf>
    <xf numFmtId="164" fontId="25" fillId="2" borderId="0" xfId="1" applyFont="1" applyFill="1" applyAlignment="1">
      <alignment horizontal="left" vertical="center"/>
    </xf>
    <xf numFmtId="164" fontId="9" fillId="0" borderId="8" xfId="20" applyNumberFormat="1" applyFont="1" applyFill="1" applyBorder="1" applyAlignment="1">
      <alignment horizontal="left" vertical="center"/>
    </xf>
    <xf numFmtId="164" fontId="15" fillId="0" borderId="8" xfId="20" applyNumberFormat="1" applyFont="1" applyBorder="1" applyAlignment="1">
      <alignment horizontal="right" vertical="center" shrinkToFit="1"/>
    </xf>
    <xf numFmtId="164" fontId="23" fillId="0" borderId="8" xfId="20" applyNumberFormat="1" applyFont="1" applyBorder="1" applyAlignment="1">
      <alignment horizontal="right" vertical="center" shrinkToFit="1"/>
    </xf>
    <xf numFmtId="164" fontId="23" fillId="0" borderId="10" xfId="20" applyNumberFormat="1" applyFont="1" applyBorder="1" applyAlignment="1">
      <alignment horizontal="right" vertical="center" shrinkToFit="1"/>
    </xf>
    <xf numFmtId="164" fontId="23" fillId="0" borderId="10" xfId="20" applyNumberFormat="1" applyFont="1" applyFill="1" applyBorder="1" applyAlignment="1">
      <alignment horizontal="right" vertical="center" shrinkToFit="1"/>
    </xf>
    <xf numFmtId="164" fontId="23" fillId="0" borderId="8" xfId="20" applyNumberFormat="1" applyFont="1" applyFill="1" applyBorder="1" applyAlignment="1">
      <alignment horizontal="right" vertical="center"/>
    </xf>
    <xf numFmtId="164" fontId="23" fillId="0" borderId="25" xfId="20" applyNumberFormat="1" applyFont="1" applyFill="1" applyBorder="1" applyAlignment="1">
      <alignment horizontal="right" vertical="center"/>
    </xf>
    <xf numFmtId="0" fontId="27" fillId="0" borderId="18" xfId="0" applyFont="1" applyBorder="1" applyAlignment="1">
      <alignment vertical="center"/>
    </xf>
    <xf numFmtId="164" fontId="10" fillId="0" borderId="29" xfId="0" applyNumberFormat="1" applyFont="1" applyBorder="1" applyAlignment="1">
      <alignment horizontal="center" vertical="center"/>
    </xf>
    <xf numFmtId="164" fontId="24" fillId="0" borderId="29" xfId="20" applyNumberFormat="1" applyFont="1" applyBorder="1" applyAlignment="1">
      <alignment horizontal="right" vertical="center"/>
    </xf>
    <xf numFmtId="164" fontId="24" fillId="0" borderId="29" xfId="20" applyNumberFormat="1" applyFont="1" applyBorder="1" applyAlignment="1">
      <alignment horizontal="right" vertical="center" shrinkToFit="1"/>
    </xf>
    <xf numFmtId="169" fontId="26" fillId="0" borderId="0" xfId="20" applyNumberFormat="1" applyFont="1" applyFill="1" applyBorder="1" applyAlignment="1" applyProtection="1">
      <alignment horizontal="center" vertical="center"/>
      <protection locked="0"/>
    </xf>
    <xf numFmtId="169" fontId="26" fillId="0" borderId="0" xfId="20" applyNumberFormat="1" applyFont="1" applyFill="1" applyBorder="1" applyAlignment="1" applyProtection="1">
      <alignment vertical="center"/>
      <protection locked="0"/>
    </xf>
    <xf numFmtId="1" fontId="21" fillId="0" borderId="14" xfId="0" applyNumberFormat="1" applyFont="1" applyBorder="1" applyAlignment="1" applyProtection="1">
      <alignment horizontal="center" vertical="center"/>
      <protection locked="0"/>
    </xf>
    <xf numFmtId="1" fontId="15" fillId="0" borderId="15" xfId="0" applyNumberFormat="1" applyFont="1" applyBorder="1" applyAlignment="1" applyProtection="1">
      <alignment horizontal="center" vertical="center"/>
      <protection locked="0"/>
    </xf>
    <xf numFmtId="169" fontId="21" fillId="0" borderId="15" xfId="20" applyNumberFormat="1" applyFont="1" applyFill="1" applyBorder="1" applyAlignment="1" applyProtection="1">
      <alignment horizontal="right" vertical="center"/>
      <protection locked="0"/>
    </xf>
    <xf numFmtId="9" fontId="21" fillId="0" borderId="0" xfId="21" applyFont="1" applyAlignment="1">
      <alignment vertical="center"/>
    </xf>
    <xf numFmtId="1" fontId="27" fillId="0" borderId="24" xfId="0" applyNumberFormat="1" applyFont="1" applyBorder="1" applyAlignment="1">
      <alignment horizontal="center" vertical="center" shrinkToFit="1"/>
    </xf>
    <xf numFmtId="0" fontId="27" fillId="0" borderId="8" xfId="0" applyFont="1" applyBorder="1" applyAlignment="1">
      <alignment horizontal="center" vertical="center" wrapText="1"/>
    </xf>
    <xf numFmtId="169" fontId="27" fillId="0" borderId="14" xfId="23" applyNumberFormat="1" applyFont="1" applyFill="1" applyBorder="1" applyAlignment="1" applyProtection="1">
      <alignment vertical="center"/>
      <protection locked="0"/>
    </xf>
    <xf numFmtId="0" fontId="27" fillId="0" borderId="8" xfId="1" applyNumberFormat="1" applyFont="1" applyFill="1" applyBorder="1" applyAlignment="1">
      <alignment horizontal="center" vertical="center" shrinkToFit="1"/>
    </xf>
    <xf numFmtId="0" fontId="25" fillId="0" borderId="8" xfId="1" applyNumberFormat="1" applyFont="1" applyFill="1" applyBorder="1" applyAlignment="1">
      <alignment horizontal="center" vertical="center" shrinkToFit="1"/>
    </xf>
    <xf numFmtId="164" fontId="27" fillId="0" borderId="0" xfId="1" applyFont="1" applyFill="1" applyBorder="1" applyAlignment="1">
      <alignment horizontal="left" vertical="center"/>
    </xf>
    <xf numFmtId="167" fontId="27" fillId="0" borderId="0" xfId="1" applyNumberFormat="1" applyFont="1" applyFill="1" applyAlignment="1">
      <alignment horizontal="left" vertical="center"/>
    </xf>
    <xf numFmtId="0" fontId="27" fillId="0" borderId="0" xfId="0" applyFont="1" applyAlignment="1">
      <alignment horizontal="left" vertical="center"/>
    </xf>
    <xf numFmtId="164" fontId="27" fillId="0" borderId="0" xfId="1" applyFont="1" applyAlignment="1">
      <alignment vertical="center"/>
    </xf>
    <xf numFmtId="9" fontId="27" fillId="0" borderId="0" xfId="21" applyFont="1" applyAlignment="1">
      <alignment vertical="center"/>
    </xf>
    <xf numFmtId="169" fontId="27" fillId="0" borderId="10" xfId="3" applyNumberFormat="1" applyFont="1" applyBorder="1" applyAlignment="1">
      <alignment horizontal="right" vertical="center" shrinkToFit="1"/>
    </xf>
    <xf numFmtId="169" fontId="27" fillId="0" borderId="8" xfId="3" applyNumberFormat="1" applyFont="1" applyFill="1" applyBorder="1" applyAlignment="1">
      <alignment horizontal="left" vertical="center"/>
    </xf>
    <xf numFmtId="169" fontId="27" fillId="0" borderId="8" xfId="3" applyNumberFormat="1" applyFont="1" applyBorder="1" applyAlignment="1">
      <alignment horizontal="right" vertical="center" shrinkToFit="1"/>
    </xf>
    <xf numFmtId="169" fontId="25" fillId="0" borderId="8" xfId="3" applyNumberFormat="1" applyFont="1" applyBorder="1" applyAlignment="1">
      <alignment horizontal="right" vertical="center" shrinkToFit="1"/>
    </xf>
    <xf numFmtId="169" fontId="25" fillId="0" borderId="10" xfId="3" applyNumberFormat="1" applyFont="1" applyBorder="1" applyAlignment="1">
      <alignment horizontal="right" vertical="center" shrinkToFit="1"/>
    </xf>
    <xf numFmtId="169" fontId="25" fillId="0" borderId="10" xfId="3" applyNumberFormat="1" applyFont="1" applyFill="1" applyBorder="1" applyAlignment="1">
      <alignment horizontal="right" vertical="center" shrinkToFit="1"/>
    </xf>
    <xf numFmtId="169" fontId="25" fillId="0" borderId="8" xfId="3" applyNumberFormat="1" applyFont="1" applyFill="1" applyBorder="1" applyAlignment="1">
      <alignment horizontal="right" vertical="center"/>
    </xf>
    <xf numFmtId="169" fontId="25" fillId="0" borderId="25" xfId="3" applyNumberFormat="1" applyFont="1" applyFill="1" applyBorder="1" applyAlignment="1">
      <alignment horizontal="right" vertical="center"/>
    </xf>
    <xf numFmtId="169" fontId="27" fillId="0" borderId="14" xfId="3" applyNumberFormat="1" applyFont="1" applyFill="1" applyBorder="1" applyAlignment="1" applyProtection="1">
      <alignment vertical="center"/>
      <protection locked="0"/>
    </xf>
    <xf numFmtId="169" fontId="10" fillId="0" borderId="29" xfId="3" applyNumberFormat="1" applyFont="1" applyBorder="1" applyAlignment="1">
      <alignment horizontal="left" vertical="center"/>
    </xf>
    <xf numFmtId="169" fontId="10" fillId="0" borderId="29" xfId="3" applyNumberFormat="1" applyFont="1" applyBorder="1" applyAlignment="1">
      <alignment horizontal="right" vertical="center" shrinkToFit="1"/>
    </xf>
    <xf numFmtId="169" fontId="24" fillId="0" borderId="29" xfId="3" applyNumberFormat="1" applyFont="1" applyBorder="1" applyAlignment="1">
      <alignment horizontal="right" vertical="center"/>
    </xf>
    <xf numFmtId="169" fontId="24" fillId="0" borderId="29" xfId="3" applyNumberFormat="1" applyFont="1" applyBorder="1" applyAlignment="1">
      <alignment horizontal="right" vertical="center" shrinkToFit="1"/>
    </xf>
    <xf numFmtId="0" fontId="32" fillId="0" borderId="0" xfId="0" applyFont="1" applyAlignment="1">
      <alignment horizontal="left" vertical="center" wrapText="1"/>
    </xf>
    <xf numFmtId="0" fontId="32" fillId="0" borderId="0" xfId="0" applyFont="1" applyAlignment="1">
      <alignment horizontal="left" vertical="center"/>
    </xf>
    <xf numFmtId="0" fontId="32" fillId="0" borderId="0" xfId="0" applyFont="1" applyAlignment="1">
      <alignment horizontal="center" vertical="center" wrapText="1"/>
    </xf>
    <xf numFmtId="0" fontId="32" fillId="0" borderId="0" xfId="0" applyFont="1" applyAlignment="1">
      <alignment vertical="center" wrapText="1"/>
    </xf>
    <xf numFmtId="0" fontId="33" fillId="0" borderId="0" xfId="0" applyFont="1" applyAlignment="1">
      <alignment vertical="center" wrapText="1"/>
    </xf>
    <xf numFmtId="0" fontId="33" fillId="0" borderId="0" xfId="0" applyFont="1" applyAlignment="1">
      <alignment horizontal="left" vertical="center" wrapText="1"/>
    </xf>
    <xf numFmtId="0" fontId="32" fillId="0" borderId="23" xfId="0" applyFont="1" applyBorder="1" applyAlignment="1">
      <alignment horizontal="left" vertical="center" wrapText="1"/>
    </xf>
    <xf numFmtId="167" fontId="34" fillId="0" borderId="0" xfId="1" applyNumberFormat="1" applyFont="1" applyAlignment="1">
      <alignment horizontal="left" vertical="center"/>
    </xf>
    <xf numFmtId="167" fontId="33" fillId="0" borderId="0" xfId="1" applyNumberFormat="1" applyFont="1" applyAlignment="1">
      <alignment horizontal="left" vertical="center"/>
    </xf>
    <xf numFmtId="0" fontId="34" fillId="0" borderId="0" xfId="0" applyFont="1" applyAlignment="1">
      <alignment horizontal="left" vertical="center"/>
    </xf>
    <xf numFmtId="0" fontId="35" fillId="0" borderId="0" xfId="0" applyFont="1" applyAlignment="1">
      <alignment horizontal="left" vertical="center" wrapText="1"/>
    </xf>
    <xf numFmtId="0" fontId="35" fillId="0" borderId="0" xfId="0" applyFont="1" applyAlignment="1">
      <alignment horizontal="left" vertical="center"/>
    </xf>
    <xf numFmtId="0" fontId="35" fillId="0" borderId="0" xfId="0" applyFont="1" applyAlignment="1">
      <alignment horizontal="center" vertical="center" wrapText="1"/>
    </xf>
    <xf numFmtId="0" fontId="35" fillId="0" borderId="0" xfId="0" applyFont="1" applyAlignment="1">
      <alignment vertical="center" wrapText="1"/>
    </xf>
    <xf numFmtId="0" fontId="36" fillId="0" borderId="0" xfId="0" applyFont="1" applyAlignment="1">
      <alignment vertical="center" wrapText="1"/>
    </xf>
    <xf numFmtId="0" fontId="36" fillId="0" borderId="0" xfId="0" applyFont="1" applyAlignment="1">
      <alignment horizontal="left" vertical="center" wrapText="1"/>
    </xf>
    <xf numFmtId="0" fontId="35" fillId="0" borderId="23" xfId="0" applyFont="1" applyBorder="1" applyAlignment="1">
      <alignment horizontal="left" vertical="center" wrapText="1"/>
    </xf>
    <xf numFmtId="167" fontId="37" fillId="0" borderId="0" xfId="1" applyNumberFormat="1" applyFont="1" applyAlignment="1">
      <alignment horizontal="left" vertical="center"/>
    </xf>
    <xf numFmtId="167" fontId="36" fillId="0" borderId="0" xfId="1" applyNumberFormat="1" applyFont="1" applyAlignment="1">
      <alignment horizontal="left" vertical="center"/>
    </xf>
    <xf numFmtId="0" fontId="37" fillId="0" borderId="0" xfId="0" applyFont="1" applyAlignment="1">
      <alignment horizontal="left" vertical="center"/>
    </xf>
    <xf numFmtId="0" fontId="22" fillId="0" borderId="0" xfId="0" applyFont="1" applyAlignment="1">
      <alignment horizontal="center" vertical="top"/>
    </xf>
    <xf numFmtId="0" fontId="5" fillId="0" borderId="0" xfId="0" applyFont="1" applyAlignment="1">
      <alignment horizontal="left" vertical="top"/>
    </xf>
    <xf numFmtId="169" fontId="24" fillId="0" borderId="0" xfId="0" applyNumberFormat="1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4" fillId="0" borderId="0" xfId="25" applyAlignment="1">
      <alignment horizontal="left" vertical="top"/>
    </xf>
    <xf numFmtId="0" fontId="3" fillId="0" borderId="0" xfId="25" applyFont="1" applyAlignment="1">
      <alignment horizontal="center" vertical="top"/>
    </xf>
    <xf numFmtId="0" fontId="3" fillId="0" borderId="0" xfId="25" applyFont="1" applyAlignment="1">
      <alignment horizontal="left" vertical="top"/>
    </xf>
    <xf numFmtId="0" fontId="3" fillId="0" borderId="0" xfId="25" applyFont="1" applyAlignment="1">
      <alignment horizontal="center" vertical="center"/>
    </xf>
    <xf numFmtId="168" fontId="3" fillId="0" borderId="0" xfId="25" applyNumberFormat="1" applyFont="1" applyAlignment="1">
      <alignment horizontal="left" vertical="top"/>
    </xf>
    <xf numFmtId="0" fontId="4" fillId="0" borderId="0" xfId="25" applyAlignment="1">
      <alignment horizontal="center" vertical="center"/>
    </xf>
    <xf numFmtId="0" fontId="5" fillId="0" borderId="0" xfId="25" applyFont="1" applyAlignment="1">
      <alignment horizontal="center" vertical="center"/>
    </xf>
    <xf numFmtId="0" fontId="6" fillId="0" borderId="0" xfId="25" applyFont="1" applyAlignment="1">
      <alignment horizontal="left" vertical="top"/>
    </xf>
    <xf numFmtId="0" fontId="17" fillId="0" borderId="0" xfId="25" applyFont="1" applyAlignment="1">
      <alignment horizontal="left" vertical="top"/>
    </xf>
    <xf numFmtId="0" fontId="2" fillId="0" borderId="0" xfId="25" applyFont="1" applyAlignment="1">
      <alignment horizontal="left" vertical="top"/>
    </xf>
    <xf numFmtId="0" fontId="23" fillId="0" borderId="0" xfId="0" applyFont="1" applyAlignment="1">
      <alignment horizontal="left" vertical="center" wrapText="1"/>
    </xf>
    <xf numFmtId="0" fontId="23" fillId="0" borderId="0" xfId="0" applyFont="1" applyAlignment="1">
      <alignment vertical="center" wrapText="1"/>
    </xf>
    <xf numFmtId="0" fontId="24" fillId="0" borderId="0" xfId="0" applyFont="1" applyAlignment="1">
      <alignment vertical="center" wrapText="1"/>
    </xf>
    <xf numFmtId="0" fontId="24" fillId="0" borderId="0" xfId="0" applyFont="1" applyAlignment="1">
      <alignment horizontal="left" vertical="center" wrapText="1"/>
    </xf>
    <xf numFmtId="0" fontId="23" fillId="0" borderId="23" xfId="0" applyFont="1" applyBorder="1" applyAlignment="1">
      <alignment horizontal="left" vertical="center" wrapText="1"/>
    </xf>
    <xf numFmtId="167" fontId="24" fillId="0" borderId="0" xfId="1" applyNumberFormat="1" applyFont="1" applyAlignment="1">
      <alignment horizontal="left" vertical="center"/>
    </xf>
    <xf numFmtId="0" fontId="23" fillId="0" borderId="5" xfId="0" applyFont="1" applyBorder="1" applyAlignment="1">
      <alignment horizontal="left" vertical="center" wrapText="1"/>
    </xf>
    <xf numFmtId="0" fontId="23" fillId="0" borderId="5" xfId="0" applyFont="1" applyBorder="1" applyAlignment="1">
      <alignment horizontal="left" vertical="center"/>
    </xf>
    <xf numFmtId="0" fontId="23" fillId="0" borderId="5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left" vertical="center" wrapText="1"/>
    </xf>
    <xf numFmtId="0" fontId="24" fillId="0" borderId="5" xfId="0" applyFont="1" applyBorder="1" applyAlignment="1">
      <alignment horizontal="left" vertical="center" wrapText="1"/>
    </xf>
    <xf numFmtId="0" fontId="23" fillId="0" borderId="21" xfId="0" applyFont="1" applyBorder="1" applyAlignment="1">
      <alignment horizontal="left" vertical="center" wrapText="1"/>
    </xf>
    <xf numFmtId="0" fontId="21" fillId="0" borderId="18" xfId="0" applyFont="1" applyBorder="1" applyAlignment="1" applyProtection="1">
      <alignment horizontal="left" vertical="center"/>
      <protection locked="0"/>
    </xf>
    <xf numFmtId="0" fontId="30" fillId="0" borderId="18" xfId="0" applyFont="1" applyBorder="1" applyAlignment="1" applyProtection="1">
      <alignment horizontal="left" vertical="center"/>
      <protection locked="0"/>
    </xf>
    <xf numFmtId="169" fontId="30" fillId="0" borderId="13" xfId="15" applyNumberFormat="1" applyFont="1" applyFill="1" applyBorder="1" applyAlignment="1" applyProtection="1">
      <alignment horizontal="right" vertical="center"/>
      <protection locked="0"/>
    </xf>
    <xf numFmtId="0" fontId="0" fillId="0" borderId="0" xfId="0" applyAlignment="1">
      <alignment horizontal="left" vertical="center"/>
    </xf>
    <xf numFmtId="0" fontId="3" fillId="0" borderId="0" xfId="25" applyFont="1" applyAlignment="1">
      <alignment horizontal="left" vertical="center"/>
    </xf>
    <xf numFmtId="0" fontId="38" fillId="0" borderId="15" xfId="0" applyFont="1" applyBorder="1" applyAlignment="1" applyProtection="1">
      <alignment horizontal="center" vertical="center"/>
      <protection locked="0"/>
    </xf>
    <xf numFmtId="0" fontId="29" fillId="0" borderId="14" xfId="0" applyFont="1" applyBorder="1" applyAlignment="1">
      <alignment horizontal="center" vertical="center"/>
    </xf>
    <xf numFmtId="1" fontId="21" fillId="0" borderId="14" xfId="0" applyNumberFormat="1" applyFont="1" applyBorder="1" applyAlignment="1" applyProtection="1">
      <alignment vertical="center"/>
      <protection locked="0"/>
    </xf>
    <xf numFmtId="164" fontId="21" fillId="0" borderId="13" xfId="18" applyFont="1" applyFill="1" applyBorder="1" applyAlignment="1" applyProtection="1">
      <alignment horizontal="center" vertical="center"/>
      <protection locked="0"/>
    </xf>
    <xf numFmtId="0" fontId="38" fillId="0" borderId="35" xfId="0" applyFont="1" applyBorder="1" applyAlignment="1">
      <alignment vertical="center"/>
    </xf>
    <xf numFmtId="169" fontId="29" fillId="0" borderId="13" xfId="15" applyNumberFormat="1" applyFont="1" applyFill="1" applyBorder="1" applyAlignment="1">
      <alignment vertical="center"/>
    </xf>
    <xf numFmtId="0" fontId="9" fillId="0" borderId="30" xfId="0" applyFont="1" applyBorder="1" applyAlignment="1">
      <alignment horizontal="left" vertical="center" wrapText="1"/>
    </xf>
    <xf numFmtId="169" fontId="0" fillId="0" borderId="0" xfId="0" applyNumberFormat="1" applyAlignment="1">
      <alignment horizontal="left" vertical="top"/>
    </xf>
    <xf numFmtId="9" fontId="25" fillId="0" borderId="0" xfId="2" applyFont="1" applyFill="1" applyBorder="1" applyAlignment="1">
      <alignment horizontal="center" vertical="center"/>
    </xf>
    <xf numFmtId="9" fontId="24" fillId="0" borderId="0" xfId="0" applyNumberFormat="1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" fontId="23" fillId="0" borderId="0" xfId="0" applyNumberFormat="1" applyFont="1" applyAlignment="1">
      <alignment horizontal="center" vertical="center" wrapText="1"/>
    </xf>
    <xf numFmtId="1" fontId="9" fillId="0" borderId="0" xfId="1" applyNumberFormat="1" applyFont="1" applyAlignment="1">
      <alignment horizontal="center" vertical="top"/>
    </xf>
    <xf numFmtId="1" fontId="27" fillId="0" borderId="0" xfId="1" applyNumberFormat="1" applyFont="1" applyFill="1" applyAlignment="1">
      <alignment horizontal="center" vertical="center"/>
    </xf>
    <xf numFmtId="1" fontId="27" fillId="0" borderId="0" xfId="1" applyNumberFormat="1" applyFont="1" applyAlignment="1">
      <alignment horizontal="center" vertical="center"/>
    </xf>
    <xf numFmtId="1" fontId="10" fillId="0" borderId="0" xfId="1" applyNumberFormat="1" applyFont="1" applyAlignment="1">
      <alignment horizontal="center" vertical="center"/>
    </xf>
    <xf numFmtId="1" fontId="24" fillId="0" borderId="0" xfId="0" applyNumberFormat="1" applyFont="1" applyAlignment="1">
      <alignment horizontal="center" vertical="center"/>
    </xf>
    <xf numFmtId="1" fontId="0" fillId="0" borderId="0" xfId="1" applyNumberFormat="1" applyFont="1" applyAlignment="1">
      <alignment horizontal="center" vertical="top"/>
    </xf>
    <xf numFmtId="1" fontId="15" fillId="0" borderId="0" xfId="1" applyNumberFormat="1" applyFont="1" applyFill="1" applyAlignment="1">
      <alignment horizontal="center" vertical="center"/>
    </xf>
    <xf numFmtId="1" fontId="35" fillId="0" borderId="0" xfId="0" applyNumberFormat="1" applyFont="1" applyAlignment="1">
      <alignment horizontal="center" vertical="center" wrapText="1"/>
    </xf>
    <xf numFmtId="1" fontId="17" fillId="0" borderId="0" xfId="0" applyNumberFormat="1" applyFont="1" applyAlignment="1">
      <alignment horizontal="center" vertical="center"/>
    </xf>
    <xf numFmtId="0" fontId="23" fillId="3" borderId="9" xfId="0" applyFont="1" applyFill="1" applyBorder="1" applyAlignment="1">
      <alignment horizontal="center" vertical="center" wrapText="1"/>
    </xf>
    <xf numFmtId="9" fontId="25" fillId="0" borderId="0" xfId="2" applyFont="1" applyFill="1" applyBorder="1" applyAlignment="1">
      <alignment horizontal="left" vertical="center"/>
    </xf>
    <xf numFmtId="9" fontId="33" fillId="0" borderId="0" xfId="0" applyNumberFormat="1" applyFont="1" applyAlignment="1">
      <alignment horizontal="left" vertical="center"/>
    </xf>
    <xf numFmtId="0" fontId="15" fillId="0" borderId="30" xfId="0" applyFont="1" applyBorder="1" applyAlignment="1">
      <alignment horizontal="left" vertical="center" wrapText="1"/>
    </xf>
    <xf numFmtId="0" fontId="15" fillId="0" borderId="30" xfId="0" applyFont="1" applyBorder="1" applyAlignment="1">
      <alignment horizontal="center" vertical="center"/>
    </xf>
    <xf numFmtId="0" fontId="15" fillId="0" borderId="30" xfId="0" applyFont="1" applyBorder="1" applyAlignment="1">
      <alignment horizontal="left" vertical="center"/>
    </xf>
    <xf numFmtId="169" fontId="15" fillId="0" borderId="30" xfId="3" applyNumberFormat="1" applyFont="1" applyFill="1" applyBorder="1" applyAlignment="1">
      <alignment horizontal="left" vertical="center"/>
    </xf>
    <xf numFmtId="169" fontId="15" fillId="0" borderId="31" xfId="3" applyNumberFormat="1" applyFont="1" applyFill="1" applyBorder="1" applyAlignment="1">
      <alignment horizontal="left" vertical="center"/>
    </xf>
    <xf numFmtId="0" fontId="21" fillId="0" borderId="15" xfId="0" applyFont="1" applyBorder="1" applyAlignment="1" applyProtection="1">
      <alignment horizontal="center" vertical="center"/>
      <protection locked="0"/>
    </xf>
    <xf numFmtId="169" fontId="27" fillId="0" borderId="13" xfId="3" applyNumberFormat="1" applyFont="1" applyBorder="1" applyAlignment="1" applyProtection="1">
      <alignment horizontal="right" vertical="center"/>
      <protection locked="0"/>
    </xf>
    <xf numFmtId="0" fontId="23" fillId="0" borderId="0" xfId="0" applyFont="1" applyAlignment="1">
      <alignment horizontal="left" vertical="top"/>
    </xf>
    <xf numFmtId="1" fontId="27" fillId="0" borderId="18" xfId="0" applyNumberFormat="1" applyFont="1" applyBorder="1" applyAlignment="1" applyProtection="1">
      <alignment horizontal="center" vertical="center"/>
      <protection locked="0"/>
    </xf>
    <xf numFmtId="0" fontId="27" fillId="0" borderId="34" xfId="19" applyFont="1" applyBorder="1" applyAlignment="1">
      <alignment vertical="center" wrapText="1"/>
    </xf>
    <xf numFmtId="1" fontId="15" fillId="0" borderId="18" xfId="0" applyNumberFormat="1" applyFont="1" applyBorder="1" applyAlignment="1" applyProtection="1">
      <alignment horizontal="center" vertical="center"/>
      <protection locked="0"/>
    </xf>
    <xf numFmtId="164" fontId="27" fillId="0" borderId="34" xfId="18" applyFont="1" applyFill="1" applyBorder="1" applyAlignment="1">
      <alignment vertical="center"/>
    </xf>
    <xf numFmtId="173" fontId="21" fillId="0" borderId="14" xfId="0" applyNumberFormat="1" applyFont="1" applyBorder="1" applyAlignment="1" applyProtection="1">
      <alignment horizontal="left" vertical="center"/>
      <protection locked="0"/>
    </xf>
    <xf numFmtId="0" fontId="21" fillId="0" borderId="14" xfId="0" applyFont="1" applyBorder="1" applyAlignment="1">
      <alignment horizontal="center" vertical="center"/>
    </xf>
    <xf numFmtId="164" fontId="21" fillId="0" borderId="13" xfId="1" applyFont="1" applyBorder="1" applyAlignment="1" applyProtection="1">
      <alignment horizontal="right" vertical="center"/>
      <protection locked="0"/>
    </xf>
    <xf numFmtId="164" fontId="25" fillId="0" borderId="34" xfId="18" applyFont="1" applyFill="1" applyBorder="1" applyAlignment="1">
      <alignment vertical="center"/>
    </xf>
    <xf numFmtId="0" fontId="15" fillId="0" borderId="39" xfId="0" applyFont="1" applyBorder="1" applyAlignment="1">
      <alignment vertical="center"/>
    </xf>
    <xf numFmtId="0" fontId="15" fillId="0" borderId="8" xfId="0" applyFont="1" applyBorder="1" applyAlignment="1">
      <alignment vertical="center"/>
    </xf>
    <xf numFmtId="0" fontId="15" fillId="0" borderId="16" xfId="0" applyFont="1" applyBorder="1" applyAlignment="1">
      <alignment horizontal="center" vertical="center"/>
    </xf>
    <xf numFmtId="164" fontId="15" fillId="0" borderId="16" xfId="1" applyFont="1" applyFill="1" applyBorder="1" applyAlignment="1">
      <alignment vertical="center"/>
    </xf>
    <xf numFmtId="0" fontId="15" fillId="0" borderId="18" xfId="0" applyFont="1" applyBorder="1" applyAlignment="1">
      <alignment horizontal="left" vertical="center"/>
    </xf>
    <xf numFmtId="0" fontId="15" fillId="0" borderId="8" xfId="0" applyFont="1" applyBorder="1" applyAlignment="1">
      <alignment horizontal="left" vertical="center"/>
    </xf>
    <xf numFmtId="0" fontId="15" fillId="0" borderId="35" xfId="0" applyFont="1" applyBorder="1" applyAlignment="1">
      <alignment horizontal="left" vertical="center"/>
    </xf>
    <xf numFmtId="0" fontId="15" fillId="0" borderId="40" xfId="0" applyFont="1" applyBorder="1" applyAlignment="1">
      <alignment horizontal="left" vertical="center"/>
    </xf>
    <xf numFmtId="0" fontId="21" fillId="0" borderId="35" xfId="0" applyFont="1" applyBorder="1" applyAlignment="1">
      <alignment vertical="center"/>
    </xf>
    <xf numFmtId="164" fontId="21" fillId="0" borderId="15" xfId="0" applyNumberFormat="1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21" fillId="0" borderId="16" xfId="0" applyFont="1" applyBorder="1" applyAlignment="1">
      <alignment vertical="center"/>
    </xf>
    <xf numFmtId="0" fontId="21" fillId="0" borderId="13" xfId="0" applyFont="1" applyBorder="1" applyAlignment="1">
      <alignment vertical="center"/>
    </xf>
    <xf numFmtId="164" fontId="21" fillId="0" borderId="13" xfId="0" applyNumberFormat="1" applyFont="1" applyBorder="1" applyAlignment="1">
      <alignment vertical="center"/>
    </xf>
    <xf numFmtId="164" fontId="21" fillId="0" borderId="16" xfId="0" applyNumberFormat="1" applyFont="1" applyBorder="1" applyAlignment="1">
      <alignment vertical="center"/>
    </xf>
    <xf numFmtId="0" fontId="21" fillId="0" borderId="38" xfId="0" applyFont="1" applyBorder="1" applyAlignment="1">
      <alignment horizontal="center" vertical="center"/>
    </xf>
    <xf numFmtId="169" fontId="15" fillId="0" borderId="16" xfId="3" applyNumberFormat="1" applyFont="1" applyBorder="1" applyAlignment="1">
      <alignment horizontal="center" vertical="center"/>
    </xf>
    <xf numFmtId="169" fontId="27" fillId="0" borderId="8" xfId="3" applyNumberFormat="1" applyFont="1" applyFill="1" applyBorder="1" applyAlignment="1">
      <alignment horizontal="center" vertical="center" shrinkToFit="1"/>
    </xf>
    <xf numFmtId="169" fontId="25" fillId="0" borderId="8" xfId="3" applyNumberFormat="1" applyFont="1" applyFill="1" applyBorder="1" applyAlignment="1">
      <alignment horizontal="center" vertical="center" shrinkToFit="1"/>
    </xf>
    <xf numFmtId="169" fontId="15" fillId="0" borderId="37" xfId="3" applyNumberFormat="1" applyFont="1" applyBorder="1" applyAlignment="1">
      <alignment horizontal="center" vertical="center"/>
    </xf>
    <xf numFmtId="171" fontId="24" fillId="0" borderId="0" xfId="0" applyNumberFormat="1" applyFont="1" applyAlignment="1">
      <alignment horizontal="left" vertical="center"/>
    </xf>
    <xf numFmtId="0" fontId="23" fillId="0" borderId="5" xfId="0" applyFont="1" applyBorder="1" applyAlignment="1">
      <alignment vertical="center" wrapText="1"/>
    </xf>
    <xf numFmtId="164" fontId="10" fillId="0" borderId="29" xfId="0" applyNumberFormat="1" applyFont="1" applyBorder="1" applyAlignment="1">
      <alignment vertical="center"/>
    </xf>
    <xf numFmtId="0" fontId="22" fillId="0" borderId="0" xfId="0" applyFont="1" applyAlignment="1">
      <alignment vertical="center"/>
    </xf>
    <xf numFmtId="164" fontId="23" fillId="0" borderId="0" xfId="1" applyFont="1" applyAlignment="1">
      <alignment horizontal="center" vertical="center" wrapText="1"/>
    </xf>
    <xf numFmtId="164" fontId="23" fillId="0" borderId="5" xfId="1" applyFont="1" applyBorder="1" applyAlignment="1">
      <alignment horizontal="center" vertical="center" wrapText="1"/>
    </xf>
    <xf numFmtId="164" fontId="21" fillId="0" borderId="14" xfId="1" applyFont="1" applyBorder="1" applyAlignment="1" applyProtection="1">
      <alignment horizontal="center" vertical="center"/>
      <protection locked="0"/>
    </xf>
    <xf numFmtId="164" fontId="10" fillId="0" borderId="29" xfId="1" applyFont="1" applyBorder="1" applyAlignment="1">
      <alignment horizontal="center" vertical="center"/>
    </xf>
    <xf numFmtId="164" fontId="3" fillId="0" borderId="0" xfId="1" applyFont="1" applyAlignment="1">
      <alignment horizontal="center" vertical="top"/>
    </xf>
    <xf numFmtId="164" fontId="30" fillId="0" borderId="18" xfId="1" applyFont="1" applyBorder="1" applyAlignment="1" applyProtection="1">
      <alignment horizontal="center" vertical="center"/>
      <protection locked="0"/>
    </xf>
    <xf numFmtId="164" fontId="24" fillId="0" borderId="0" xfId="1" applyFont="1" applyAlignment="1">
      <alignment horizontal="center" vertical="center"/>
    </xf>
    <xf numFmtId="164" fontId="30" fillId="0" borderId="18" xfId="1" applyFont="1" applyFill="1" applyBorder="1" applyAlignment="1" applyProtection="1">
      <alignment horizontal="center" vertical="center"/>
      <protection locked="0"/>
    </xf>
    <xf numFmtId="164" fontId="10" fillId="0" borderId="29" xfId="1" applyFont="1" applyBorder="1" applyAlignment="1">
      <alignment horizontal="left" vertical="center"/>
    </xf>
    <xf numFmtId="164" fontId="10" fillId="0" borderId="29" xfId="1" applyFont="1" applyBorder="1" applyAlignment="1">
      <alignment horizontal="right" vertical="center" shrinkToFit="1"/>
    </xf>
    <xf numFmtId="164" fontId="22" fillId="0" borderId="0" xfId="1" applyFont="1" applyAlignment="1">
      <alignment horizontal="left" vertical="center"/>
    </xf>
    <xf numFmtId="164" fontId="9" fillId="0" borderId="0" xfId="1" applyFont="1" applyAlignment="1">
      <alignment horizontal="left" vertical="top"/>
    </xf>
    <xf numFmtId="164" fontId="0" fillId="0" borderId="0" xfId="1" applyFont="1" applyAlignment="1">
      <alignment horizontal="left" vertical="top"/>
    </xf>
    <xf numFmtId="164" fontId="23" fillId="0" borderId="0" xfId="1" applyFont="1" applyAlignment="1">
      <alignment vertical="center" wrapText="1"/>
    </xf>
    <xf numFmtId="164" fontId="22" fillId="0" borderId="5" xfId="1" applyFont="1" applyBorder="1" applyAlignment="1">
      <alignment horizontal="left" vertical="center" wrapText="1"/>
    </xf>
    <xf numFmtId="164" fontId="27" fillId="0" borderId="13" xfId="1" applyFont="1" applyBorder="1" applyAlignment="1" applyProtection="1">
      <alignment horizontal="right" vertical="center"/>
      <protection locked="0"/>
    </xf>
    <xf numFmtId="0" fontId="9" fillId="0" borderId="0" xfId="0" applyFont="1" applyAlignment="1">
      <alignment vertical="center"/>
    </xf>
    <xf numFmtId="164" fontId="21" fillId="0" borderId="14" xfId="18" applyFont="1" applyFill="1" applyBorder="1" applyAlignment="1" applyProtection="1">
      <alignment vertical="center"/>
      <protection locked="0"/>
    </xf>
    <xf numFmtId="0" fontId="3" fillId="0" borderId="0" xfId="0" applyFont="1" applyAlignment="1">
      <alignment vertical="center"/>
    </xf>
    <xf numFmtId="0" fontId="42" fillId="0" borderId="0" xfId="0" applyFont="1" applyAlignment="1">
      <alignment horizontal="left" vertical="center" wrapText="1"/>
    </xf>
    <xf numFmtId="0" fontId="42" fillId="0" borderId="0" xfId="0" applyFont="1" applyAlignment="1">
      <alignment horizontal="left" vertical="center"/>
    </xf>
    <xf numFmtId="0" fontId="42" fillId="0" borderId="0" xfId="0" applyFont="1" applyAlignment="1">
      <alignment horizontal="center" vertical="center" wrapText="1"/>
    </xf>
    <xf numFmtId="0" fontId="42" fillId="0" borderId="0" xfId="0" applyFont="1" applyAlignment="1">
      <alignment vertical="center" wrapText="1"/>
    </xf>
    <xf numFmtId="0" fontId="43" fillId="0" borderId="0" xfId="0" applyFont="1" applyAlignment="1">
      <alignment horizontal="left" vertical="center" wrapText="1"/>
    </xf>
    <xf numFmtId="0" fontId="42" fillId="0" borderId="23" xfId="0" applyFont="1" applyBorder="1" applyAlignment="1">
      <alignment horizontal="left" vertical="center" wrapText="1"/>
    </xf>
    <xf numFmtId="1" fontId="43" fillId="0" borderId="0" xfId="0" applyNumberFormat="1" applyFont="1" applyAlignment="1">
      <alignment horizontal="center" vertical="center" wrapText="1"/>
    </xf>
    <xf numFmtId="0" fontId="42" fillId="0" borderId="5" xfId="0" applyFont="1" applyBorder="1" applyAlignment="1">
      <alignment horizontal="left" vertical="center" wrapText="1"/>
    </xf>
    <xf numFmtId="0" fontId="42" fillId="0" borderId="5" xfId="0" applyFont="1" applyBorder="1" applyAlignment="1">
      <alignment horizontal="left" vertical="center"/>
    </xf>
    <xf numFmtId="0" fontId="42" fillId="0" borderId="5" xfId="0" applyFont="1" applyBorder="1" applyAlignment="1">
      <alignment horizontal="center" vertical="center" wrapText="1"/>
    </xf>
    <xf numFmtId="0" fontId="43" fillId="0" borderId="5" xfId="0" applyFont="1" applyBorder="1" applyAlignment="1">
      <alignment horizontal="left" vertical="center" wrapText="1"/>
    </xf>
    <xf numFmtId="0" fontId="42" fillId="0" borderId="21" xfId="0" applyFont="1" applyBorder="1" applyAlignment="1">
      <alignment horizontal="left" vertical="center" wrapText="1"/>
    </xf>
    <xf numFmtId="1" fontId="38" fillId="0" borderId="14" xfId="0" applyNumberFormat="1" applyFont="1" applyBorder="1" applyAlignment="1" applyProtection="1">
      <alignment horizontal="center" vertical="center"/>
      <protection locked="0"/>
    </xf>
    <xf numFmtId="1" fontId="39" fillId="0" borderId="15" xfId="0" applyNumberFormat="1" applyFont="1" applyBorder="1" applyAlignment="1" applyProtection="1">
      <alignment horizontal="center" vertical="center"/>
      <protection locked="0"/>
    </xf>
    <xf numFmtId="169" fontId="38" fillId="0" borderId="15" xfId="15" applyNumberFormat="1" applyFont="1" applyFill="1" applyBorder="1" applyAlignment="1" applyProtection="1">
      <alignment horizontal="right" vertical="center"/>
      <protection locked="0"/>
    </xf>
    <xf numFmtId="172" fontId="38" fillId="0" borderId="13" xfId="0" applyNumberFormat="1" applyFont="1" applyBorder="1" applyAlignment="1" applyProtection="1">
      <alignment horizontal="right" vertical="center"/>
      <protection locked="0"/>
    </xf>
    <xf numFmtId="0" fontId="43" fillId="0" borderId="0" xfId="0" applyFont="1" applyAlignment="1">
      <alignment horizontal="left" vertical="top"/>
    </xf>
    <xf numFmtId="0" fontId="44" fillId="0" borderId="0" xfId="0" applyFont="1" applyAlignment="1">
      <alignment horizontal="left" vertical="top"/>
    </xf>
    <xf numFmtId="0" fontId="42" fillId="0" borderId="0" xfId="0" applyFont="1" applyAlignment="1">
      <alignment horizontal="left" vertical="top"/>
    </xf>
    <xf numFmtId="1" fontId="43" fillId="0" borderId="0" xfId="0" applyNumberFormat="1" applyFont="1" applyAlignment="1">
      <alignment horizontal="center" vertical="center"/>
    </xf>
    <xf numFmtId="167" fontId="45" fillId="0" borderId="0" xfId="1" applyNumberFormat="1" applyFont="1" applyAlignment="1">
      <alignment horizontal="left" vertical="center"/>
    </xf>
    <xf numFmtId="167" fontId="43" fillId="0" borderId="0" xfId="1" applyNumberFormat="1" applyFont="1" applyAlignment="1">
      <alignment horizontal="left" vertical="center"/>
    </xf>
    <xf numFmtId="0" fontId="45" fillId="0" borderId="0" xfId="0" applyFont="1" applyAlignment="1">
      <alignment horizontal="left" vertical="center"/>
    </xf>
    <xf numFmtId="0" fontId="45" fillId="0" borderId="5" xfId="0" applyFont="1" applyBorder="1" applyAlignment="1">
      <alignment horizontal="left" vertical="center" wrapText="1"/>
    </xf>
    <xf numFmtId="167" fontId="46" fillId="0" borderId="0" xfId="1" applyNumberFormat="1" applyFont="1" applyAlignment="1">
      <alignment horizontal="center" vertical="center"/>
    </xf>
    <xf numFmtId="0" fontId="46" fillId="0" borderId="0" xfId="0" applyFont="1" applyAlignment="1">
      <alignment horizontal="center" vertical="center"/>
    </xf>
    <xf numFmtId="0" fontId="42" fillId="3" borderId="1" xfId="0" applyFont="1" applyFill="1" applyBorder="1" applyAlignment="1">
      <alignment horizontal="center" vertical="center" wrapText="1"/>
    </xf>
    <xf numFmtId="0" fontId="42" fillId="3" borderId="9" xfId="0" applyFont="1" applyFill="1" applyBorder="1" applyAlignment="1">
      <alignment horizontal="center" vertical="center" wrapText="1"/>
    </xf>
    <xf numFmtId="0" fontId="46" fillId="0" borderId="0" xfId="0" applyFont="1" applyAlignment="1">
      <alignment horizontal="left" vertical="center"/>
    </xf>
    <xf numFmtId="167" fontId="46" fillId="0" borderId="0" xfId="1" applyNumberFormat="1" applyFont="1" applyAlignment="1">
      <alignment horizontal="left" vertical="top"/>
    </xf>
    <xf numFmtId="0" fontId="46" fillId="0" borderId="0" xfId="0" applyFont="1" applyAlignment="1">
      <alignment horizontal="left" vertical="top"/>
    </xf>
    <xf numFmtId="164" fontId="39" fillId="0" borderId="10" xfId="0" applyNumberFormat="1" applyFont="1" applyBorder="1" applyAlignment="1">
      <alignment horizontal="right" vertical="center" shrinkToFit="1"/>
    </xf>
    <xf numFmtId="164" fontId="46" fillId="0" borderId="8" xfId="20" applyNumberFormat="1" applyFont="1" applyFill="1" applyBorder="1" applyAlignment="1">
      <alignment horizontal="left" vertical="center"/>
    </xf>
    <xf numFmtId="164" fontId="39" fillId="0" borderId="8" xfId="20" applyNumberFormat="1" applyFont="1" applyBorder="1" applyAlignment="1">
      <alignment horizontal="right" vertical="center" shrinkToFit="1"/>
    </xf>
    <xf numFmtId="164" fontId="42" fillId="0" borderId="8" xfId="20" applyNumberFormat="1" applyFont="1" applyBorder="1" applyAlignment="1">
      <alignment horizontal="right" vertical="center" shrinkToFit="1"/>
    </xf>
    <xf numFmtId="164" fontId="39" fillId="0" borderId="8" xfId="0" applyNumberFormat="1" applyFont="1" applyBorder="1" applyAlignment="1">
      <alignment horizontal="right" vertical="center" shrinkToFit="1"/>
    </xf>
    <xf numFmtId="164" fontId="42" fillId="0" borderId="8" xfId="1" applyFont="1" applyFill="1" applyBorder="1" applyAlignment="1">
      <alignment horizontal="right" vertical="center"/>
    </xf>
    <xf numFmtId="164" fontId="42" fillId="0" borderId="25" xfId="1" applyFont="1" applyFill="1" applyBorder="1" applyAlignment="1">
      <alignment horizontal="right" vertical="center"/>
    </xf>
    <xf numFmtId="9" fontId="41" fillId="0" borderId="0" xfId="2" applyFont="1" applyFill="1" applyBorder="1" applyAlignment="1">
      <alignment horizontal="center" vertical="center"/>
    </xf>
    <xf numFmtId="167" fontId="39" fillId="0" borderId="0" xfId="1" applyNumberFormat="1" applyFont="1" applyFill="1" applyAlignment="1">
      <alignment horizontal="left" vertical="center"/>
    </xf>
    <xf numFmtId="9" fontId="43" fillId="0" borderId="0" xfId="2" applyFont="1" applyFill="1" applyBorder="1" applyAlignment="1">
      <alignment horizontal="center" vertical="center"/>
    </xf>
    <xf numFmtId="0" fontId="43" fillId="0" borderId="0" xfId="0" applyFont="1" applyAlignment="1">
      <alignment horizontal="left" vertical="center"/>
    </xf>
    <xf numFmtId="0" fontId="39" fillId="0" borderId="8" xfId="0" applyFont="1" applyBorder="1" applyAlignment="1">
      <alignment horizontal="center" vertical="center" wrapText="1"/>
    </xf>
    <xf numFmtId="0" fontId="44" fillId="0" borderId="0" xfId="0" applyFont="1" applyAlignment="1">
      <alignment horizontal="left" vertical="center"/>
    </xf>
    <xf numFmtId="0" fontId="45" fillId="0" borderId="0" xfId="0" applyFont="1" applyAlignment="1">
      <alignment horizontal="center" vertical="center"/>
    </xf>
    <xf numFmtId="164" fontId="41" fillId="0" borderId="0" xfId="0" applyNumberFormat="1" applyFont="1" applyAlignment="1">
      <alignment horizontal="left" vertical="center"/>
    </xf>
    <xf numFmtId="164" fontId="43" fillId="0" borderId="19" xfId="0" applyNumberFormat="1" applyFont="1" applyBorder="1" applyAlignment="1">
      <alignment horizontal="left" vertical="center"/>
    </xf>
    <xf numFmtId="171" fontId="42" fillId="0" borderId="0" xfId="0" applyNumberFormat="1" applyFont="1" applyAlignment="1">
      <alignment horizontal="left" vertical="center"/>
    </xf>
    <xf numFmtId="164" fontId="43" fillId="0" borderId="0" xfId="0" applyNumberFormat="1" applyFont="1" applyAlignment="1">
      <alignment horizontal="left" vertical="center"/>
    </xf>
    <xf numFmtId="0" fontId="46" fillId="0" borderId="0" xfId="0" applyFont="1" applyAlignment="1">
      <alignment horizontal="center" vertical="top"/>
    </xf>
    <xf numFmtId="170" fontId="43" fillId="0" borderId="0" xfId="1" applyNumberFormat="1" applyFont="1" applyAlignment="1">
      <alignment horizontal="center" vertical="center"/>
    </xf>
    <xf numFmtId="170" fontId="43" fillId="0" borderId="0" xfId="1" applyNumberFormat="1" applyFont="1" applyAlignment="1">
      <alignment horizontal="left" vertical="center"/>
    </xf>
    <xf numFmtId="164" fontId="43" fillId="0" borderId="0" xfId="1" applyFont="1" applyAlignment="1">
      <alignment horizontal="left" vertical="center"/>
    </xf>
    <xf numFmtId="1" fontId="42" fillId="0" borderId="0" xfId="0" applyNumberFormat="1" applyFont="1" applyAlignment="1">
      <alignment horizontal="center" vertical="center" wrapText="1"/>
    </xf>
    <xf numFmtId="0" fontId="43" fillId="0" borderId="0" xfId="0" applyFont="1" applyAlignment="1">
      <alignment vertical="center" wrapText="1"/>
    </xf>
    <xf numFmtId="1" fontId="40" fillId="0" borderId="24" xfId="0" applyNumberFormat="1" applyFont="1" applyBorder="1" applyAlignment="1">
      <alignment horizontal="center" vertical="center" shrinkToFit="1"/>
    </xf>
    <xf numFmtId="0" fontId="40" fillId="0" borderId="8" xfId="0" applyFont="1" applyBorder="1" applyAlignment="1">
      <alignment horizontal="center" vertical="center" wrapText="1"/>
    </xf>
    <xf numFmtId="169" fontId="40" fillId="0" borderId="14" xfId="23" applyNumberFormat="1" applyFont="1" applyFill="1" applyBorder="1" applyAlignment="1" applyProtection="1">
      <alignment vertical="center"/>
      <protection locked="0"/>
    </xf>
    <xf numFmtId="0" fontId="40" fillId="0" borderId="8" xfId="1" applyNumberFormat="1" applyFont="1" applyFill="1" applyBorder="1" applyAlignment="1">
      <alignment horizontal="center" vertical="center" shrinkToFit="1"/>
    </xf>
    <xf numFmtId="0" fontId="41" fillId="0" borderId="8" xfId="1" applyNumberFormat="1" applyFont="1" applyFill="1" applyBorder="1" applyAlignment="1">
      <alignment horizontal="center" vertical="center" shrinkToFit="1"/>
    </xf>
    <xf numFmtId="169" fontId="40" fillId="0" borderId="10" xfId="3" applyNumberFormat="1" applyFont="1" applyBorder="1" applyAlignment="1">
      <alignment horizontal="right" vertical="center" shrinkToFit="1"/>
    </xf>
    <xf numFmtId="164" fontId="42" fillId="0" borderId="10" xfId="20" applyNumberFormat="1" applyFont="1" applyBorder="1" applyAlignment="1">
      <alignment horizontal="right" vertical="center" shrinkToFit="1"/>
    </xf>
    <xf numFmtId="169" fontId="41" fillId="0" borderId="10" xfId="3" applyNumberFormat="1" applyFont="1" applyFill="1" applyBorder="1" applyAlignment="1">
      <alignment horizontal="right" vertical="center" shrinkToFit="1"/>
    </xf>
    <xf numFmtId="169" fontId="41" fillId="0" borderId="8" xfId="3" applyNumberFormat="1" applyFont="1" applyFill="1" applyBorder="1" applyAlignment="1">
      <alignment horizontal="right" vertical="center"/>
    </xf>
    <xf numFmtId="169" fontId="41" fillId="0" borderId="25" xfId="3" applyNumberFormat="1" applyFont="1" applyFill="1" applyBorder="1" applyAlignment="1">
      <alignment horizontal="right" vertical="center"/>
    </xf>
    <xf numFmtId="1" fontId="40" fillId="0" borderId="0" xfId="1" applyNumberFormat="1" applyFont="1" applyFill="1" applyAlignment="1">
      <alignment horizontal="center" vertical="center"/>
    </xf>
    <xf numFmtId="167" fontId="40" fillId="0" borderId="0" xfId="1" applyNumberFormat="1" applyFont="1" applyFill="1" applyAlignment="1">
      <alignment horizontal="left" vertical="center"/>
    </xf>
    <xf numFmtId="0" fontId="40" fillId="0" borderId="0" xfId="0" applyFont="1" applyAlignment="1">
      <alignment horizontal="left" vertical="center"/>
    </xf>
    <xf numFmtId="169" fontId="40" fillId="0" borderId="14" xfId="3" applyNumberFormat="1" applyFont="1" applyFill="1" applyBorder="1" applyAlignment="1" applyProtection="1">
      <alignment vertical="center"/>
      <protection locked="0"/>
    </xf>
    <xf numFmtId="9" fontId="40" fillId="0" borderId="0" xfId="21" applyFont="1" applyAlignment="1">
      <alignment vertical="center"/>
    </xf>
    <xf numFmtId="169" fontId="40" fillId="0" borderId="8" xfId="3" applyNumberFormat="1" applyFont="1" applyBorder="1" applyAlignment="1">
      <alignment horizontal="right" vertical="center" shrinkToFit="1"/>
    </xf>
    <xf numFmtId="0" fontId="44" fillId="0" borderId="29" xfId="0" applyFont="1" applyBorder="1" applyAlignment="1">
      <alignment horizontal="center" vertical="center"/>
    </xf>
    <xf numFmtId="0" fontId="43" fillId="0" borderId="29" xfId="0" applyFont="1" applyBorder="1" applyAlignment="1">
      <alignment horizontal="center" vertical="center"/>
    </xf>
    <xf numFmtId="164" fontId="44" fillId="0" borderId="29" xfId="0" applyNumberFormat="1" applyFont="1" applyBorder="1" applyAlignment="1">
      <alignment horizontal="left" vertical="center"/>
    </xf>
    <xf numFmtId="164" fontId="44" fillId="0" borderId="29" xfId="1" applyFont="1" applyFill="1" applyBorder="1" applyAlignment="1">
      <alignment horizontal="center" vertical="center" shrinkToFit="1"/>
    </xf>
    <xf numFmtId="0" fontId="43" fillId="0" borderId="29" xfId="1" applyNumberFormat="1" applyFont="1" applyFill="1" applyBorder="1" applyAlignment="1">
      <alignment horizontal="center" vertical="center" shrinkToFit="1"/>
    </xf>
    <xf numFmtId="164" fontId="44" fillId="0" borderId="29" xfId="0" applyNumberFormat="1" applyFont="1" applyBorder="1" applyAlignment="1">
      <alignment horizontal="center" vertical="center"/>
    </xf>
    <xf numFmtId="169" fontId="44" fillId="0" borderId="29" xfId="3" applyNumberFormat="1" applyFont="1" applyBorder="1" applyAlignment="1">
      <alignment horizontal="left" vertical="center"/>
    </xf>
    <xf numFmtId="169" fontId="44" fillId="0" borderId="29" xfId="3" applyNumberFormat="1" applyFont="1" applyBorder="1" applyAlignment="1">
      <alignment horizontal="right" vertical="center" shrinkToFit="1"/>
    </xf>
    <xf numFmtId="169" fontId="43" fillId="0" borderId="29" xfId="3" applyNumberFormat="1" applyFont="1" applyBorder="1" applyAlignment="1">
      <alignment horizontal="right" vertical="center"/>
    </xf>
    <xf numFmtId="169" fontId="43" fillId="0" borderId="29" xfId="3" applyNumberFormat="1" applyFont="1" applyBorder="1" applyAlignment="1">
      <alignment horizontal="right" vertical="center" shrinkToFit="1"/>
    </xf>
    <xf numFmtId="1" fontId="44" fillId="0" borderId="0" xfId="1" applyNumberFormat="1" applyFont="1" applyAlignment="1">
      <alignment horizontal="center" vertical="center"/>
    </xf>
    <xf numFmtId="167" fontId="44" fillId="0" borderId="0" xfId="1" applyNumberFormat="1" applyFont="1" applyAlignment="1">
      <alignment horizontal="left" vertical="center"/>
    </xf>
    <xf numFmtId="164" fontId="41" fillId="0" borderId="0" xfId="1" applyFont="1" applyAlignment="1">
      <alignment horizontal="left" vertical="center"/>
    </xf>
    <xf numFmtId="3" fontId="41" fillId="0" borderId="0" xfId="0" applyNumberFormat="1" applyFont="1" applyAlignment="1">
      <alignment horizontal="right" vertical="center"/>
    </xf>
    <xf numFmtId="1" fontId="39" fillId="0" borderId="0" xfId="1" applyNumberFormat="1" applyFont="1" applyFill="1" applyBorder="1" applyAlignment="1">
      <alignment horizontal="center" vertical="center" shrinkToFit="1"/>
    </xf>
    <xf numFmtId="1" fontId="42" fillId="0" borderId="0" xfId="1" applyNumberFormat="1" applyFont="1" applyFill="1" applyBorder="1" applyAlignment="1">
      <alignment horizontal="center" vertical="center" shrinkToFit="1"/>
    </xf>
    <xf numFmtId="164" fontId="42" fillId="0" borderId="0" xfId="1" applyFont="1" applyFill="1" applyBorder="1" applyAlignment="1">
      <alignment horizontal="right" vertical="center"/>
    </xf>
    <xf numFmtId="0" fontId="46" fillId="0" borderId="0" xfId="25" applyFont="1" applyAlignment="1">
      <alignment horizontal="center" vertical="top"/>
    </xf>
    <xf numFmtId="0" fontId="46" fillId="0" borderId="0" xfId="25" applyFont="1" applyAlignment="1">
      <alignment horizontal="left" vertical="top"/>
    </xf>
    <xf numFmtId="0" fontId="46" fillId="0" borderId="0" xfId="25" applyFont="1" applyAlignment="1">
      <alignment horizontal="center" vertical="center"/>
    </xf>
    <xf numFmtId="0" fontId="46" fillId="0" borderId="0" xfId="25" applyFont="1" applyAlignment="1">
      <alignment horizontal="left" vertical="center"/>
    </xf>
    <xf numFmtId="168" fontId="46" fillId="0" borderId="0" xfId="25" applyNumberFormat="1" applyFont="1" applyAlignment="1">
      <alignment horizontal="left" vertical="top"/>
    </xf>
    <xf numFmtId="0" fontId="43" fillId="0" borderId="0" xfId="25" applyFont="1" applyAlignment="1">
      <alignment horizontal="left" vertical="top"/>
    </xf>
    <xf numFmtId="0" fontId="42" fillId="0" borderId="0" xfId="25" applyFont="1" applyAlignment="1">
      <alignment horizontal="left" vertical="top"/>
    </xf>
    <xf numFmtId="169" fontId="38" fillId="0" borderId="15" xfId="20" applyNumberFormat="1" applyFont="1" applyFill="1" applyBorder="1" applyAlignment="1" applyProtection="1">
      <alignment horizontal="right" vertical="center"/>
      <protection locked="0"/>
    </xf>
    <xf numFmtId="1" fontId="38" fillId="0" borderId="14" xfId="25" applyNumberFormat="1" applyFont="1" applyBorder="1" applyAlignment="1" applyProtection="1">
      <alignment horizontal="center" vertical="center"/>
      <protection locked="0"/>
    </xf>
    <xf numFmtId="1" fontId="39" fillId="0" borderId="15" xfId="25" applyNumberFormat="1" applyFont="1" applyBorder="1" applyAlignment="1" applyProtection="1">
      <alignment horizontal="center" vertical="center"/>
      <protection locked="0"/>
    </xf>
    <xf numFmtId="169" fontId="39" fillId="0" borderId="18" xfId="15" applyNumberFormat="1" applyFont="1" applyFill="1" applyBorder="1" applyAlignment="1" applyProtection="1">
      <alignment horizontal="center" vertical="center"/>
      <protection locked="0"/>
    </xf>
    <xf numFmtId="170" fontId="43" fillId="0" borderId="0" xfId="1" applyNumberFormat="1" applyFont="1" applyAlignment="1">
      <alignment horizontal="left" vertical="top"/>
    </xf>
    <xf numFmtId="170" fontId="42" fillId="0" borderId="0" xfId="1" applyNumberFormat="1" applyFont="1" applyAlignment="1">
      <alignment horizontal="left" vertical="top"/>
    </xf>
    <xf numFmtId="0" fontId="45" fillId="0" borderId="0" xfId="25" applyFont="1" applyAlignment="1">
      <alignment horizontal="center" vertical="center"/>
    </xf>
    <xf numFmtId="0" fontId="44" fillId="0" borderId="0" xfId="25" applyFont="1" applyAlignment="1">
      <alignment horizontal="left" vertical="top"/>
    </xf>
    <xf numFmtId="1" fontId="46" fillId="0" borderId="24" xfId="0" applyNumberFormat="1" applyFont="1" applyBorder="1" applyAlignment="1">
      <alignment horizontal="center" vertical="center" shrinkToFit="1"/>
    </xf>
    <xf numFmtId="0" fontId="40" fillId="0" borderId="18" xfId="0" applyFont="1" applyBorder="1" applyAlignment="1">
      <alignment vertical="center"/>
    </xf>
    <xf numFmtId="0" fontId="39" fillId="0" borderId="8" xfId="1" applyNumberFormat="1" applyFont="1" applyFill="1" applyBorder="1" applyAlignment="1">
      <alignment horizontal="center" vertical="center" shrinkToFit="1"/>
    </xf>
    <xf numFmtId="0" fontId="42" fillId="0" borderId="8" xfId="1" applyNumberFormat="1" applyFont="1" applyFill="1" applyBorder="1" applyAlignment="1">
      <alignment horizontal="center" vertical="center" shrinkToFit="1"/>
    </xf>
    <xf numFmtId="164" fontId="42" fillId="0" borderId="10" xfId="20" applyNumberFormat="1" applyFont="1" applyFill="1" applyBorder="1" applyAlignment="1">
      <alignment horizontal="right" vertical="center" shrinkToFit="1"/>
    </xf>
    <xf numFmtId="164" fontId="42" fillId="0" borderId="8" xfId="20" applyNumberFormat="1" applyFont="1" applyFill="1" applyBorder="1" applyAlignment="1">
      <alignment horizontal="right" vertical="center"/>
    </xf>
    <xf numFmtId="164" fontId="42" fillId="0" borderId="25" xfId="20" applyNumberFormat="1" applyFont="1" applyFill="1" applyBorder="1" applyAlignment="1">
      <alignment horizontal="right" vertical="center"/>
    </xf>
    <xf numFmtId="167" fontId="46" fillId="0" borderId="0" xfId="1" applyNumberFormat="1" applyFont="1" applyFill="1" applyAlignment="1">
      <alignment horizontal="left" vertical="center"/>
    </xf>
    <xf numFmtId="164" fontId="44" fillId="0" borderId="29" xfId="0" applyNumberFormat="1" applyFont="1" applyBorder="1" applyAlignment="1">
      <alignment horizontal="right" vertical="center" shrinkToFit="1"/>
    </xf>
    <xf numFmtId="164" fontId="43" fillId="0" borderId="29" xfId="20" applyNumberFormat="1" applyFont="1" applyBorder="1" applyAlignment="1">
      <alignment horizontal="right" vertical="center"/>
    </xf>
    <xf numFmtId="164" fontId="43" fillId="0" borderId="29" xfId="20" applyNumberFormat="1" applyFont="1" applyBorder="1" applyAlignment="1">
      <alignment horizontal="right" vertical="center" shrinkToFit="1"/>
    </xf>
    <xf numFmtId="0" fontId="40" fillId="0" borderId="18" xfId="25" applyFont="1" applyBorder="1" applyAlignment="1">
      <alignment vertical="center"/>
    </xf>
    <xf numFmtId="164" fontId="39" fillId="0" borderId="10" xfId="25" applyNumberFormat="1" applyFont="1" applyBorder="1" applyAlignment="1">
      <alignment horizontal="right" vertical="center" shrinkToFit="1"/>
    </xf>
    <xf numFmtId="0" fontId="44" fillId="0" borderId="29" xfId="25" applyFont="1" applyBorder="1" applyAlignment="1">
      <alignment horizontal="center" vertical="center"/>
    </xf>
    <xf numFmtId="0" fontId="43" fillId="0" borderId="29" xfId="25" applyFont="1" applyBorder="1" applyAlignment="1">
      <alignment horizontal="center" vertical="center"/>
    </xf>
    <xf numFmtId="164" fontId="44" fillId="0" borderId="29" xfId="25" applyNumberFormat="1" applyFont="1" applyBorder="1" applyAlignment="1">
      <alignment horizontal="left" vertical="center"/>
    </xf>
    <xf numFmtId="164" fontId="44" fillId="0" borderId="29" xfId="25" applyNumberFormat="1" applyFont="1" applyBorder="1" applyAlignment="1">
      <alignment horizontal="center" vertical="center"/>
    </xf>
    <xf numFmtId="164" fontId="44" fillId="0" borderId="29" xfId="25" applyNumberFormat="1" applyFont="1" applyBorder="1" applyAlignment="1">
      <alignment horizontal="right" vertical="center" shrinkToFit="1"/>
    </xf>
    <xf numFmtId="0" fontId="44" fillId="0" borderId="0" xfId="25" applyFont="1" applyAlignment="1">
      <alignment horizontal="left" vertical="center"/>
    </xf>
    <xf numFmtId="164" fontId="39" fillId="0" borderId="0" xfId="25" applyNumberFormat="1" applyFont="1" applyAlignment="1">
      <alignment horizontal="right" vertical="center" shrinkToFit="1"/>
    </xf>
    <xf numFmtId="0" fontId="45" fillId="0" borderId="0" xfId="0" applyFont="1" applyAlignment="1">
      <alignment horizontal="left" vertical="top"/>
    </xf>
    <xf numFmtId="164" fontId="42" fillId="0" borderId="0" xfId="25" applyNumberFormat="1" applyFont="1" applyAlignment="1">
      <alignment horizontal="right" vertical="center" shrinkToFit="1"/>
    </xf>
    <xf numFmtId="164" fontId="40" fillId="0" borderId="13" xfId="0" applyNumberFormat="1" applyFont="1" applyBorder="1" applyAlignment="1">
      <alignment vertical="center"/>
    </xf>
    <xf numFmtId="1" fontId="42" fillId="0" borderId="0" xfId="1" applyNumberFormat="1" applyFont="1" applyFill="1" applyBorder="1" applyAlignment="1">
      <alignment horizontal="center" vertical="center" wrapText="1"/>
    </xf>
    <xf numFmtId="164" fontId="42" fillId="0" borderId="0" xfId="25" applyNumberFormat="1" applyFont="1" applyAlignment="1">
      <alignment horizontal="left" vertical="center" wrapText="1"/>
    </xf>
    <xf numFmtId="1" fontId="39" fillId="0" borderId="0" xfId="1" applyNumberFormat="1" applyFont="1" applyFill="1" applyBorder="1" applyAlignment="1">
      <alignment horizontal="center" vertical="center" wrapText="1"/>
    </xf>
    <xf numFmtId="164" fontId="39" fillId="0" borderId="0" xfId="25" applyNumberFormat="1" applyFont="1" applyAlignment="1">
      <alignment horizontal="left" vertical="center" wrapText="1"/>
    </xf>
    <xf numFmtId="164" fontId="42" fillId="0" borderId="0" xfId="25" applyNumberFormat="1" applyFont="1" applyAlignment="1">
      <alignment horizontal="right" vertical="center"/>
    </xf>
    <xf numFmtId="164" fontId="43" fillId="0" borderId="0" xfId="1" applyFont="1" applyAlignment="1">
      <alignment horizontal="left" vertical="top"/>
    </xf>
    <xf numFmtId="164" fontId="43" fillId="0" borderId="0" xfId="25" applyNumberFormat="1" applyFont="1" applyAlignment="1">
      <alignment horizontal="left" vertical="top"/>
    </xf>
    <xf numFmtId="164" fontId="42" fillId="0" borderId="0" xfId="25" applyNumberFormat="1" applyFont="1" applyAlignment="1">
      <alignment horizontal="left" vertical="top"/>
    </xf>
    <xf numFmtId="170" fontId="46" fillId="0" borderId="0" xfId="1" applyNumberFormat="1" applyFont="1" applyAlignment="1">
      <alignment horizontal="center" vertical="center"/>
    </xf>
    <xf numFmtId="170" fontId="45" fillId="0" borderId="0" xfId="1" applyNumberFormat="1" applyFont="1" applyAlignment="1">
      <alignment horizontal="center" vertical="center"/>
    </xf>
    <xf numFmtId="170" fontId="46" fillId="0" borderId="0" xfId="1" applyNumberFormat="1" applyFont="1" applyAlignment="1">
      <alignment horizontal="left" vertical="top"/>
    </xf>
    <xf numFmtId="170" fontId="44" fillId="0" borderId="0" xfId="1" applyNumberFormat="1" applyFont="1" applyAlignment="1">
      <alignment horizontal="left" vertical="top"/>
    </xf>
    <xf numFmtId="9" fontId="41" fillId="0" borderId="0" xfId="2" applyFont="1" applyAlignment="1">
      <alignment horizontal="left" vertical="center"/>
    </xf>
    <xf numFmtId="9" fontId="41" fillId="0" borderId="0" xfId="2" applyFont="1" applyAlignment="1">
      <alignment horizontal="left" vertical="center" wrapText="1"/>
    </xf>
    <xf numFmtId="9" fontId="41" fillId="0" borderId="0" xfId="2" applyFont="1" applyFill="1" applyBorder="1" applyAlignment="1">
      <alignment horizontal="left" vertical="center"/>
    </xf>
    <xf numFmtId="9" fontId="33" fillId="0" borderId="0" xfId="2" applyFont="1" applyAlignment="1">
      <alignment horizontal="left" vertical="center"/>
    </xf>
    <xf numFmtId="9" fontId="43" fillId="0" borderId="0" xfId="2" applyFont="1" applyAlignment="1">
      <alignment horizontal="left" vertical="center"/>
    </xf>
    <xf numFmtId="9" fontId="25" fillId="0" borderId="0" xfId="2" applyFont="1" applyAlignment="1">
      <alignment horizontal="left" vertical="center"/>
    </xf>
    <xf numFmtId="169" fontId="9" fillId="0" borderId="13" xfId="15" applyNumberFormat="1" applyFont="1" applyFill="1" applyBorder="1" applyAlignment="1">
      <alignment vertical="center"/>
    </xf>
    <xf numFmtId="0" fontId="23" fillId="3" borderId="40" xfId="0" applyFont="1" applyFill="1" applyBorder="1" applyAlignment="1">
      <alignment horizontal="center" vertical="center" wrapText="1"/>
    </xf>
    <xf numFmtId="169" fontId="21" fillId="0" borderId="34" xfId="3" applyNumberFormat="1" applyFont="1" applyBorder="1" applyAlignment="1">
      <alignment horizontal="center" vertical="center"/>
    </xf>
    <xf numFmtId="169" fontId="15" fillId="0" borderId="34" xfId="3" applyNumberFormat="1" applyFont="1" applyBorder="1" applyAlignment="1">
      <alignment horizontal="center" vertical="center"/>
    </xf>
    <xf numFmtId="169" fontId="21" fillId="0" borderId="14" xfId="3" applyNumberFormat="1" applyFont="1" applyBorder="1" applyAlignment="1" applyProtection="1">
      <alignment horizontal="center" vertical="center"/>
      <protection locked="0"/>
    </xf>
    <xf numFmtId="169" fontId="21" fillId="0" borderId="14" xfId="3" applyNumberFormat="1" applyFont="1" applyBorder="1" applyAlignment="1">
      <alignment horizontal="center" vertical="center"/>
    </xf>
    <xf numFmtId="167" fontId="23" fillId="0" borderId="0" xfId="1" applyNumberFormat="1" applyFont="1" applyAlignment="1">
      <alignment horizontal="left" vertical="center"/>
    </xf>
    <xf numFmtId="0" fontId="23" fillId="0" borderId="0" xfId="0" applyFont="1" applyAlignment="1">
      <alignment horizontal="center" vertical="center"/>
    </xf>
    <xf numFmtId="169" fontId="23" fillId="0" borderId="0" xfId="0" applyNumberFormat="1" applyFont="1" applyAlignment="1">
      <alignment horizontal="center" vertical="center"/>
    </xf>
    <xf numFmtId="9" fontId="23" fillId="0" borderId="0" xfId="2" applyFont="1" applyAlignment="1">
      <alignment horizontal="center" vertical="center"/>
    </xf>
    <xf numFmtId="10" fontId="23" fillId="0" borderId="0" xfId="2" applyNumberFormat="1" applyFont="1" applyAlignment="1">
      <alignment horizontal="center" vertical="center"/>
    </xf>
    <xf numFmtId="0" fontId="18" fillId="0" borderId="0" xfId="0" applyFont="1" applyAlignment="1">
      <alignment horizontal="left" vertical="top"/>
    </xf>
    <xf numFmtId="0" fontId="43" fillId="0" borderId="0" xfId="0" applyFont="1" applyAlignment="1">
      <alignment horizontal="center" vertical="center"/>
    </xf>
    <xf numFmtId="171" fontId="43" fillId="0" borderId="0" xfId="0" applyNumberFormat="1" applyFont="1" applyAlignment="1">
      <alignment horizontal="left" vertical="center"/>
    </xf>
    <xf numFmtId="0" fontId="43" fillId="0" borderId="0" xfId="0" applyFont="1" applyAlignment="1">
      <alignment horizontal="center" vertical="center" wrapText="1"/>
    </xf>
    <xf numFmtId="0" fontId="43" fillId="0" borderId="23" xfId="0" applyFont="1" applyBorder="1" applyAlignment="1">
      <alignment horizontal="left" vertical="center" wrapText="1"/>
    </xf>
    <xf numFmtId="9" fontId="43" fillId="0" borderId="0" xfId="2" applyFont="1" applyAlignment="1">
      <alignment horizontal="left" vertical="center" wrapText="1"/>
    </xf>
    <xf numFmtId="0" fontId="43" fillId="0" borderId="5" xfId="0" applyFont="1" applyBorder="1" applyAlignment="1">
      <alignment horizontal="left" vertical="center"/>
    </xf>
    <xf numFmtId="0" fontId="43" fillId="0" borderId="5" xfId="0" applyFont="1" applyBorder="1" applyAlignment="1">
      <alignment horizontal="center" vertical="center" wrapText="1"/>
    </xf>
    <xf numFmtId="0" fontId="43" fillId="0" borderId="21" xfId="0" applyFont="1" applyBorder="1" applyAlignment="1">
      <alignment horizontal="left" vertical="center" wrapText="1"/>
    </xf>
    <xf numFmtId="169" fontId="23" fillId="0" borderId="8" xfId="3" applyNumberFormat="1" applyFont="1" applyFill="1" applyBorder="1" applyAlignment="1">
      <alignment horizontal="center" vertical="center" shrinkToFit="1"/>
    </xf>
    <xf numFmtId="169" fontId="45" fillId="0" borderId="0" xfId="0" applyNumberFormat="1" applyFont="1" applyAlignment="1">
      <alignment horizontal="left" vertical="center"/>
    </xf>
    <xf numFmtId="169" fontId="43" fillId="0" borderId="0" xfId="0" applyNumberFormat="1" applyFont="1" applyAlignment="1">
      <alignment horizontal="left" vertical="center"/>
    </xf>
    <xf numFmtId="0" fontId="29" fillId="0" borderId="18" xfId="0" applyFont="1" applyBorder="1" applyAlignment="1" applyProtection="1">
      <alignment horizontal="left" vertical="center"/>
      <protection locked="0"/>
    </xf>
    <xf numFmtId="1" fontId="29" fillId="0" borderId="14" xfId="0" applyNumberFormat="1" applyFont="1" applyBorder="1" applyAlignment="1" applyProtection="1">
      <alignment horizontal="center" vertical="center"/>
      <protection locked="0"/>
    </xf>
    <xf numFmtId="1" fontId="29" fillId="0" borderId="14" xfId="0" quotePrefix="1" applyNumberFormat="1" applyFont="1" applyBorder="1" applyAlignment="1" applyProtection="1">
      <alignment horizontal="center" vertical="center"/>
      <protection locked="0"/>
    </xf>
    <xf numFmtId="1" fontId="30" fillId="0" borderId="15" xfId="0" applyNumberFormat="1" applyFont="1" applyBorder="1" applyAlignment="1" applyProtection="1">
      <alignment horizontal="left" vertical="center"/>
      <protection locked="0"/>
    </xf>
    <xf numFmtId="169" fontId="29" fillId="0" borderId="15" xfId="15" applyNumberFormat="1" applyFont="1" applyFill="1" applyBorder="1" applyAlignment="1" applyProtection="1">
      <alignment horizontal="right" vertical="center"/>
      <protection locked="0"/>
    </xf>
    <xf numFmtId="169" fontId="29" fillId="0" borderId="15" xfId="15" applyNumberFormat="1" applyFont="1" applyFill="1" applyBorder="1" applyAlignment="1">
      <alignment vertical="center"/>
    </xf>
    <xf numFmtId="167" fontId="46" fillId="0" borderId="0" xfId="1" applyNumberFormat="1" applyFont="1" applyAlignment="1">
      <alignment horizontal="left" vertical="center"/>
    </xf>
    <xf numFmtId="1" fontId="42" fillId="0" borderId="5" xfId="0" applyNumberFormat="1" applyFont="1" applyBorder="1" applyAlignment="1">
      <alignment horizontal="center" vertical="center" wrapText="1"/>
    </xf>
    <xf numFmtId="1" fontId="42" fillId="3" borderId="1" xfId="0" applyNumberFormat="1" applyFont="1" applyFill="1" applyBorder="1" applyAlignment="1">
      <alignment horizontal="center" vertical="center" wrapText="1"/>
    </xf>
    <xf numFmtId="1" fontId="45" fillId="0" borderId="0" xfId="0" applyNumberFormat="1" applyFont="1" applyAlignment="1">
      <alignment horizontal="center" vertical="center"/>
    </xf>
    <xf numFmtId="1" fontId="40" fillId="0" borderId="8" xfId="1" applyNumberFormat="1" applyFont="1" applyFill="1" applyBorder="1" applyAlignment="1">
      <alignment horizontal="center" vertical="center" shrinkToFit="1"/>
    </xf>
    <xf numFmtId="1" fontId="44" fillId="0" borderId="29" xfId="1" applyNumberFormat="1" applyFont="1" applyFill="1" applyBorder="1" applyAlignment="1">
      <alignment horizontal="center" vertical="center" shrinkToFit="1"/>
    </xf>
    <xf numFmtId="1" fontId="46" fillId="0" borderId="0" xfId="0" applyNumberFormat="1" applyFon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64" fontId="39" fillId="0" borderId="8" xfId="20" applyNumberFormat="1" applyFont="1" applyFill="1" applyBorder="1" applyAlignment="1">
      <alignment horizontal="right" vertical="center" shrinkToFit="1"/>
    </xf>
    <xf numFmtId="164" fontId="42" fillId="0" borderId="8" xfId="20" applyNumberFormat="1" applyFont="1" applyFill="1" applyBorder="1" applyAlignment="1">
      <alignment horizontal="right" vertical="center" shrinkToFit="1"/>
    </xf>
    <xf numFmtId="169" fontId="43" fillId="0" borderId="5" xfId="0" applyNumberFormat="1" applyFont="1" applyBorder="1" applyAlignment="1">
      <alignment horizontal="left" vertical="center" wrapText="1"/>
    </xf>
    <xf numFmtId="9" fontId="47" fillId="0" borderId="0" xfId="2" applyFont="1" applyAlignment="1">
      <alignment horizontal="center" vertical="center"/>
    </xf>
    <xf numFmtId="169" fontId="24" fillId="0" borderId="0" xfId="2" applyNumberFormat="1" applyFont="1" applyAlignment="1">
      <alignment horizontal="center" vertical="center"/>
    </xf>
    <xf numFmtId="164" fontId="15" fillId="0" borderId="46" xfId="0" applyNumberFormat="1" applyFont="1" applyBorder="1" applyAlignment="1">
      <alignment horizontal="right" vertical="center" shrinkToFit="1"/>
    </xf>
    <xf numFmtId="1" fontId="45" fillId="0" borderId="0" xfId="1" applyNumberFormat="1" applyFont="1" applyAlignment="1">
      <alignment horizontal="center" vertical="center"/>
    </xf>
    <xf numFmtId="1" fontId="43" fillId="0" borderId="0" xfId="1" applyNumberFormat="1" applyFont="1" applyAlignment="1">
      <alignment horizontal="center" vertical="center"/>
    </xf>
    <xf numFmtId="1" fontId="46" fillId="0" borderId="0" xfId="1" applyNumberFormat="1" applyFont="1" applyAlignment="1">
      <alignment horizontal="center" vertical="top"/>
    </xf>
    <xf numFmtId="1" fontId="46" fillId="0" borderId="0" xfId="1" applyNumberFormat="1" applyFont="1" applyAlignment="1">
      <alignment horizontal="center" vertical="center"/>
    </xf>
    <xf numFmtId="1" fontId="40" fillId="0" borderId="0" xfId="1" applyNumberFormat="1" applyFont="1" applyAlignment="1">
      <alignment horizontal="center" vertical="center"/>
    </xf>
    <xf numFmtId="1" fontId="44" fillId="0" borderId="0" xfId="1" applyNumberFormat="1" applyFont="1" applyAlignment="1">
      <alignment horizontal="center" vertical="top"/>
    </xf>
    <xf numFmtId="1" fontId="6" fillId="0" borderId="0" xfId="1" applyNumberFormat="1" applyFont="1" applyAlignment="1">
      <alignment horizontal="center" vertical="top"/>
    </xf>
    <xf numFmtId="174" fontId="45" fillId="0" borderId="0" xfId="3" applyNumberFormat="1" applyFont="1" applyAlignment="1">
      <alignment horizontal="center" vertical="center"/>
    </xf>
    <xf numFmtId="174" fontId="42" fillId="0" borderId="0" xfId="3" applyNumberFormat="1" applyFont="1" applyAlignment="1">
      <alignment horizontal="center" vertical="center" wrapText="1"/>
    </xf>
    <xf numFmtId="174" fontId="46" fillId="0" borderId="0" xfId="3" applyNumberFormat="1" applyFont="1" applyAlignment="1">
      <alignment horizontal="center" vertical="top"/>
    </xf>
    <xf numFmtId="174" fontId="43" fillId="0" borderId="0" xfId="3" applyNumberFormat="1" applyFont="1" applyAlignment="1">
      <alignment horizontal="center" vertical="center"/>
    </xf>
    <xf numFmtId="174" fontId="46" fillId="0" borderId="0" xfId="3" applyNumberFormat="1" applyFont="1" applyAlignment="1">
      <alignment horizontal="center" vertical="center"/>
    </xf>
    <xf numFmtId="174" fontId="40" fillId="0" borderId="0" xfId="3" applyNumberFormat="1" applyFont="1" applyFill="1" applyAlignment="1">
      <alignment horizontal="center" vertical="center"/>
    </xf>
    <xf numFmtId="174" fontId="40" fillId="0" borderId="0" xfId="3" applyNumberFormat="1" applyFont="1" applyAlignment="1">
      <alignment horizontal="center" vertical="center"/>
    </xf>
    <xf numFmtId="174" fontId="44" fillId="0" borderId="0" xfId="3" applyNumberFormat="1" applyFont="1" applyAlignment="1">
      <alignment horizontal="center" vertical="center"/>
    </xf>
    <xf numFmtId="174" fontId="0" fillId="0" borderId="0" xfId="3" applyNumberFormat="1" applyFont="1" applyAlignment="1">
      <alignment horizontal="center" vertical="top"/>
    </xf>
    <xf numFmtId="165" fontId="22" fillId="0" borderId="5" xfId="3" applyFont="1" applyBorder="1" applyAlignment="1">
      <alignment horizontal="left" vertical="center" wrapText="1"/>
    </xf>
    <xf numFmtId="43" fontId="22" fillId="0" borderId="5" xfId="0" applyNumberFormat="1" applyFont="1" applyBorder="1" applyAlignment="1">
      <alignment horizontal="left" vertical="center" wrapText="1"/>
    </xf>
    <xf numFmtId="0" fontId="42" fillId="0" borderId="1" xfId="0" applyFont="1" applyBorder="1" applyAlignment="1">
      <alignment horizontal="center" vertical="center" wrapText="1"/>
    </xf>
    <xf numFmtId="169" fontId="40" fillId="0" borderId="8" xfId="3" applyNumberFormat="1" applyFont="1" applyFill="1" applyBorder="1" applyAlignment="1">
      <alignment horizontal="right" vertical="center" shrinkToFit="1"/>
    </xf>
    <xf numFmtId="169" fontId="42" fillId="0" borderId="0" xfId="0" applyNumberFormat="1" applyFont="1" applyAlignment="1">
      <alignment vertical="center" wrapText="1"/>
    </xf>
    <xf numFmtId="169" fontId="45" fillId="0" borderId="5" xfId="0" applyNumberFormat="1" applyFont="1" applyBorder="1" applyAlignment="1">
      <alignment horizontal="left" vertical="center" wrapText="1"/>
    </xf>
    <xf numFmtId="0" fontId="50" fillId="0" borderId="0" xfId="0" applyFont="1" applyAlignment="1">
      <alignment horizontal="center" vertical="center"/>
    </xf>
    <xf numFmtId="9" fontId="51" fillId="0" borderId="0" xfId="2" applyFont="1" applyAlignment="1">
      <alignment horizontal="center" vertical="center"/>
    </xf>
    <xf numFmtId="164" fontId="42" fillId="0" borderId="23" xfId="0" applyNumberFormat="1" applyFont="1" applyBorder="1" applyAlignment="1">
      <alignment horizontal="left" vertical="center" wrapText="1"/>
    </xf>
    <xf numFmtId="169" fontId="42" fillId="0" borderId="0" xfId="0" applyNumberFormat="1" applyFont="1" applyAlignment="1">
      <alignment horizontal="left" vertical="center" wrapText="1"/>
    </xf>
    <xf numFmtId="169" fontId="50" fillId="0" borderId="0" xfId="0" applyNumberFormat="1" applyFont="1" applyAlignment="1">
      <alignment horizontal="center" vertical="center"/>
    </xf>
    <xf numFmtId="169" fontId="42" fillId="0" borderId="21" xfId="0" applyNumberFormat="1" applyFont="1" applyBorder="1" applyAlignment="1">
      <alignment horizontal="left" vertical="center" wrapText="1"/>
    </xf>
    <xf numFmtId="169" fontId="43" fillId="0" borderId="0" xfId="0" applyNumberFormat="1" applyFont="1" applyAlignment="1">
      <alignment horizontal="left" vertical="center" wrapText="1"/>
    </xf>
    <xf numFmtId="169" fontId="42" fillId="0" borderId="5" xfId="0" applyNumberFormat="1" applyFont="1" applyBorder="1" applyAlignment="1">
      <alignment horizontal="left" vertical="center" wrapText="1"/>
    </xf>
    <xf numFmtId="169" fontId="40" fillId="0" borderId="10" xfId="3" applyNumberFormat="1" applyFont="1" applyFill="1" applyBorder="1" applyAlignment="1">
      <alignment horizontal="right" vertical="center" shrinkToFit="1"/>
    </xf>
    <xf numFmtId="9" fontId="40" fillId="0" borderId="0" xfId="21" applyFont="1" applyFill="1" applyAlignment="1">
      <alignment vertical="center"/>
    </xf>
    <xf numFmtId="169" fontId="40" fillId="0" borderId="13" xfId="3" applyNumberFormat="1" applyFont="1" applyFill="1" applyBorder="1" applyAlignment="1" applyProtection="1">
      <alignment horizontal="right" vertical="center"/>
      <protection locked="0"/>
    </xf>
    <xf numFmtId="169" fontId="9" fillId="0" borderId="30" xfId="3" applyNumberFormat="1" applyFont="1" applyFill="1" applyBorder="1" applyAlignment="1">
      <alignment horizontal="left" vertical="center"/>
    </xf>
    <xf numFmtId="169" fontId="22" fillId="0" borderId="30" xfId="3" applyNumberFormat="1" applyFont="1" applyFill="1" applyBorder="1" applyAlignment="1">
      <alignment horizontal="left" vertical="center"/>
    </xf>
    <xf numFmtId="169" fontId="24" fillId="0" borderId="30" xfId="3" applyNumberFormat="1" applyFont="1" applyFill="1" applyBorder="1" applyAlignment="1">
      <alignment horizontal="left" vertical="center"/>
    </xf>
    <xf numFmtId="169" fontId="9" fillId="0" borderId="31" xfId="3" applyNumberFormat="1" applyFont="1" applyFill="1" applyBorder="1" applyAlignment="1">
      <alignment horizontal="left" vertical="center"/>
    </xf>
    <xf numFmtId="169" fontId="22" fillId="0" borderId="31" xfId="3" applyNumberFormat="1" applyFont="1" applyFill="1" applyBorder="1" applyAlignment="1">
      <alignment horizontal="left" vertical="center"/>
    </xf>
    <xf numFmtId="10" fontId="23" fillId="0" borderId="30" xfId="2" applyNumberFormat="1" applyFont="1" applyFill="1" applyBorder="1" applyAlignment="1">
      <alignment horizontal="center" vertical="center"/>
    </xf>
    <xf numFmtId="169" fontId="10" fillId="0" borderId="30" xfId="3" applyNumberFormat="1" applyFont="1" applyFill="1" applyBorder="1" applyAlignment="1">
      <alignment horizontal="left" vertical="center"/>
    </xf>
    <xf numFmtId="169" fontId="23" fillId="0" borderId="30" xfId="3" applyNumberFormat="1" applyFont="1" applyFill="1" applyBorder="1" applyAlignment="1">
      <alignment horizontal="left" vertical="center"/>
    </xf>
    <xf numFmtId="0" fontId="52" fillId="4" borderId="0" xfId="0" applyFont="1" applyFill="1" applyAlignment="1">
      <alignment horizontal="left" vertical="top"/>
    </xf>
    <xf numFmtId="0" fontId="53" fillId="4" borderId="0" xfId="0" applyFont="1" applyFill="1" applyAlignment="1">
      <alignment horizontal="left" vertical="center"/>
    </xf>
    <xf numFmtId="169" fontId="47" fillId="0" borderId="0" xfId="2" applyNumberFormat="1" applyFont="1" applyAlignment="1">
      <alignment horizontal="center" vertical="center"/>
    </xf>
    <xf numFmtId="169" fontId="5" fillId="0" borderId="0" xfId="0" applyNumberFormat="1" applyFont="1" applyAlignment="1">
      <alignment horizontal="left" vertical="top"/>
    </xf>
    <xf numFmtId="169" fontId="54" fillId="0" borderId="0" xfId="2" applyNumberFormat="1" applyFont="1" applyAlignment="1">
      <alignment horizontal="center" vertical="center"/>
    </xf>
    <xf numFmtId="0" fontId="39" fillId="0" borderId="18" xfId="0" applyFont="1" applyBorder="1" applyAlignment="1" applyProtection="1">
      <alignment horizontal="left" vertical="center"/>
      <protection locked="0"/>
    </xf>
    <xf numFmtId="1" fontId="42" fillId="0" borderId="0" xfId="0" applyNumberFormat="1" applyFont="1" applyAlignment="1">
      <alignment horizontal="left" vertical="center" wrapText="1"/>
    </xf>
    <xf numFmtId="1" fontId="46" fillId="0" borderId="0" xfId="0" applyNumberFormat="1" applyFont="1" applyAlignment="1">
      <alignment horizontal="left" vertical="center"/>
    </xf>
    <xf numFmtId="1" fontId="41" fillId="0" borderId="0" xfId="2" applyNumberFormat="1" applyFont="1" applyFill="1" applyBorder="1" applyAlignment="1">
      <alignment horizontal="center" vertical="center"/>
    </xf>
    <xf numFmtId="1" fontId="43" fillId="0" borderId="0" xfId="2" applyNumberFormat="1" applyFont="1" applyFill="1" applyBorder="1" applyAlignment="1">
      <alignment horizontal="center" vertical="center"/>
    </xf>
    <xf numFmtId="1" fontId="43" fillId="0" borderId="0" xfId="0" applyNumberFormat="1" applyFont="1" applyAlignment="1">
      <alignment horizontal="left" vertical="center"/>
    </xf>
    <xf numFmtId="1" fontId="43" fillId="0" borderId="0" xfId="0" applyNumberFormat="1" applyFont="1" applyAlignment="1">
      <alignment horizontal="left" vertical="top"/>
    </xf>
    <xf numFmtId="1" fontId="17" fillId="0" borderId="0" xfId="0" applyNumberFormat="1" applyFont="1" applyAlignment="1">
      <alignment horizontal="left" vertical="top"/>
    </xf>
    <xf numFmtId="0" fontId="42" fillId="7" borderId="0" xfId="0" applyFont="1" applyFill="1" applyAlignment="1">
      <alignment horizontal="center" vertical="center" wrapText="1"/>
    </xf>
    <xf numFmtId="0" fontId="42" fillId="7" borderId="5" xfId="0" applyFont="1" applyFill="1" applyBorder="1" applyAlignment="1">
      <alignment horizontal="center" vertical="center" wrapText="1"/>
    </xf>
    <xf numFmtId="0" fontId="42" fillId="7" borderId="1" xfId="0" applyFont="1" applyFill="1" applyBorder="1" applyAlignment="1">
      <alignment horizontal="center" vertical="center" wrapText="1"/>
    </xf>
    <xf numFmtId="0" fontId="45" fillId="7" borderId="0" xfId="0" applyFont="1" applyFill="1" applyAlignment="1">
      <alignment horizontal="center" vertical="center"/>
    </xf>
    <xf numFmtId="0" fontId="40" fillId="7" borderId="8" xfId="1" applyNumberFormat="1" applyFont="1" applyFill="1" applyBorder="1" applyAlignment="1">
      <alignment horizontal="center" vertical="center" shrinkToFit="1"/>
    </xf>
    <xf numFmtId="164" fontId="44" fillId="7" borderId="29" xfId="1" applyFont="1" applyFill="1" applyBorder="1" applyAlignment="1">
      <alignment horizontal="center" vertical="center" shrinkToFit="1"/>
    </xf>
    <xf numFmtId="0" fontId="43" fillId="7" borderId="0" xfId="0" applyFont="1" applyFill="1" applyAlignment="1">
      <alignment horizontal="center" vertical="center"/>
    </xf>
    <xf numFmtId="0" fontId="46" fillId="7" borderId="0" xfId="0" applyFont="1" applyFill="1" applyAlignment="1">
      <alignment horizontal="center" vertical="center"/>
    </xf>
    <xf numFmtId="0" fontId="0" fillId="7" borderId="0" xfId="0" applyFill="1" applyAlignment="1">
      <alignment horizontal="center" vertical="center"/>
    </xf>
    <xf numFmtId="9" fontId="24" fillId="0" borderId="0" xfId="2" applyFont="1" applyAlignment="1">
      <alignment horizontal="center" vertical="center"/>
    </xf>
    <xf numFmtId="9" fontId="24" fillId="0" borderId="30" xfId="2" applyFont="1" applyBorder="1" applyAlignment="1">
      <alignment horizontal="center" vertical="center"/>
    </xf>
    <xf numFmtId="9" fontId="55" fillId="0" borderId="0" xfId="2" applyFont="1" applyAlignment="1">
      <alignment horizontal="center" vertical="center"/>
    </xf>
    <xf numFmtId="9" fontId="24" fillId="0" borderId="30" xfId="2" applyFont="1" applyFill="1" applyBorder="1" applyAlignment="1">
      <alignment horizontal="center" vertical="center"/>
    </xf>
    <xf numFmtId="0" fontId="26" fillId="0" borderId="15" xfId="0" applyFont="1" applyBorder="1" applyAlignment="1" applyProtection="1">
      <alignment horizontal="left" vertical="center"/>
      <protection locked="0"/>
    </xf>
    <xf numFmtId="0" fontId="56" fillId="0" borderId="13" xfId="0" applyFont="1" applyBorder="1" applyAlignment="1">
      <alignment horizontal="center" vertical="center"/>
    </xf>
    <xf numFmtId="1" fontId="21" fillId="0" borderId="36" xfId="0" applyNumberFormat="1" applyFont="1" applyBorder="1" applyAlignment="1" applyProtection="1">
      <alignment horizontal="center" vertical="center"/>
      <protection locked="0"/>
    </xf>
    <xf numFmtId="0" fontId="26" fillId="0" borderId="35" xfId="0" applyFont="1" applyBorder="1" applyAlignment="1">
      <alignment vertical="center"/>
    </xf>
    <xf numFmtId="164" fontId="29" fillId="0" borderId="13" xfId="0" applyNumberFormat="1" applyFont="1" applyBorder="1" applyAlignment="1">
      <alignment vertical="center"/>
    </xf>
    <xf numFmtId="0" fontId="26" fillId="0" borderId="16" xfId="0" applyFont="1" applyBorder="1" applyAlignment="1">
      <alignment vertical="center"/>
    </xf>
    <xf numFmtId="0" fontId="57" fillId="0" borderId="13" xfId="0" applyFont="1" applyBorder="1" applyAlignment="1">
      <alignment horizontal="left" vertical="center"/>
    </xf>
    <xf numFmtId="0" fontId="29" fillId="0" borderId="13" xfId="0" applyFont="1" applyBorder="1" applyAlignment="1">
      <alignment vertical="center"/>
    </xf>
    <xf numFmtId="0" fontId="29" fillId="0" borderId="34" xfId="0" applyFont="1" applyBorder="1" applyAlignment="1">
      <alignment horizontal="center" vertical="center"/>
    </xf>
    <xf numFmtId="0" fontId="29" fillId="0" borderId="38" xfId="0" applyFont="1" applyBorder="1" applyAlignment="1">
      <alignment horizontal="center" vertical="center"/>
    </xf>
    <xf numFmtId="164" fontId="29" fillId="0" borderId="15" xfId="0" applyNumberFormat="1" applyFont="1" applyBorder="1" applyAlignment="1">
      <alignment horizontal="center" vertical="center"/>
    </xf>
    <xf numFmtId="164" fontId="29" fillId="0" borderId="16" xfId="0" applyNumberFormat="1" applyFont="1" applyBorder="1" applyAlignment="1">
      <alignment vertical="center"/>
    </xf>
    <xf numFmtId="0" fontId="29" fillId="0" borderId="16" xfId="0" applyFont="1" applyBorder="1" applyAlignment="1">
      <alignment vertical="center"/>
    </xf>
    <xf numFmtId="0" fontId="57" fillId="0" borderId="16" xfId="0" applyFont="1" applyBorder="1" applyAlignment="1">
      <alignment vertical="center"/>
    </xf>
    <xf numFmtId="0" fontId="31" fillId="0" borderId="16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1" fontId="57" fillId="0" borderId="18" xfId="0" applyNumberFormat="1" applyFont="1" applyBorder="1" applyAlignment="1" applyProtection="1">
      <alignment horizontal="left" vertical="center"/>
      <protection locked="0"/>
    </xf>
    <xf numFmtId="0" fontId="29" fillId="0" borderId="13" xfId="0" applyFont="1" applyBorder="1" applyAlignment="1" applyProtection="1">
      <alignment horizontal="center" vertical="center" wrapText="1"/>
      <protection locked="0"/>
    </xf>
    <xf numFmtId="1" fontId="57" fillId="0" borderId="18" xfId="0" applyNumberFormat="1" applyFont="1" applyBorder="1" applyAlignment="1" applyProtection="1">
      <alignment horizontal="left" vertical="center" wrapText="1"/>
      <protection locked="0"/>
    </xf>
    <xf numFmtId="1" fontId="41" fillId="0" borderId="8" xfId="1" applyNumberFormat="1" applyFont="1" applyFill="1" applyBorder="1" applyAlignment="1">
      <alignment horizontal="center" vertical="center" shrinkToFit="1"/>
    </xf>
    <xf numFmtId="0" fontId="29" fillId="0" borderId="13" xfId="0" applyFont="1" applyBorder="1" applyAlignment="1" applyProtection="1">
      <alignment horizontal="center" vertical="center"/>
      <protection locked="0"/>
    </xf>
    <xf numFmtId="0" fontId="58" fillId="0" borderId="35" xfId="0" applyFont="1" applyBorder="1" applyAlignment="1">
      <alignment vertical="center"/>
    </xf>
    <xf numFmtId="0" fontId="29" fillId="0" borderId="15" xfId="0" applyFont="1" applyBorder="1" applyAlignment="1">
      <alignment vertical="center"/>
    </xf>
    <xf numFmtId="169" fontId="29" fillId="0" borderId="13" xfId="15" applyNumberFormat="1" applyFont="1" applyBorder="1" applyAlignment="1">
      <alignment vertical="center"/>
    </xf>
    <xf numFmtId="0" fontId="29" fillId="0" borderId="13" xfId="0" applyFont="1" applyBorder="1" applyAlignment="1">
      <alignment horizontal="center" vertical="center"/>
    </xf>
    <xf numFmtId="0" fontId="29" fillId="0" borderId="18" xfId="0" applyFont="1" applyBorder="1" applyAlignment="1">
      <alignment vertical="center"/>
    </xf>
    <xf numFmtId="176" fontId="38" fillId="0" borderId="13" xfId="0" applyNumberFormat="1" applyFont="1" applyBorder="1" applyAlignment="1" applyProtection="1">
      <alignment horizontal="right" vertical="center"/>
      <protection locked="0"/>
    </xf>
    <xf numFmtId="0" fontId="30" fillId="0" borderId="18" xfId="0" applyFont="1" applyBorder="1" applyAlignment="1">
      <alignment horizontal="center" vertical="center"/>
    </xf>
    <xf numFmtId="1" fontId="30" fillId="0" borderId="15" xfId="0" applyNumberFormat="1" applyFont="1" applyBorder="1" applyAlignment="1" applyProtection="1">
      <alignment horizontal="center" vertical="center"/>
      <protection locked="0"/>
    </xf>
    <xf numFmtId="169" fontId="41" fillId="0" borderId="8" xfId="1" applyNumberFormat="1" applyFont="1" applyFill="1" applyBorder="1" applyAlignment="1">
      <alignment horizontal="center" vertical="center" shrinkToFit="1"/>
    </xf>
    <xf numFmtId="169" fontId="42" fillId="0" borderId="0" xfId="0" applyNumberFormat="1" applyFont="1" applyAlignment="1">
      <alignment horizontal="center" vertical="center" wrapText="1"/>
    </xf>
    <xf numFmtId="178" fontId="41" fillId="0" borderId="8" xfId="1" applyNumberFormat="1" applyFont="1" applyFill="1" applyBorder="1" applyAlignment="1">
      <alignment horizontal="center" vertical="center" shrinkToFit="1"/>
    </xf>
    <xf numFmtId="1" fontId="39" fillId="0" borderId="24" xfId="0" applyNumberFormat="1" applyFont="1" applyBorder="1" applyAlignment="1">
      <alignment horizontal="center" vertical="center" shrinkToFit="1"/>
    </xf>
    <xf numFmtId="0" fontId="30" fillId="0" borderId="15" xfId="0" applyFont="1" applyBorder="1" applyAlignment="1">
      <alignment vertical="center"/>
    </xf>
    <xf numFmtId="1" fontId="39" fillId="0" borderId="14" xfId="0" applyNumberFormat="1" applyFont="1" applyBorder="1" applyAlignment="1" applyProtection="1">
      <alignment horizontal="center" vertical="center"/>
      <protection locked="0"/>
    </xf>
    <xf numFmtId="1" fontId="39" fillId="0" borderId="8" xfId="1" applyNumberFormat="1" applyFont="1" applyFill="1" applyBorder="1" applyAlignment="1">
      <alignment horizontal="center" vertical="center" shrinkToFit="1"/>
    </xf>
    <xf numFmtId="169" fontId="42" fillId="0" borderId="8" xfId="1" applyNumberFormat="1" applyFont="1" applyFill="1" applyBorder="1" applyAlignment="1">
      <alignment horizontal="center" vertical="center" shrinkToFit="1"/>
    </xf>
    <xf numFmtId="0" fontId="39" fillId="0" borderId="15" xfId="0" applyFont="1" applyBorder="1" applyAlignment="1" applyProtection="1">
      <alignment horizontal="center" vertical="center"/>
      <protection locked="0"/>
    </xf>
    <xf numFmtId="169" fontId="30" fillId="0" borderId="13" xfId="15" applyNumberFormat="1" applyFont="1" applyFill="1" applyBorder="1" applyAlignment="1">
      <alignment vertical="center"/>
    </xf>
    <xf numFmtId="172" fontId="39" fillId="0" borderId="13" xfId="0" applyNumberFormat="1" applyFont="1" applyBorder="1" applyAlignment="1" applyProtection="1">
      <alignment horizontal="right" vertical="center"/>
      <protection locked="0"/>
    </xf>
    <xf numFmtId="169" fontId="39" fillId="0" borderId="10" xfId="3" applyNumberFormat="1" applyFont="1" applyFill="1" applyBorder="1" applyAlignment="1">
      <alignment horizontal="right" vertical="center" shrinkToFit="1"/>
    </xf>
    <xf numFmtId="169" fontId="42" fillId="0" borderId="10" xfId="3" applyNumberFormat="1" applyFont="1" applyFill="1" applyBorder="1" applyAlignment="1">
      <alignment horizontal="right" vertical="center" shrinkToFit="1"/>
    </xf>
    <xf numFmtId="169" fontId="42" fillId="0" borderId="8" xfId="3" applyNumberFormat="1" applyFont="1" applyFill="1" applyBorder="1" applyAlignment="1">
      <alignment horizontal="right" vertical="center"/>
    </xf>
    <xf numFmtId="169" fontId="42" fillId="0" borderId="25" xfId="3" applyNumberFormat="1" applyFont="1" applyFill="1" applyBorder="1" applyAlignment="1">
      <alignment horizontal="right" vertical="center"/>
    </xf>
    <xf numFmtId="9" fontId="42" fillId="0" borderId="0" xfId="2" applyFont="1" applyFill="1" applyBorder="1" applyAlignment="1">
      <alignment horizontal="center" vertical="center"/>
    </xf>
    <xf numFmtId="1" fontId="42" fillId="0" borderId="0" xfId="2" applyNumberFormat="1" applyFont="1" applyFill="1" applyBorder="1" applyAlignment="1">
      <alignment horizontal="center" vertical="center"/>
    </xf>
    <xf numFmtId="1" fontId="39" fillId="0" borderId="0" xfId="1" applyNumberFormat="1" applyFont="1" applyFill="1" applyAlignment="1">
      <alignment horizontal="center" vertical="center"/>
    </xf>
    <xf numFmtId="174" fontId="39" fillId="0" borderId="0" xfId="3" applyNumberFormat="1" applyFont="1" applyFill="1" applyAlignment="1">
      <alignment horizontal="center" vertical="center"/>
    </xf>
    <xf numFmtId="0" fontId="39" fillId="0" borderId="0" xfId="0" applyFont="1" applyAlignment="1">
      <alignment horizontal="left" vertical="center"/>
    </xf>
    <xf numFmtId="169" fontId="44" fillId="0" borderId="29" xfId="3" applyNumberFormat="1" applyFont="1" applyFill="1" applyBorder="1" applyAlignment="1">
      <alignment horizontal="left" vertical="center"/>
    </xf>
    <xf numFmtId="169" fontId="44" fillId="0" borderId="29" xfId="3" applyNumberFormat="1" applyFont="1" applyFill="1" applyBorder="1" applyAlignment="1">
      <alignment horizontal="right" vertical="center" shrinkToFit="1"/>
    </xf>
    <xf numFmtId="169" fontId="43" fillId="0" borderId="29" xfId="3" applyNumberFormat="1" applyFont="1" applyFill="1" applyBorder="1" applyAlignment="1">
      <alignment horizontal="right" vertical="center"/>
    </xf>
    <xf numFmtId="169" fontId="43" fillId="0" borderId="29" xfId="3" applyNumberFormat="1" applyFont="1" applyFill="1" applyBorder="1" applyAlignment="1">
      <alignment horizontal="right" vertical="center" shrinkToFit="1"/>
    </xf>
    <xf numFmtId="1" fontId="44" fillId="0" borderId="0" xfId="1" applyNumberFormat="1" applyFont="1" applyFill="1" applyAlignment="1">
      <alignment horizontal="center" vertical="center"/>
    </xf>
    <xf numFmtId="167" fontId="44" fillId="0" borderId="0" xfId="1" applyNumberFormat="1" applyFont="1" applyFill="1" applyAlignment="1">
      <alignment horizontal="left" vertical="center"/>
    </xf>
    <xf numFmtId="174" fontId="44" fillId="0" borderId="0" xfId="3" applyNumberFormat="1" applyFont="1" applyFill="1" applyAlignment="1">
      <alignment horizontal="center" vertical="center"/>
    </xf>
    <xf numFmtId="169" fontId="23" fillId="0" borderId="30" xfId="2" applyNumberFormat="1" applyFont="1" applyFill="1" applyBorder="1" applyAlignment="1">
      <alignment horizontal="center" vertical="center"/>
    </xf>
    <xf numFmtId="10" fontId="23" fillId="0" borderId="33" xfId="2" applyNumberFormat="1" applyFont="1" applyFill="1" applyBorder="1" applyAlignment="1">
      <alignment horizontal="center" vertical="center"/>
    </xf>
    <xf numFmtId="9" fontId="24" fillId="0" borderId="31" xfId="2" applyFont="1" applyFill="1" applyBorder="1" applyAlignment="1">
      <alignment horizontal="center" vertical="center"/>
    </xf>
    <xf numFmtId="10" fontId="23" fillId="0" borderId="31" xfId="2" applyNumberFormat="1" applyFont="1" applyFill="1" applyBorder="1" applyAlignment="1">
      <alignment horizontal="center" vertical="center"/>
    </xf>
    <xf numFmtId="169" fontId="27" fillId="2" borderId="14" xfId="23" applyNumberFormat="1" applyFont="1" applyFill="1" applyBorder="1" applyAlignment="1" applyProtection="1">
      <alignment vertical="center"/>
      <protection locked="0"/>
    </xf>
    <xf numFmtId="0" fontId="23" fillId="2" borderId="3" xfId="0" applyFont="1" applyFill="1" applyBorder="1" applyAlignment="1">
      <alignment horizontal="center" vertical="center" wrapText="1"/>
    </xf>
    <xf numFmtId="1" fontId="38" fillId="2" borderId="14" xfId="0" applyNumberFormat="1" applyFont="1" applyFill="1" applyBorder="1" applyAlignment="1" applyProtection="1">
      <alignment horizontal="center" vertical="center"/>
      <protection locked="0"/>
    </xf>
    <xf numFmtId="0" fontId="0" fillId="2" borderId="0" xfId="0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0" fillId="2" borderId="0" xfId="0" applyFill="1" applyAlignment="1">
      <alignment horizontal="left" vertical="top"/>
    </xf>
    <xf numFmtId="0" fontId="9" fillId="2" borderId="0" xfId="0" applyFont="1" applyFill="1" applyAlignment="1">
      <alignment horizontal="left" vertical="top"/>
    </xf>
    <xf numFmtId="167" fontId="44" fillId="0" borderId="0" xfId="1" applyNumberFormat="1" applyFont="1" applyAlignment="1">
      <alignment horizontal="left" vertical="top"/>
    </xf>
    <xf numFmtId="164" fontId="45" fillId="0" borderId="0" xfId="0" applyNumberFormat="1" applyFont="1" applyAlignment="1">
      <alignment horizontal="left" vertical="center"/>
    </xf>
    <xf numFmtId="164" fontId="42" fillId="0" borderId="0" xfId="0" applyNumberFormat="1" applyFont="1" applyAlignment="1">
      <alignment vertical="center" wrapText="1"/>
    </xf>
    <xf numFmtId="164" fontId="22" fillId="0" borderId="0" xfId="0" applyNumberFormat="1" applyFont="1" applyAlignment="1">
      <alignment horizontal="left" vertical="center"/>
    </xf>
    <xf numFmtId="169" fontId="23" fillId="0" borderId="0" xfId="0" applyNumberFormat="1" applyFont="1" applyAlignment="1">
      <alignment vertical="center" wrapText="1"/>
    </xf>
    <xf numFmtId="164" fontId="24" fillId="0" borderId="0" xfId="0" applyNumberFormat="1" applyFont="1" applyAlignment="1">
      <alignment horizontal="left" vertical="top"/>
    </xf>
    <xf numFmtId="1" fontId="21" fillId="2" borderId="14" xfId="0" applyNumberFormat="1" applyFont="1" applyFill="1" applyBorder="1" applyAlignment="1" applyProtection="1">
      <alignment horizontal="center" vertical="center"/>
      <protection locked="0"/>
    </xf>
    <xf numFmtId="169" fontId="21" fillId="2" borderId="15" xfId="20" applyNumberFormat="1" applyFont="1" applyFill="1" applyBorder="1" applyAlignment="1" applyProtection="1">
      <alignment horizontal="right" vertical="center"/>
      <protection locked="0"/>
    </xf>
    <xf numFmtId="175" fontId="29" fillId="0" borderId="52" xfId="0" applyNumberFormat="1" applyFont="1" applyBorder="1" applyAlignment="1" applyProtection="1">
      <alignment horizontal="right" vertical="center"/>
      <protection locked="0"/>
    </xf>
    <xf numFmtId="165" fontId="29" fillId="0" borderId="53" xfId="3" applyFont="1" applyBorder="1" applyAlignment="1" applyProtection="1">
      <alignment horizontal="right" vertical="center"/>
      <protection locked="0"/>
    </xf>
    <xf numFmtId="169" fontId="40" fillId="2" borderId="14" xfId="23" applyNumberFormat="1" applyFont="1" applyFill="1" applyBorder="1" applyAlignment="1" applyProtection="1">
      <alignment vertical="center"/>
      <protection locked="0"/>
    </xf>
    <xf numFmtId="164" fontId="23" fillId="0" borderId="0" xfId="0" applyNumberFormat="1" applyFont="1" applyAlignment="1">
      <alignment vertical="center" wrapText="1"/>
    </xf>
    <xf numFmtId="175" fontId="29" fillId="0" borderId="51" xfId="0" applyNumberFormat="1" applyFont="1" applyBorder="1" applyAlignment="1" applyProtection="1">
      <alignment horizontal="right" vertical="center"/>
      <protection locked="0"/>
    </xf>
    <xf numFmtId="0" fontId="40" fillId="2" borderId="8" xfId="1" applyNumberFormat="1" applyFont="1" applyFill="1" applyBorder="1" applyAlignment="1">
      <alignment horizontal="center" vertical="center" shrinkToFit="1"/>
    </xf>
    <xf numFmtId="169" fontId="56" fillId="0" borderId="13" xfId="3" applyNumberFormat="1" applyFont="1" applyFill="1" applyBorder="1" applyAlignment="1">
      <alignment vertical="center"/>
    </xf>
    <xf numFmtId="164" fontId="27" fillId="0" borderId="13" xfId="1" applyFont="1" applyFill="1" applyBorder="1" applyAlignment="1" applyProtection="1">
      <alignment horizontal="right" vertical="center"/>
      <protection locked="0"/>
    </xf>
    <xf numFmtId="169" fontId="27" fillId="0" borderId="10" xfId="3" applyNumberFormat="1" applyFont="1" applyFill="1" applyBorder="1" applyAlignment="1">
      <alignment horizontal="right" vertical="center" shrinkToFit="1"/>
    </xf>
    <xf numFmtId="164" fontId="15" fillId="0" borderId="8" xfId="20" applyNumberFormat="1" applyFont="1" applyFill="1" applyBorder="1" applyAlignment="1">
      <alignment horizontal="right" vertical="center" shrinkToFit="1"/>
    </xf>
    <xf numFmtId="164" fontId="23" fillId="0" borderId="8" xfId="20" applyNumberFormat="1" applyFont="1" applyFill="1" applyBorder="1" applyAlignment="1">
      <alignment horizontal="right" vertical="center" shrinkToFit="1"/>
    </xf>
    <xf numFmtId="164" fontId="21" fillId="0" borderId="13" xfId="1" applyFont="1" applyFill="1" applyBorder="1" applyAlignment="1" applyProtection="1">
      <alignment horizontal="right" vertical="center"/>
      <protection locked="0"/>
    </xf>
    <xf numFmtId="164" fontId="27" fillId="0" borderId="14" xfId="1" applyFont="1" applyFill="1" applyBorder="1" applyAlignment="1" applyProtection="1">
      <alignment vertical="center"/>
      <protection locked="0"/>
    </xf>
    <xf numFmtId="1" fontId="27" fillId="0" borderId="0" xfId="1" applyNumberFormat="1" applyFont="1" applyFill="1" applyAlignment="1">
      <alignment horizontal="left" vertical="center"/>
    </xf>
    <xf numFmtId="164" fontId="27" fillId="0" borderId="0" xfId="1" applyFont="1" applyFill="1" applyAlignment="1">
      <alignment horizontal="left" vertical="center"/>
    </xf>
    <xf numFmtId="1" fontId="24" fillId="0" borderId="0" xfId="1" applyNumberFormat="1" applyFont="1" applyFill="1" applyAlignment="1">
      <alignment horizontal="left" vertical="center"/>
    </xf>
    <xf numFmtId="164" fontId="25" fillId="0" borderId="0" xfId="1" applyFont="1" applyFill="1" applyAlignment="1">
      <alignment horizontal="left" vertical="center"/>
    </xf>
    <xf numFmtId="169" fontId="15" fillId="0" borderId="16" xfId="3" applyNumberFormat="1" applyFont="1" applyFill="1" applyBorder="1" applyAlignment="1">
      <alignment horizontal="center" vertical="center"/>
    </xf>
    <xf numFmtId="164" fontId="23" fillId="0" borderId="0" xfId="1" applyFont="1" applyAlignment="1">
      <alignment horizontal="left" vertical="center"/>
    </xf>
    <xf numFmtId="169" fontId="23" fillId="0" borderId="0" xfId="0" applyNumberFormat="1" applyFont="1" applyAlignment="1">
      <alignment horizontal="left" vertical="center"/>
    </xf>
    <xf numFmtId="164" fontId="23" fillId="0" borderId="0" xfId="0" applyNumberFormat="1" applyFont="1" applyAlignment="1">
      <alignment horizontal="left" vertical="center"/>
    </xf>
    <xf numFmtId="1" fontId="23" fillId="0" borderId="0" xfId="0" applyNumberFormat="1" applyFont="1" applyAlignment="1">
      <alignment horizontal="center" vertical="center"/>
    </xf>
    <xf numFmtId="169" fontId="23" fillId="0" borderId="13" xfId="0" applyNumberFormat="1" applyFont="1" applyBorder="1" applyAlignment="1">
      <alignment horizontal="left" vertical="center"/>
    </xf>
    <xf numFmtId="164" fontId="36" fillId="0" borderId="0" xfId="0" applyNumberFormat="1" applyFont="1" applyAlignment="1">
      <alignment vertical="center" wrapText="1"/>
    </xf>
    <xf numFmtId="164" fontId="10" fillId="0" borderId="0" xfId="1" applyFont="1" applyAlignment="1">
      <alignment horizontal="left" vertical="center"/>
    </xf>
    <xf numFmtId="164" fontId="24" fillId="0" borderId="0" xfId="0" applyNumberFormat="1" applyFont="1" applyAlignment="1">
      <alignment vertical="center" wrapText="1"/>
    </xf>
    <xf numFmtId="164" fontId="24" fillId="0" borderId="0" xfId="0" applyNumberFormat="1" applyFont="1" applyAlignment="1">
      <alignment horizontal="center" vertical="center" wrapText="1"/>
    </xf>
    <xf numFmtId="164" fontId="10" fillId="0" borderId="0" xfId="1" applyFont="1" applyAlignment="1">
      <alignment horizontal="left" vertical="top"/>
    </xf>
    <xf numFmtId="164" fontId="10" fillId="0" borderId="0" xfId="1" applyFont="1" applyFill="1" applyAlignment="1">
      <alignment horizontal="left" vertical="center"/>
    </xf>
    <xf numFmtId="164" fontId="6" fillId="0" borderId="0" xfId="1" applyFont="1" applyAlignment="1">
      <alignment horizontal="left" vertical="top"/>
    </xf>
    <xf numFmtId="0" fontId="15" fillId="2" borderId="8" xfId="1" applyNumberFormat="1" applyFont="1" applyFill="1" applyBorder="1" applyAlignment="1">
      <alignment horizontal="center" vertical="center" shrinkToFit="1"/>
    </xf>
    <xf numFmtId="169" fontId="27" fillId="0" borderId="8" xfId="1" applyNumberFormat="1" applyFont="1" applyFill="1" applyBorder="1" applyAlignment="1">
      <alignment horizontal="center" vertical="center" shrinkToFit="1"/>
    </xf>
    <xf numFmtId="167" fontId="9" fillId="0" borderId="0" xfId="1" applyNumberFormat="1" applyFont="1" applyFill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0" fontId="23" fillId="0" borderId="9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169" fontId="25" fillId="0" borderId="10" xfId="3" applyNumberFormat="1" applyFont="1" applyFill="1" applyBorder="1" applyAlignment="1">
      <alignment horizontal="right" vertical="center"/>
    </xf>
    <xf numFmtId="0" fontId="21" fillId="0" borderId="56" xfId="0" applyFont="1" applyBorder="1" applyAlignment="1" applyProtection="1">
      <alignment horizontal="center" vertical="center"/>
      <protection locked="0"/>
    </xf>
    <xf numFmtId="0" fontId="56" fillId="0" borderId="56" xfId="0" applyFont="1" applyBorder="1" applyAlignment="1">
      <alignment horizontal="center" vertical="center"/>
    </xf>
    <xf numFmtId="164" fontId="10" fillId="0" borderId="57" xfId="1" applyFont="1" applyFill="1" applyBorder="1" applyAlignment="1">
      <alignment horizontal="center" vertical="center" shrinkToFit="1"/>
    </xf>
    <xf numFmtId="164" fontId="27" fillId="0" borderId="15" xfId="1" applyFont="1" applyFill="1" applyBorder="1" applyAlignment="1" applyProtection="1">
      <alignment horizontal="right" vertical="center"/>
      <protection locked="0"/>
    </xf>
    <xf numFmtId="176" fontId="38" fillId="0" borderId="15" xfId="0" applyNumberFormat="1" applyFont="1" applyBorder="1" applyAlignment="1" applyProtection="1">
      <alignment horizontal="right" vertical="center"/>
      <protection locked="0"/>
    </xf>
    <xf numFmtId="164" fontId="10" fillId="0" borderId="58" xfId="0" applyNumberFormat="1" applyFont="1" applyBorder="1" applyAlignment="1">
      <alignment horizontal="center" vertical="center"/>
    </xf>
    <xf numFmtId="0" fontId="23" fillId="0" borderId="17" xfId="0" applyFont="1" applyBorder="1" applyAlignment="1">
      <alignment horizontal="center" vertical="center" wrapText="1"/>
    </xf>
    <xf numFmtId="169" fontId="27" fillId="0" borderId="13" xfId="23" applyNumberFormat="1" applyFont="1" applyFill="1" applyBorder="1" applyAlignment="1" applyProtection="1">
      <alignment vertical="center"/>
      <protection locked="0"/>
    </xf>
    <xf numFmtId="0" fontId="21" fillId="0" borderId="13" xfId="0" applyFont="1" applyBorder="1" applyAlignment="1" applyProtection="1">
      <alignment horizontal="center" vertical="center"/>
      <protection locked="0"/>
    </xf>
    <xf numFmtId="164" fontId="10" fillId="0" borderId="59" xfId="1" applyFont="1" applyFill="1" applyBorder="1" applyAlignment="1">
      <alignment horizontal="center" vertical="center" shrinkToFit="1"/>
    </xf>
    <xf numFmtId="164" fontId="10" fillId="0" borderId="59" xfId="0" applyNumberFormat="1" applyFont="1" applyBorder="1" applyAlignment="1">
      <alignment horizontal="center" vertical="center"/>
    </xf>
    <xf numFmtId="1" fontId="23" fillId="0" borderId="8" xfId="1" applyNumberFormat="1" applyFont="1" applyFill="1" applyBorder="1" applyAlignment="1">
      <alignment horizontal="center" vertical="center" shrinkToFit="1"/>
    </xf>
    <xf numFmtId="165" fontId="45" fillId="0" borderId="5" xfId="3" applyFont="1" applyBorder="1" applyAlignment="1">
      <alignment horizontal="left" vertical="center" wrapText="1"/>
    </xf>
    <xf numFmtId="43" fontId="45" fillId="0" borderId="5" xfId="0" applyNumberFormat="1" applyFont="1" applyBorder="1" applyAlignment="1">
      <alignment horizontal="left" vertical="center" wrapText="1"/>
    </xf>
    <xf numFmtId="169" fontId="24" fillId="0" borderId="0" xfId="3" applyNumberFormat="1" applyFont="1" applyAlignment="1">
      <alignment horizontal="left" vertical="center"/>
    </xf>
    <xf numFmtId="169" fontId="23" fillId="0" borderId="0" xfId="0" applyNumberFormat="1" applyFont="1" applyAlignment="1">
      <alignment horizontal="left" vertical="center" wrapText="1"/>
    </xf>
    <xf numFmtId="164" fontId="23" fillId="0" borderId="5" xfId="1" applyFont="1" applyBorder="1" applyAlignment="1">
      <alignment horizontal="left" vertical="center" wrapText="1"/>
    </xf>
    <xf numFmtId="164" fontId="23" fillId="0" borderId="0" xfId="0" applyNumberFormat="1" applyFont="1" applyAlignment="1">
      <alignment horizontal="center" vertical="center" wrapText="1"/>
    </xf>
    <xf numFmtId="9" fontId="23" fillId="0" borderId="5" xfId="0" applyNumberFormat="1" applyFont="1" applyBorder="1" applyAlignment="1">
      <alignment horizontal="left" vertical="center" wrapText="1"/>
    </xf>
    <xf numFmtId="169" fontId="25" fillId="0" borderId="8" xfId="1" applyNumberFormat="1" applyFont="1" applyFill="1" applyBorder="1" applyAlignment="1">
      <alignment horizontal="center" vertical="center" shrinkToFit="1"/>
    </xf>
    <xf numFmtId="0" fontId="30" fillId="0" borderId="15" xfId="0" applyFont="1" applyBorder="1" applyAlignment="1">
      <alignment horizontal="center" vertical="center"/>
    </xf>
    <xf numFmtId="165" fontId="23" fillId="0" borderId="0" xfId="3" applyFont="1" applyAlignment="1">
      <alignment vertical="center" wrapText="1"/>
    </xf>
    <xf numFmtId="169" fontId="24" fillId="0" borderId="0" xfId="0" applyNumberFormat="1" applyFont="1" applyAlignment="1">
      <alignment vertical="center" wrapText="1"/>
    </xf>
    <xf numFmtId="169" fontId="24" fillId="0" borderId="5" xfId="0" applyNumberFormat="1" applyFont="1" applyBorder="1" applyAlignment="1">
      <alignment horizontal="left" vertical="center" wrapText="1"/>
    </xf>
    <xf numFmtId="169" fontId="23" fillId="0" borderId="0" xfId="3" applyNumberFormat="1" applyFont="1" applyAlignment="1">
      <alignment horizontal="left" vertical="center"/>
    </xf>
    <xf numFmtId="0" fontId="38" fillId="0" borderId="13" xfId="0" applyFont="1" applyBorder="1" applyAlignment="1" applyProtection="1">
      <alignment horizontal="right" vertical="center"/>
      <protection locked="0"/>
    </xf>
    <xf numFmtId="1" fontId="29" fillId="0" borderId="14" xfId="0" applyNumberFormat="1" applyFont="1" applyBorder="1" applyAlignment="1" applyProtection="1">
      <alignment horizontal="left" vertical="center"/>
      <protection locked="0"/>
    </xf>
    <xf numFmtId="169" fontId="29" fillId="0" borderId="40" xfId="15" applyNumberFormat="1" applyFont="1" applyFill="1" applyBorder="1" applyAlignment="1" applyProtection="1">
      <alignment horizontal="right" vertical="center"/>
      <protection locked="0"/>
    </xf>
    <xf numFmtId="169" fontId="29" fillId="0" borderId="60" xfId="15" applyNumberFormat="1" applyFont="1" applyFill="1" applyBorder="1" applyAlignment="1" applyProtection="1">
      <alignment horizontal="right" vertical="center"/>
      <protection locked="0"/>
    </xf>
    <xf numFmtId="169" fontId="29" fillId="0" borderId="61" xfId="15" applyNumberFormat="1" applyFont="1" applyFill="1" applyBorder="1" applyAlignment="1" applyProtection="1">
      <alignment horizontal="right" vertical="center"/>
      <protection locked="0"/>
    </xf>
    <xf numFmtId="0" fontId="21" fillId="0" borderId="15" xfId="0" applyFont="1" applyBorder="1" applyAlignment="1" applyProtection="1">
      <alignment horizontal="left" vertical="center"/>
      <protection locked="0"/>
    </xf>
    <xf numFmtId="177" fontId="56" fillId="0" borderId="13" xfId="3" quotePrefix="1" applyNumberFormat="1" applyFont="1" applyFill="1" applyBorder="1" applyAlignment="1">
      <alignment vertical="center"/>
    </xf>
    <xf numFmtId="164" fontId="25" fillId="0" borderId="35" xfId="1" applyFont="1" applyFill="1" applyBorder="1" applyAlignment="1">
      <alignment horizontal="left" vertical="center"/>
    </xf>
    <xf numFmtId="9" fontId="24" fillId="0" borderId="5" xfId="0" applyNumberFormat="1" applyFont="1" applyBorder="1" applyAlignment="1">
      <alignment horizontal="left" vertical="center" wrapText="1"/>
    </xf>
    <xf numFmtId="164" fontId="15" fillId="0" borderId="0" xfId="1" applyFont="1" applyFill="1" applyAlignment="1">
      <alignment horizontal="left" vertical="center"/>
    </xf>
    <xf numFmtId="0" fontId="23" fillId="0" borderId="22" xfId="0" applyFont="1" applyBorder="1" applyAlignment="1">
      <alignment horizontal="left" vertical="center" wrapText="1"/>
    </xf>
    <xf numFmtId="0" fontId="22" fillId="0" borderId="17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 wrapText="1"/>
    </xf>
    <xf numFmtId="0" fontId="36" fillId="0" borderId="0" xfId="0" applyFont="1" applyAlignment="1">
      <alignment horizontal="center" vertical="center" wrapText="1"/>
    </xf>
    <xf numFmtId="167" fontId="10" fillId="0" borderId="0" xfId="1" applyNumberFormat="1" applyFont="1" applyAlignment="1">
      <alignment horizontal="center" vertical="top"/>
    </xf>
    <xf numFmtId="167" fontId="10" fillId="0" borderId="0" xfId="1" applyNumberFormat="1" applyFont="1" applyFill="1" applyAlignment="1">
      <alignment horizontal="center" vertical="center"/>
    </xf>
    <xf numFmtId="167" fontId="10" fillId="0" borderId="0" xfId="1" applyNumberFormat="1" applyFont="1" applyAlignment="1">
      <alignment horizontal="center" vertical="center"/>
    </xf>
    <xf numFmtId="167" fontId="24" fillId="0" borderId="0" xfId="1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167" fontId="24" fillId="0" borderId="0" xfId="1" applyNumberFormat="1" applyFont="1" applyFill="1" applyAlignment="1">
      <alignment horizontal="center" vertical="center"/>
    </xf>
    <xf numFmtId="167" fontId="24" fillId="0" borderId="0" xfId="0" applyNumberFormat="1" applyFont="1" applyAlignment="1">
      <alignment horizontal="center" vertical="center" wrapText="1"/>
    </xf>
    <xf numFmtId="167" fontId="24" fillId="0" borderId="35" xfId="1" applyNumberFormat="1" applyFont="1" applyFill="1" applyBorder="1" applyAlignment="1">
      <alignment horizontal="center" vertical="center"/>
    </xf>
    <xf numFmtId="167" fontId="6" fillId="0" borderId="0" xfId="1" applyNumberFormat="1" applyFont="1" applyAlignment="1">
      <alignment horizontal="center" vertical="top"/>
    </xf>
    <xf numFmtId="0" fontId="54" fillId="0" borderId="0" xfId="0" applyFont="1" applyAlignment="1">
      <alignment horizontal="center" vertical="center" wrapText="1"/>
    </xf>
    <xf numFmtId="0" fontId="61" fillId="0" borderId="0" xfId="0" applyFont="1" applyAlignment="1">
      <alignment horizontal="center" vertical="center" wrapText="1"/>
    </xf>
    <xf numFmtId="167" fontId="9" fillId="0" borderId="0" xfId="1" applyNumberFormat="1" applyFont="1" applyAlignment="1">
      <alignment horizontal="center" vertical="top"/>
    </xf>
    <xf numFmtId="167" fontId="54" fillId="0" borderId="0" xfId="1" applyNumberFormat="1" applyFont="1" applyAlignment="1">
      <alignment horizontal="center" vertical="top"/>
    </xf>
    <xf numFmtId="167" fontId="27" fillId="0" borderId="0" xfId="1" applyNumberFormat="1" applyFont="1" applyFill="1" applyAlignment="1">
      <alignment horizontal="center" vertical="center"/>
    </xf>
    <xf numFmtId="167" fontId="54" fillId="0" borderId="0" xfId="1" applyNumberFormat="1" applyFont="1" applyFill="1" applyAlignment="1">
      <alignment horizontal="center" vertical="center"/>
    </xf>
    <xf numFmtId="167" fontId="54" fillId="0" borderId="0" xfId="1" applyNumberFormat="1" applyFont="1" applyAlignment="1">
      <alignment horizontal="center" vertical="center"/>
    </xf>
    <xf numFmtId="167" fontId="22" fillId="0" borderId="0" xfId="1" applyNumberFormat="1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167" fontId="25" fillId="0" borderId="0" xfId="1" applyNumberFormat="1" applyFont="1" applyFill="1" applyAlignment="1">
      <alignment horizontal="center" vertical="center"/>
    </xf>
    <xf numFmtId="167" fontId="25" fillId="0" borderId="35" xfId="1" applyNumberFormat="1" applyFont="1" applyFill="1" applyBorder="1" applyAlignment="1">
      <alignment horizontal="center" vertical="center"/>
    </xf>
    <xf numFmtId="167" fontId="54" fillId="0" borderId="35" xfId="1" applyNumberFormat="1" applyFont="1" applyFill="1" applyBorder="1" applyAlignment="1">
      <alignment horizontal="center" vertical="center"/>
    </xf>
    <xf numFmtId="167" fontId="23" fillId="0" borderId="0" xfId="1" applyNumberFormat="1" applyFont="1" applyFill="1" applyAlignment="1">
      <alignment horizontal="center" vertical="center"/>
    </xf>
    <xf numFmtId="167" fontId="23" fillId="0" borderId="0" xfId="1" applyNumberFormat="1" applyFont="1" applyAlignment="1">
      <alignment horizontal="center" vertical="center"/>
    </xf>
    <xf numFmtId="167" fontId="0" fillId="0" borderId="0" xfId="1" applyNumberFormat="1" applyFont="1" applyAlignment="1">
      <alignment horizontal="center" vertical="top"/>
    </xf>
    <xf numFmtId="167" fontId="62" fillId="0" borderId="0" xfId="1" applyNumberFormat="1" applyFont="1" applyAlignment="1">
      <alignment horizontal="center" vertical="top"/>
    </xf>
    <xf numFmtId="164" fontId="10" fillId="0" borderId="35" xfId="1" applyFont="1" applyFill="1" applyBorder="1" applyAlignment="1">
      <alignment horizontal="left" vertical="center"/>
    </xf>
    <xf numFmtId="164" fontId="27" fillId="0" borderId="35" xfId="1" applyFont="1" applyFill="1" applyBorder="1" applyAlignment="1">
      <alignment horizontal="left" vertical="center"/>
    </xf>
    <xf numFmtId="169" fontId="21" fillId="0" borderId="13" xfId="3" applyNumberFormat="1" applyFont="1" applyBorder="1" applyAlignment="1">
      <alignment vertical="center"/>
    </xf>
    <xf numFmtId="169" fontId="21" fillId="0" borderId="13" xfId="3" applyNumberFormat="1" applyFont="1" applyFill="1" applyBorder="1" applyAlignment="1">
      <alignment vertical="center"/>
    </xf>
    <xf numFmtId="0" fontId="21" fillId="0" borderId="13" xfId="0" applyFont="1" applyBorder="1" applyAlignment="1">
      <alignment horizontal="center" vertical="center"/>
    </xf>
    <xf numFmtId="176" fontId="21" fillId="0" borderId="13" xfId="0" applyNumberFormat="1" applyFont="1" applyBorder="1" applyAlignment="1" applyProtection="1">
      <alignment horizontal="right" vertical="center"/>
      <protection locked="0"/>
    </xf>
    <xf numFmtId="164" fontId="9" fillId="2" borderId="0" xfId="1" applyFont="1" applyFill="1" applyAlignment="1">
      <alignment horizontal="left" vertical="top"/>
    </xf>
    <xf numFmtId="1" fontId="54" fillId="0" borderId="0" xfId="1" applyNumberFormat="1" applyFont="1" applyFill="1" applyAlignment="1">
      <alignment horizontal="left" vertical="center"/>
    </xf>
    <xf numFmtId="164" fontId="54" fillId="0" borderId="0" xfId="1" applyFont="1" applyFill="1" applyAlignment="1">
      <alignment horizontal="left" vertical="center"/>
    </xf>
    <xf numFmtId="3" fontId="23" fillId="0" borderId="0" xfId="0" applyNumberFormat="1" applyFont="1" applyAlignment="1">
      <alignment horizontal="right" vertical="center"/>
    </xf>
    <xf numFmtId="164" fontId="23" fillId="0" borderId="19" xfId="0" applyNumberFormat="1" applyFont="1" applyBorder="1" applyAlignment="1">
      <alignment horizontal="left" vertical="center"/>
    </xf>
    <xf numFmtId="167" fontId="23" fillId="0" borderId="0" xfId="1" applyNumberFormat="1" applyFont="1" applyBorder="1" applyAlignment="1">
      <alignment horizontal="center" vertical="center"/>
    </xf>
    <xf numFmtId="169" fontId="60" fillId="0" borderId="0" xfId="0" applyNumberFormat="1" applyFont="1" applyAlignment="1">
      <alignment vertical="center" wrapText="1"/>
    </xf>
    <xf numFmtId="0" fontId="9" fillId="0" borderId="32" xfId="0" applyFont="1" applyBorder="1" applyAlignment="1">
      <alignment horizontal="center" vertical="center"/>
    </xf>
    <xf numFmtId="0" fontId="9" fillId="0" borderId="32" xfId="0" applyFont="1" applyBorder="1" applyAlignment="1">
      <alignment horizontal="left" vertical="center" wrapText="1"/>
    </xf>
    <xf numFmtId="169" fontId="9" fillId="0" borderId="32" xfId="3" applyNumberFormat="1" applyFont="1" applyFill="1" applyBorder="1" applyAlignment="1">
      <alignment horizontal="left" vertical="center"/>
    </xf>
    <xf numFmtId="169" fontId="22" fillId="0" borderId="32" xfId="3" applyNumberFormat="1" applyFont="1" applyFill="1" applyBorder="1" applyAlignment="1">
      <alignment horizontal="left" vertical="center"/>
    </xf>
    <xf numFmtId="169" fontId="24" fillId="0" borderId="32" xfId="3" applyNumberFormat="1" applyFont="1" applyFill="1" applyBorder="1" applyAlignment="1">
      <alignment horizontal="left" vertical="center"/>
    </xf>
    <xf numFmtId="9" fontId="24" fillId="0" borderId="32" xfId="2" applyFont="1" applyFill="1" applyBorder="1" applyAlignment="1">
      <alignment horizontal="center" vertical="center"/>
    </xf>
    <xf numFmtId="10" fontId="23" fillId="0" borderId="32" xfId="2" applyNumberFormat="1" applyFont="1" applyFill="1" applyBorder="1" applyAlignment="1">
      <alignment horizontal="center" vertical="center"/>
    </xf>
    <xf numFmtId="0" fontId="15" fillId="0" borderId="32" xfId="0" applyFont="1" applyBorder="1" applyAlignment="1">
      <alignment horizontal="center" vertical="center"/>
    </xf>
    <xf numFmtId="0" fontId="15" fillId="0" borderId="32" xfId="0" applyFont="1" applyBorder="1" applyAlignment="1">
      <alignment horizontal="left" vertical="center" wrapText="1"/>
    </xf>
    <xf numFmtId="169" fontId="15" fillId="0" borderId="32" xfId="3" applyNumberFormat="1" applyFont="1" applyFill="1" applyBorder="1" applyAlignment="1">
      <alignment horizontal="left" vertical="center"/>
    </xf>
    <xf numFmtId="169" fontId="23" fillId="0" borderId="32" xfId="3" applyNumberFormat="1" applyFont="1" applyFill="1" applyBorder="1" applyAlignment="1">
      <alignment horizontal="left" vertical="center"/>
    </xf>
    <xf numFmtId="0" fontId="15" fillId="0" borderId="31" xfId="0" applyFont="1" applyBorder="1" applyAlignment="1">
      <alignment horizontal="center" vertical="center"/>
    </xf>
    <xf numFmtId="0" fontId="15" fillId="0" borderId="31" xfId="0" applyFont="1" applyBorder="1" applyAlignment="1">
      <alignment horizontal="left" vertical="center"/>
    </xf>
    <xf numFmtId="169" fontId="23" fillId="0" borderId="31" xfId="3" applyNumberFormat="1" applyFont="1" applyFill="1" applyBorder="1" applyAlignment="1">
      <alignment horizontal="left" vertical="center"/>
    </xf>
    <xf numFmtId="169" fontId="10" fillId="0" borderId="31" xfId="3" applyNumberFormat="1" applyFont="1" applyFill="1" applyBorder="1" applyAlignment="1">
      <alignment horizontal="left" vertical="center"/>
    </xf>
    <xf numFmtId="169" fontId="24" fillId="0" borderId="31" xfId="3" applyNumberFormat="1" applyFont="1" applyFill="1" applyBorder="1" applyAlignment="1">
      <alignment horizontal="left" vertical="center"/>
    </xf>
    <xf numFmtId="169" fontId="10" fillId="0" borderId="32" xfId="3" applyNumberFormat="1" applyFont="1" applyFill="1" applyBorder="1" applyAlignment="1">
      <alignment horizontal="left" vertical="center"/>
    </xf>
    <xf numFmtId="169" fontId="24" fillId="0" borderId="0" xfId="2" applyNumberFormat="1" applyFont="1" applyFill="1" applyBorder="1" applyAlignment="1">
      <alignment horizontal="center" vertical="center"/>
    </xf>
    <xf numFmtId="10" fontId="49" fillId="0" borderId="0" xfId="2" applyNumberFormat="1" applyFont="1" applyBorder="1" applyAlignment="1">
      <alignment horizontal="center" vertical="center"/>
    </xf>
    <xf numFmtId="10" fontId="47" fillId="0" borderId="0" xfId="2" applyNumberFormat="1" applyFont="1" applyBorder="1" applyAlignment="1">
      <alignment horizontal="center" vertical="center"/>
    </xf>
    <xf numFmtId="10" fontId="48" fillId="0" borderId="0" xfId="2" applyNumberFormat="1" applyFont="1" applyBorder="1" applyAlignment="1">
      <alignment horizontal="center" vertical="center"/>
    </xf>
    <xf numFmtId="0" fontId="22" fillId="2" borderId="50" xfId="0" applyFont="1" applyFill="1" applyBorder="1" applyAlignment="1">
      <alignment horizontal="center" vertical="center" wrapText="1"/>
    </xf>
    <xf numFmtId="0" fontId="22" fillId="3" borderId="50" xfId="0" applyFont="1" applyFill="1" applyBorder="1" applyAlignment="1">
      <alignment horizontal="center" vertical="center" wrapText="1"/>
    </xf>
    <xf numFmtId="0" fontId="22" fillId="6" borderId="50" xfId="0" applyFont="1" applyFill="1" applyBorder="1" applyAlignment="1">
      <alignment horizontal="center" vertical="center" wrapText="1"/>
    </xf>
    <xf numFmtId="0" fontId="22" fillId="5" borderId="50" xfId="0" applyFont="1" applyFill="1" applyBorder="1" applyAlignment="1">
      <alignment horizontal="center" vertical="center" wrapText="1"/>
    </xf>
    <xf numFmtId="0" fontId="22" fillId="0" borderId="50" xfId="0" applyFont="1" applyBorder="1" applyAlignment="1">
      <alignment horizontal="center" vertical="center" wrapText="1"/>
    </xf>
    <xf numFmtId="0" fontId="24" fillId="0" borderId="50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3" fillId="2" borderId="50" xfId="0" applyFont="1" applyFill="1" applyBorder="1" applyAlignment="1">
      <alignment horizontal="center" vertical="center" wrapText="1"/>
    </xf>
    <xf numFmtId="0" fontId="23" fillId="3" borderId="50" xfId="0" applyFont="1" applyFill="1" applyBorder="1" applyAlignment="1">
      <alignment horizontal="center" vertical="center" wrapText="1"/>
    </xf>
    <xf numFmtId="0" fontId="23" fillId="6" borderId="50" xfId="0" applyFont="1" applyFill="1" applyBorder="1" applyAlignment="1">
      <alignment horizontal="center" vertical="center" wrapText="1"/>
    </xf>
    <xf numFmtId="0" fontId="23" fillId="5" borderId="50" xfId="0" applyFont="1" applyFill="1" applyBorder="1" applyAlignment="1">
      <alignment horizontal="center" vertical="center" wrapText="1"/>
    </xf>
    <xf numFmtId="0" fontId="23" fillId="0" borderId="50" xfId="0" applyFont="1" applyBorder="1" applyAlignment="1">
      <alignment horizontal="center" vertical="center" wrapText="1"/>
    </xf>
    <xf numFmtId="0" fontId="15" fillId="0" borderId="63" xfId="0" applyFont="1" applyBorder="1" applyAlignment="1">
      <alignment horizontal="left" vertical="center" wrapText="1"/>
    </xf>
    <xf numFmtId="0" fontId="52" fillId="4" borderId="62" xfId="0" applyFont="1" applyFill="1" applyBorder="1" applyAlignment="1">
      <alignment horizontal="left" vertical="center"/>
    </xf>
    <xf numFmtId="169" fontId="53" fillId="4" borderId="62" xfId="3" applyNumberFormat="1" applyFont="1" applyFill="1" applyBorder="1" applyAlignment="1">
      <alignment horizontal="left" vertical="center"/>
    </xf>
    <xf numFmtId="169" fontId="52" fillId="4" borderId="62" xfId="3" applyNumberFormat="1" applyFont="1" applyFill="1" applyBorder="1" applyAlignment="1">
      <alignment horizontal="left" vertical="center"/>
    </xf>
    <xf numFmtId="169" fontId="53" fillId="4" borderId="62" xfId="3" applyNumberFormat="1" applyFont="1" applyFill="1" applyBorder="1" applyAlignment="1">
      <alignment horizontal="center" vertical="center"/>
    </xf>
    <xf numFmtId="169" fontId="52" fillId="4" borderId="62" xfId="3" applyNumberFormat="1" applyFont="1" applyFill="1" applyBorder="1" applyAlignment="1">
      <alignment horizontal="center" vertical="center" wrapText="1"/>
    </xf>
    <xf numFmtId="9" fontId="24" fillId="4" borderId="62" xfId="2" applyFont="1" applyFill="1" applyBorder="1" applyAlignment="1">
      <alignment horizontal="center" vertical="center"/>
    </xf>
    <xf numFmtId="0" fontId="52" fillId="4" borderId="62" xfId="0" applyFont="1" applyFill="1" applyBorder="1" applyAlignment="1">
      <alignment horizontal="center" vertical="center"/>
    </xf>
    <xf numFmtId="0" fontId="15" fillId="0" borderId="64" xfId="0" applyFont="1" applyBorder="1" applyAlignment="1">
      <alignment horizontal="left" vertical="center"/>
    </xf>
    <xf numFmtId="169" fontId="9" fillId="0" borderId="50" xfId="3" applyNumberFormat="1" applyFont="1" applyFill="1" applyBorder="1" applyAlignment="1">
      <alignment horizontal="left" vertical="center"/>
    </xf>
    <xf numFmtId="169" fontId="22" fillId="0" borderId="50" xfId="3" applyNumberFormat="1" applyFont="1" applyFill="1" applyBorder="1" applyAlignment="1">
      <alignment horizontal="left" vertical="center"/>
    </xf>
    <xf numFmtId="9" fontId="24" fillId="0" borderId="31" xfId="2" applyFont="1" applyBorder="1" applyAlignment="1">
      <alignment horizontal="center" vertical="center"/>
    </xf>
    <xf numFmtId="0" fontId="24" fillId="0" borderId="62" xfId="0" applyFont="1" applyBorder="1" applyAlignment="1">
      <alignment horizontal="center" vertical="center"/>
    </xf>
    <xf numFmtId="0" fontId="24" fillId="0" borderId="62" xfId="0" applyFont="1" applyBorder="1" applyAlignment="1">
      <alignment horizontal="left" vertical="center"/>
    </xf>
    <xf numFmtId="169" fontId="24" fillId="0" borderId="62" xfId="3" applyNumberFormat="1" applyFont="1" applyFill="1" applyBorder="1" applyAlignment="1">
      <alignment horizontal="left" vertical="center"/>
    </xf>
    <xf numFmtId="9" fontId="24" fillId="0" borderId="62" xfId="2" applyFont="1" applyFill="1" applyBorder="1" applyAlignment="1">
      <alignment horizontal="center" vertical="center"/>
    </xf>
    <xf numFmtId="10" fontId="23" fillId="0" borderId="62" xfId="2" applyNumberFormat="1" applyFont="1" applyFill="1" applyBorder="1" applyAlignment="1">
      <alignment horizontal="center" vertical="center"/>
    </xf>
    <xf numFmtId="10" fontId="52" fillId="4" borderId="62" xfId="2" applyNumberFormat="1" applyFont="1" applyFill="1" applyBorder="1" applyAlignment="1">
      <alignment horizontal="center" vertical="center"/>
    </xf>
    <xf numFmtId="0" fontId="9" fillId="0" borderId="50" xfId="0" applyFont="1" applyBorder="1" applyAlignment="1">
      <alignment horizontal="center" vertical="center"/>
    </xf>
    <xf numFmtId="0" fontId="9" fillId="0" borderId="50" xfId="0" applyFont="1" applyBorder="1" applyAlignment="1">
      <alignment horizontal="left" vertical="center"/>
    </xf>
    <xf numFmtId="169" fontId="15" fillId="0" borderId="50" xfId="3" applyNumberFormat="1" applyFont="1" applyFill="1" applyBorder="1" applyAlignment="1">
      <alignment horizontal="left" vertical="center"/>
    </xf>
    <xf numFmtId="169" fontId="24" fillId="0" borderId="50" xfId="3" applyNumberFormat="1" applyFont="1" applyFill="1" applyBorder="1" applyAlignment="1">
      <alignment horizontal="left" vertical="center"/>
    </xf>
    <xf numFmtId="9" fontId="24" fillId="0" borderId="50" xfId="2" applyFont="1" applyBorder="1" applyAlignment="1">
      <alignment horizontal="center" vertical="center"/>
    </xf>
    <xf numFmtId="10" fontId="23" fillId="0" borderId="50" xfId="2" applyNumberFormat="1" applyFont="1" applyFill="1" applyBorder="1" applyAlignment="1">
      <alignment horizontal="center" vertical="center"/>
    </xf>
    <xf numFmtId="10" fontId="23" fillId="0" borderId="16" xfId="2" applyNumberFormat="1" applyFont="1" applyFill="1" applyBorder="1" applyAlignment="1">
      <alignment horizontal="center" vertical="center"/>
    </xf>
    <xf numFmtId="0" fontId="23" fillId="0" borderId="62" xfId="0" applyFont="1" applyBorder="1" applyAlignment="1">
      <alignment horizontal="center" vertical="center"/>
    </xf>
    <xf numFmtId="0" fontId="23" fillId="0" borderId="62" xfId="0" applyFont="1" applyBorder="1" applyAlignment="1">
      <alignment horizontal="left" vertical="center"/>
    </xf>
    <xf numFmtId="169" fontId="23" fillId="0" borderId="62" xfId="3" applyNumberFormat="1" applyFont="1" applyFill="1" applyBorder="1" applyAlignment="1">
      <alignment horizontal="left" vertical="center"/>
    </xf>
    <xf numFmtId="9" fontId="63" fillId="0" borderId="62" xfId="2" applyFont="1" applyFill="1" applyBorder="1" applyAlignment="1">
      <alignment horizontal="center" vertical="center"/>
    </xf>
    <xf numFmtId="1" fontId="39" fillId="2" borderId="14" xfId="0" applyNumberFormat="1" applyFont="1" applyFill="1" applyBorder="1" applyAlignment="1" applyProtection="1">
      <alignment horizontal="center" vertical="center"/>
      <protection locked="0"/>
    </xf>
    <xf numFmtId="167" fontId="10" fillId="0" borderId="35" xfId="1" applyNumberFormat="1" applyFont="1" applyFill="1" applyBorder="1" applyAlignment="1">
      <alignment horizontal="left" vertical="center"/>
    </xf>
    <xf numFmtId="1" fontId="27" fillId="0" borderId="0" xfId="1" applyNumberFormat="1" applyFont="1" applyFill="1" applyAlignment="1">
      <alignment horizontal="right" vertical="center"/>
    </xf>
    <xf numFmtId="0" fontId="27" fillId="2" borderId="8" xfId="1" applyNumberFormat="1" applyFont="1" applyFill="1" applyBorder="1" applyAlignment="1">
      <alignment horizontal="center" vertical="center" shrinkToFit="1"/>
    </xf>
    <xf numFmtId="178" fontId="25" fillId="0" borderId="8" xfId="1" applyNumberFormat="1" applyFont="1" applyFill="1" applyBorder="1" applyAlignment="1">
      <alignment horizontal="center" vertical="center" shrinkToFit="1"/>
    </xf>
    <xf numFmtId="164" fontId="10" fillId="2" borderId="0" xfId="1" applyFont="1" applyFill="1" applyAlignment="1">
      <alignment horizontal="left" vertical="center"/>
    </xf>
    <xf numFmtId="167" fontId="10" fillId="2" borderId="0" xfId="1" applyNumberFormat="1" applyFont="1" applyFill="1" applyAlignment="1">
      <alignment horizontal="left" vertical="center"/>
    </xf>
    <xf numFmtId="164" fontId="15" fillId="2" borderId="0" xfId="1" applyFont="1" applyFill="1" applyAlignment="1">
      <alignment horizontal="left" vertical="center"/>
    </xf>
    <xf numFmtId="167" fontId="15" fillId="2" borderId="0" xfId="1" applyNumberFormat="1" applyFont="1" applyFill="1" applyAlignment="1">
      <alignment horizontal="left" vertical="center"/>
    </xf>
    <xf numFmtId="167" fontId="15" fillId="2" borderId="0" xfId="1" applyNumberFormat="1" applyFont="1" applyFill="1" applyAlignment="1">
      <alignment horizontal="left" vertical="top"/>
    </xf>
    <xf numFmtId="164" fontId="15" fillId="2" borderId="0" xfId="1" applyFont="1" applyFill="1" applyAlignment="1">
      <alignment horizontal="left" vertical="top"/>
    </xf>
    <xf numFmtId="164" fontId="22" fillId="2" borderId="0" xfId="0" applyNumberFormat="1" applyFont="1" applyFill="1" applyAlignment="1">
      <alignment horizontal="left" vertical="top"/>
    </xf>
    <xf numFmtId="164" fontId="15" fillId="2" borderId="0" xfId="1" applyFont="1" applyFill="1" applyBorder="1" applyAlignment="1">
      <alignment horizontal="left" vertical="top"/>
    </xf>
    <xf numFmtId="167" fontId="15" fillId="0" borderId="0" xfId="1" applyNumberFormat="1" applyFont="1" applyFill="1" applyAlignment="1">
      <alignment horizontal="center" vertical="center"/>
    </xf>
    <xf numFmtId="167" fontId="9" fillId="0" borderId="0" xfId="1" applyNumberFormat="1" applyFont="1" applyFill="1" applyAlignment="1">
      <alignment horizontal="center" vertical="top"/>
    </xf>
    <xf numFmtId="167" fontId="10" fillId="0" borderId="0" xfId="1" applyNumberFormat="1" applyFont="1" applyFill="1" applyAlignment="1">
      <alignment horizontal="center" vertical="top"/>
    </xf>
    <xf numFmtId="167" fontId="54" fillId="0" borderId="0" xfId="1" applyNumberFormat="1" applyFont="1" applyFill="1" applyAlignment="1">
      <alignment horizontal="center" vertical="top"/>
    </xf>
    <xf numFmtId="167" fontId="23" fillId="0" borderId="35" xfId="1" applyNumberFormat="1" applyFont="1" applyFill="1" applyBorder="1" applyAlignment="1">
      <alignment horizontal="center" vertical="center"/>
    </xf>
    <xf numFmtId="0" fontId="10" fillId="2" borderId="0" xfId="0" applyFont="1" applyFill="1" applyAlignment="1">
      <alignment horizontal="left" vertical="top"/>
    </xf>
    <xf numFmtId="169" fontId="10" fillId="2" borderId="35" xfId="3" applyNumberFormat="1" applyFont="1" applyFill="1" applyBorder="1" applyAlignment="1">
      <alignment horizontal="left" vertical="top"/>
    </xf>
    <xf numFmtId="164" fontId="10" fillId="2" borderId="0" xfId="1" applyFont="1" applyFill="1" applyBorder="1" applyAlignment="1">
      <alignment horizontal="left" vertical="center"/>
    </xf>
    <xf numFmtId="178" fontId="27" fillId="0" borderId="14" xfId="23" applyNumberFormat="1" applyFont="1" applyFill="1" applyBorder="1" applyAlignment="1" applyProtection="1">
      <alignment vertical="center"/>
      <protection locked="0"/>
    </xf>
    <xf numFmtId="169" fontId="10" fillId="0" borderId="29" xfId="3" applyNumberFormat="1" applyFont="1" applyFill="1" applyBorder="1" applyAlignment="1">
      <alignment horizontal="right" vertical="center" shrinkToFit="1"/>
    </xf>
    <xf numFmtId="164" fontId="9" fillId="0" borderId="0" xfId="0" applyNumberFormat="1" applyFont="1" applyAlignment="1">
      <alignment horizontal="left" vertical="top"/>
    </xf>
    <xf numFmtId="10" fontId="24" fillId="0" borderId="62" xfId="2" applyNumberFormat="1" applyFont="1" applyFill="1" applyBorder="1" applyAlignment="1">
      <alignment horizontal="center" vertical="center"/>
    </xf>
    <xf numFmtId="169" fontId="22" fillId="0" borderId="0" xfId="3" applyNumberFormat="1" applyFont="1" applyAlignment="1">
      <alignment horizontal="left" vertical="center"/>
    </xf>
    <xf numFmtId="164" fontId="24" fillId="2" borderId="0" xfId="1" applyFont="1" applyFill="1" applyAlignment="1">
      <alignment horizontal="left" vertical="center"/>
    </xf>
    <xf numFmtId="0" fontId="23" fillId="0" borderId="22" xfId="0" applyFont="1" applyBorder="1" applyAlignment="1">
      <alignment horizontal="left" vertical="center" wrapText="1"/>
    </xf>
    <xf numFmtId="0" fontId="23" fillId="0" borderId="0" xfId="0" applyFont="1" applyAlignment="1">
      <alignment horizontal="left" vertical="center" wrapText="1"/>
    </xf>
    <xf numFmtId="0" fontId="23" fillId="0" borderId="20" xfId="0" applyFont="1" applyBorder="1" applyAlignment="1">
      <alignment horizontal="left" vertical="center" wrapText="1"/>
    </xf>
    <xf numFmtId="0" fontId="23" fillId="0" borderId="5" xfId="0" applyFont="1" applyBorder="1" applyAlignment="1">
      <alignment horizontal="left" vertical="center" wrapText="1"/>
    </xf>
    <xf numFmtId="0" fontId="23" fillId="8" borderId="39" xfId="0" applyFont="1" applyFill="1" applyBorder="1" applyAlignment="1">
      <alignment horizontal="center" vertical="center" wrapText="1"/>
    </xf>
    <xf numFmtId="0" fontId="23" fillId="8" borderId="55" xfId="0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23" fillId="4" borderId="39" xfId="0" applyFont="1" applyFill="1" applyBorder="1" applyAlignment="1">
      <alignment horizontal="center" vertical="center" wrapText="1"/>
    </xf>
    <xf numFmtId="0" fontId="23" fillId="4" borderId="55" xfId="0" applyFont="1" applyFill="1" applyBorder="1" applyAlignment="1">
      <alignment horizontal="center" vertical="center" wrapText="1"/>
    </xf>
    <xf numFmtId="0" fontId="23" fillId="4" borderId="54" xfId="0" applyFont="1" applyFill="1" applyBorder="1" applyAlignment="1">
      <alignment horizontal="center" vertical="center" wrapText="1"/>
    </xf>
    <xf numFmtId="0" fontId="23" fillId="2" borderId="39" xfId="0" applyFont="1" applyFill="1" applyBorder="1" applyAlignment="1">
      <alignment horizontal="center" vertical="center" wrapText="1"/>
    </xf>
    <xf numFmtId="0" fontId="23" fillId="2" borderId="55" xfId="0" applyFont="1" applyFill="1" applyBorder="1" applyAlignment="1">
      <alignment horizontal="center" vertical="center" wrapText="1"/>
    </xf>
    <xf numFmtId="0" fontId="23" fillId="2" borderId="54" xfId="0" applyFont="1" applyFill="1" applyBorder="1" applyAlignment="1">
      <alignment horizontal="center" vertical="center" wrapText="1"/>
    </xf>
    <xf numFmtId="0" fontId="23" fillId="0" borderId="26" xfId="0" applyFont="1" applyBorder="1" applyAlignment="1">
      <alignment horizontal="center" vertical="center" wrapText="1"/>
    </xf>
    <xf numFmtId="0" fontId="23" fillId="0" borderId="27" xfId="0" applyFont="1" applyBorder="1" applyAlignment="1">
      <alignment horizontal="center" vertical="center" wrapText="1"/>
    </xf>
    <xf numFmtId="0" fontId="23" fillId="0" borderId="45" xfId="0" applyFont="1" applyBorder="1" applyAlignment="1">
      <alignment horizontal="center" vertical="center" wrapText="1"/>
    </xf>
    <xf numFmtId="0" fontId="23" fillId="0" borderId="43" xfId="0" applyFont="1" applyBorder="1" applyAlignment="1">
      <alignment horizontal="center" vertical="center" wrapText="1"/>
    </xf>
    <xf numFmtId="0" fontId="23" fillId="0" borderId="55" xfId="0" applyFont="1" applyBorder="1" applyAlignment="1">
      <alignment horizontal="center" vertical="center" wrapText="1"/>
    </xf>
    <xf numFmtId="0" fontId="23" fillId="0" borderId="54" xfId="0" applyFont="1" applyBorder="1" applyAlignment="1">
      <alignment horizontal="center" vertical="center" wrapText="1"/>
    </xf>
    <xf numFmtId="0" fontId="23" fillId="0" borderId="39" xfId="0" applyFont="1" applyBorder="1" applyAlignment="1">
      <alignment horizontal="center" vertical="center" wrapText="1"/>
    </xf>
    <xf numFmtId="0" fontId="23" fillId="5" borderId="26" xfId="0" applyFont="1" applyFill="1" applyBorder="1" applyAlignment="1">
      <alignment horizontal="center" vertical="center" wrapText="1"/>
    </xf>
    <xf numFmtId="0" fontId="23" fillId="5" borderId="28" xfId="0" applyFont="1" applyFill="1" applyBorder="1" applyAlignment="1">
      <alignment horizontal="center" vertical="center" wrapText="1"/>
    </xf>
    <xf numFmtId="0" fontId="23" fillId="5" borderId="27" xfId="0" applyFont="1" applyFill="1" applyBorder="1" applyAlignment="1">
      <alignment horizontal="center" vertical="center" wrapText="1"/>
    </xf>
    <xf numFmtId="0" fontId="23" fillId="5" borderId="1" xfId="0" applyFont="1" applyFill="1" applyBorder="1" applyAlignment="1">
      <alignment horizontal="center" vertical="center" wrapText="1"/>
    </xf>
    <xf numFmtId="0" fontId="23" fillId="5" borderId="9" xfId="0" applyFont="1" applyFill="1" applyBorder="1" applyAlignment="1">
      <alignment horizontal="center" vertical="center" wrapText="1"/>
    </xf>
    <xf numFmtId="0" fontId="23" fillId="5" borderId="3" xfId="0" applyFont="1" applyFill="1" applyBorder="1" applyAlignment="1">
      <alignment horizontal="center" vertical="center" wrapText="1"/>
    </xf>
    <xf numFmtId="0" fontId="23" fillId="5" borderId="2" xfId="0" applyFont="1" applyFill="1" applyBorder="1" applyAlignment="1">
      <alignment horizontal="center" vertical="center" wrapText="1"/>
    </xf>
    <xf numFmtId="0" fontId="23" fillId="5" borderId="6" xfId="0" applyFont="1" applyFill="1" applyBorder="1" applyAlignment="1">
      <alignment horizontal="center" vertical="center" wrapText="1"/>
    </xf>
    <xf numFmtId="0" fontId="23" fillId="5" borderId="4" xfId="0" applyFont="1" applyFill="1" applyBorder="1" applyAlignment="1">
      <alignment horizontal="center" vertical="center" wrapText="1"/>
    </xf>
    <xf numFmtId="164" fontId="23" fillId="2" borderId="1" xfId="1" applyFont="1" applyFill="1" applyBorder="1" applyAlignment="1">
      <alignment horizontal="center" vertical="center" wrapText="1"/>
    </xf>
    <xf numFmtId="164" fontId="23" fillId="2" borderId="3" xfId="1" applyFont="1" applyFill="1" applyBorder="1" applyAlignment="1">
      <alignment horizontal="center" vertical="center" wrapText="1"/>
    </xf>
    <xf numFmtId="0" fontId="23" fillId="3" borderId="10" xfId="0" applyFont="1" applyFill="1" applyBorder="1" applyAlignment="1">
      <alignment horizontal="center" vertical="center" wrapText="1"/>
    </xf>
    <xf numFmtId="0" fontId="23" fillId="3" borderId="11" xfId="0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 vertical="center" wrapText="1"/>
    </xf>
    <xf numFmtId="0" fontId="23" fillId="2" borderId="3" xfId="0" applyFont="1" applyFill="1" applyBorder="1" applyAlignment="1">
      <alignment horizontal="center" vertical="center" wrapText="1"/>
    </xf>
    <xf numFmtId="0" fontId="23" fillId="3" borderId="12" xfId="0" applyFont="1" applyFill="1" applyBorder="1" applyAlignment="1">
      <alignment horizontal="center" vertical="center" wrapText="1"/>
    </xf>
    <xf numFmtId="0" fontId="23" fillId="6" borderId="2" xfId="0" applyFont="1" applyFill="1" applyBorder="1" applyAlignment="1">
      <alignment horizontal="center" vertical="center" wrapText="1"/>
    </xf>
    <xf numFmtId="0" fontId="23" fillId="6" borderId="41" xfId="0" applyFont="1" applyFill="1" applyBorder="1" applyAlignment="1">
      <alignment horizontal="center" vertical="center" wrapText="1"/>
    </xf>
    <xf numFmtId="0" fontId="23" fillId="6" borderId="42" xfId="0" applyFont="1" applyFill="1" applyBorder="1" applyAlignment="1">
      <alignment horizontal="center" vertical="center" wrapText="1"/>
    </xf>
    <xf numFmtId="0" fontId="23" fillId="6" borderId="43" xfId="0" applyFont="1" applyFill="1" applyBorder="1" applyAlignment="1">
      <alignment horizontal="center" vertical="center" wrapText="1"/>
    </xf>
    <xf numFmtId="0" fontId="23" fillId="6" borderId="35" xfId="0" applyFont="1" applyFill="1" applyBorder="1" applyAlignment="1">
      <alignment horizontal="center" vertical="center" wrapText="1"/>
    </xf>
    <xf numFmtId="0" fontId="23" fillId="6" borderId="44" xfId="0" applyFont="1" applyFill="1" applyBorder="1" applyAlignment="1">
      <alignment horizontal="center" vertical="center" wrapText="1"/>
    </xf>
    <xf numFmtId="0" fontId="23" fillId="4" borderId="8" xfId="0" applyFont="1" applyFill="1" applyBorder="1" applyAlignment="1">
      <alignment horizontal="center" vertical="center" wrapText="1"/>
    </xf>
    <xf numFmtId="0" fontId="23" fillId="2" borderId="10" xfId="0" applyFont="1" applyFill="1" applyBorder="1" applyAlignment="1">
      <alignment horizontal="center" vertical="center" wrapText="1"/>
    </xf>
    <xf numFmtId="0" fontId="23" fillId="2" borderId="11" xfId="0" applyFont="1" applyFill="1" applyBorder="1" applyAlignment="1">
      <alignment horizontal="center" vertical="center" wrapText="1"/>
    </xf>
    <xf numFmtId="0" fontId="23" fillId="2" borderId="12" xfId="0" applyFont="1" applyFill="1" applyBorder="1" applyAlignment="1">
      <alignment horizontal="center" vertical="center" wrapText="1"/>
    </xf>
    <xf numFmtId="0" fontId="23" fillId="8" borderId="8" xfId="0" applyFont="1" applyFill="1" applyBorder="1" applyAlignment="1">
      <alignment horizontal="center" vertical="center" wrapText="1"/>
    </xf>
    <xf numFmtId="0" fontId="42" fillId="5" borderId="1" xfId="0" applyFont="1" applyFill="1" applyBorder="1" applyAlignment="1">
      <alignment horizontal="center" vertical="center" wrapText="1"/>
    </xf>
    <xf numFmtId="0" fontId="42" fillId="5" borderId="9" xfId="0" applyFont="1" applyFill="1" applyBorder="1" applyAlignment="1">
      <alignment horizontal="center" vertical="center" wrapText="1"/>
    </xf>
    <xf numFmtId="0" fontId="42" fillId="5" borderId="3" xfId="0" applyFont="1" applyFill="1" applyBorder="1" applyAlignment="1">
      <alignment horizontal="center" vertical="center" wrapText="1"/>
    </xf>
    <xf numFmtId="0" fontId="42" fillId="0" borderId="22" xfId="0" applyFont="1" applyBorder="1" applyAlignment="1">
      <alignment horizontal="left" vertical="center" wrapText="1"/>
    </xf>
    <xf numFmtId="0" fontId="42" fillId="0" borderId="0" xfId="0" applyFont="1" applyAlignment="1">
      <alignment horizontal="left" vertical="center" wrapText="1"/>
    </xf>
    <xf numFmtId="0" fontId="42" fillId="0" borderId="20" xfId="0" applyFont="1" applyBorder="1" applyAlignment="1">
      <alignment horizontal="left" vertical="center" wrapText="1"/>
    </xf>
    <xf numFmtId="0" fontId="42" fillId="0" borderId="5" xfId="0" applyFont="1" applyBorder="1" applyAlignment="1">
      <alignment horizontal="left" vertical="center" wrapText="1"/>
    </xf>
    <xf numFmtId="0" fontId="42" fillId="5" borderId="26" xfId="0" applyFont="1" applyFill="1" applyBorder="1" applyAlignment="1">
      <alignment horizontal="center" vertical="center" wrapText="1"/>
    </xf>
    <xf numFmtId="0" fontId="42" fillId="5" borderId="28" xfId="0" applyFont="1" applyFill="1" applyBorder="1" applyAlignment="1">
      <alignment horizontal="center" vertical="center" wrapText="1"/>
    </xf>
    <xf numFmtId="0" fontId="42" fillId="5" borderId="27" xfId="0" applyFont="1" applyFill="1" applyBorder="1" applyAlignment="1">
      <alignment horizontal="center" vertical="center" wrapText="1"/>
    </xf>
    <xf numFmtId="0" fontId="42" fillId="3" borderId="10" xfId="0" applyFont="1" applyFill="1" applyBorder="1" applyAlignment="1">
      <alignment horizontal="center" vertical="center" wrapText="1"/>
    </xf>
    <xf numFmtId="0" fontId="42" fillId="3" borderId="11" xfId="0" applyFont="1" applyFill="1" applyBorder="1" applyAlignment="1">
      <alignment horizontal="center" vertical="center" wrapText="1"/>
    </xf>
    <xf numFmtId="0" fontId="42" fillId="2" borderId="1" xfId="0" applyFont="1" applyFill="1" applyBorder="1" applyAlignment="1">
      <alignment horizontal="center" vertical="center" wrapText="1"/>
    </xf>
    <xf numFmtId="0" fontId="42" fillId="2" borderId="3" xfId="0" applyFont="1" applyFill="1" applyBorder="1" applyAlignment="1">
      <alignment horizontal="center" vertical="center" wrapText="1"/>
    </xf>
    <xf numFmtId="0" fontId="42" fillId="3" borderId="12" xfId="0" applyFont="1" applyFill="1" applyBorder="1" applyAlignment="1">
      <alignment horizontal="center" vertical="center" wrapText="1"/>
    </xf>
    <xf numFmtId="0" fontId="42" fillId="4" borderId="8" xfId="0" applyFont="1" applyFill="1" applyBorder="1" applyAlignment="1">
      <alignment horizontal="center" vertical="center" wrapText="1"/>
    </xf>
    <xf numFmtId="0" fontId="42" fillId="2" borderId="10" xfId="0" applyFont="1" applyFill="1" applyBorder="1" applyAlignment="1">
      <alignment horizontal="center" vertical="center" wrapText="1"/>
    </xf>
    <xf numFmtId="0" fontId="42" fillId="2" borderId="11" xfId="0" applyFont="1" applyFill="1" applyBorder="1" applyAlignment="1">
      <alignment horizontal="center" vertical="center" wrapText="1"/>
    </xf>
    <xf numFmtId="0" fontId="42" fillId="2" borderId="12" xfId="0" applyFont="1" applyFill="1" applyBorder="1" applyAlignment="1">
      <alignment horizontal="center" vertical="center" wrapText="1"/>
    </xf>
    <xf numFmtId="0" fontId="42" fillId="8" borderId="8" xfId="0" applyFont="1" applyFill="1" applyBorder="1" applyAlignment="1">
      <alignment horizontal="center" vertical="center" wrapText="1"/>
    </xf>
    <xf numFmtId="0" fontId="42" fillId="5" borderId="2" xfId="0" applyFont="1" applyFill="1" applyBorder="1" applyAlignment="1">
      <alignment horizontal="center" vertical="center" wrapText="1"/>
    </xf>
    <xf numFmtId="0" fontId="42" fillId="5" borderId="6" xfId="0" applyFont="1" applyFill="1" applyBorder="1" applyAlignment="1">
      <alignment horizontal="center" vertical="center" wrapText="1"/>
    </xf>
    <xf numFmtId="0" fontId="42" fillId="5" borderId="4" xfId="0" applyFont="1" applyFill="1" applyBorder="1" applyAlignment="1">
      <alignment horizontal="center" vertical="center" wrapText="1"/>
    </xf>
    <xf numFmtId="0" fontId="42" fillId="6" borderId="2" xfId="0" applyFont="1" applyFill="1" applyBorder="1" applyAlignment="1">
      <alignment horizontal="center" vertical="center" wrapText="1"/>
    </xf>
    <xf numFmtId="0" fontId="42" fillId="6" borderId="41" xfId="0" applyFont="1" applyFill="1" applyBorder="1" applyAlignment="1">
      <alignment horizontal="center" vertical="center" wrapText="1"/>
    </xf>
    <xf numFmtId="0" fontId="42" fillId="6" borderId="42" xfId="0" applyFont="1" applyFill="1" applyBorder="1" applyAlignment="1">
      <alignment horizontal="center" vertical="center" wrapText="1"/>
    </xf>
    <xf numFmtId="0" fontId="42" fillId="6" borderId="43" xfId="0" applyFont="1" applyFill="1" applyBorder="1" applyAlignment="1">
      <alignment horizontal="center" vertical="center" wrapText="1"/>
    </xf>
    <xf numFmtId="0" fontId="42" fillId="6" borderId="35" xfId="0" applyFont="1" applyFill="1" applyBorder="1" applyAlignment="1">
      <alignment horizontal="center" vertical="center" wrapText="1"/>
    </xf>
    <xf numFmtId="0" fontId="42" fillId="6" borderId="44" xfId="0" applyFont="1" applyFill="1" applyBorder="1" applyAlignment="1">
      <alignment horizontal="center" vertical="center" wrapText="1"/>
    </xf>
    <xf numFmtId="0" fontId="43" fillId="0" borderId="22" xfId="0" applyFont="1" applyBorder="1" applyAlignment="1">
      <alignment horizontal="left" vertical="center" wrapText="1"/>
    </xf>
    <xf numFmtId="0" fontId="43" fillId="0" borderId="0" xfId="0" applyFont="1" applyAlignment="1">
      <alignment horizontal="left" vertical="center" wrapText="1"/>
    </xf>
    <xf numFmtId="0" fontId="43" fillId="0" borderId="20" xfId="0" applyFont="1" applyBorder="1" applyAlignment="1">
      <alignment horizontal="left" vertical="center" wrapText="1"/>
    </xf>
    <xf numFmtId="0" fontId="43" fillId="0" borderId="5" xfId="0" applyFont="1" applyBorder="1" applyAlignment="1">
      <alignment horizontal="left" vertical="center" wrapText="1"/>
    </xf>
    <xf numFmtId="0" fontId="35" fillId="0" borderId="22" xfId="0" applyFont="1" applyBorder="1" applyAlignment="1">
      <alignment horizontal="left" vertical="center" wrapText="1"/>
    </xf>
    <xf numFmtId="0" fontId="35" fillId="0" borderId="0" xfId="0" applyFont="1" applyAlignment="1">
      <alignment horizontal="left" vertical="center" wrapText="1"/>
    </xf>
    <xf numFmtId="0" fontId="23" fillId="2" borderId="1" xfId="0" applyFont="1" applyFill="1" applyBorder="1" applyAlignment="1">
      <alignment vertical="center" wrapText="1"/>
    </xf>
    <xf numFmtId="0" fontId="23" fillId="2" borderId="3" xfId="0" applyFont="1" applyFill="1" applyBorder="1" applyAlignment="1">
      <alignment vertical="center" wrapText="1"/>
    </xf>
    <xf numFmtId="0" fontId="26" fillId="0" borderId="0" xfId="0" applyFont="1" applyAlignment="1" applyProtection="1">
      <alignment horizontal="center" vertical="center"/>
      <protection locked="0"/>
    </xf>
    <xf numFmtId="0" fontId="32" fillId="0" borderId="22" xfId="0" applyFont="1" applyBorder="1" applyAlignment="1">
      <alignment horizontal="left" vertical="center" wrapText="1"/>
    </xf>
    <xf numFmtId="0" fontId="32" fillId="0" borderId="0" xfId="0" applyFont="1" applyAlignment="1">
      <alignment horizontal="left" vertical="center" wrapText="1"/>
    </xf>
    <xf numFmtId="0" fontId="42" fillId="6" borderId="6" xfId="0" applyFont="1" applyFill="1" applyBorder="1" applyAlignment="1">
      <alignment horizontal="center" vertical="center" wrapText="1"/>
    </xf>
    <xf numFmtId="0" fontId="42" fillId="6" borderId="0" xfId="0" applyFont="1" applyFill="1" applyAlignment="1">
      <alignment horizontal="center" vertical="center" wrapText="1"/>
    </xf>
    <xf numFmtId="0" fontId="42" fillId="6" borderId="7" xfId="0" applyFont="1" applyFill="1" applyBorder="1" applyAlignment="1">
      <alignment horizontal="center" vertical="center" wrapText="1"/>
    </xf>
    <xf numFmtId="0" fontId="42" fillId="2" borderId="45" xfId="0" applyFont="1" applyFill="1" applyBorder="1" applyAlignment="1">
      <alignment horizontal="center" vertical="center" wrapText="1"/>
    </xf>
    <xf numFmtId="0" fontId="42" fillId="4" borderId="10" xfId="0" applyFont="1" applyFill="1" applyBorder="1" applyAlignment="1">
      <alignment horizontal="center" vertical="center" wrapText="1"/>
    </xf>
    <xf numFmtId="0" fontId="42" fillId="4" borderId="11" xfId="0" applyFont="1" applyFill="1" applyBorder="1" applyAlignment="1">
      <alignment horizontal="center" vertical="center" wrapText="1"/>
    </xf>
    <xf numFmtId="0" fontId="42" fillId="4" borderId="12" xfId="0" applyFont="1" applyFill="1" applyBorder="1" applyAlignment="1">
      <alignment horizontal="center" vertical="center" wrapText="1"/>
    </xf>
    <xf numFmtId="0" fontId="42" fillId="5" borderId="45" xfId="0" applyFont="1" applyFill="1" applyBorder="1" applyAlignment="1">
      <alignment horizontal="center" vertical="center" wrapText="1"/>
    </xf>
    <xf numFmtId="0" fontId="42" fillId="8" borderId="10" xfId="0" applyFont="1" applyFill="1" applyBorder="1" applyAlignment="1">
      <alignment horizontal="center" vertical="center" wrapText="1"/>
    </xf>
    <xf numFmtId="0" fontId="42" fillId="8" borderId="11" xfId="0" applyFont="1" applyFill="1" applyBorder="1" applyAlignment="1">
      <alignment horizontal="center" vertical="center" wrapText="1"/>
    </xf>
    <xf numFmtId="0" fontId="42" fillId="8" borderId="12" xfId="0" applyFont="1" applyFill="1" applyBorder="1" applyAlignment="1">
      <alignment horizontal="center" vertical="center" wrapText="1"/>
    </xf>
    <xf numFmtId="0" fontId="42" fillId="5" borderId="47" xfId="0" applyFont="1" applyFill="1" applyBorder="1" applyAlignment="1">
      <alignment horizontal="center" vertical="center" wrapText="1"/>
    </xf>
    <xf numFmtId="0" fontId="42" fillId="5" borderId="48" xfId="0" applyFont="1" applyFill="1" applyBorder="1" applyAlignment="1">
      <alignment horizontal="center" vertical="center" wrapText="1"/>
    </xf>
    <xf numFmtId="0" fontId="42" fillId="5" borderId="49" xfId="0" applyFont="1" applyFill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/>
    </xf>
    <xf numFmtId="0" fontId="22" fillId="0" borderId="50" xfId="0" applyFont="1" applyBorder="1" applyAlignment="1">
      <alignment horizontal="center" vertical="center"/>
    </xf>
    <xf numFmtId="0" fontId="22" fillId="6" borderId="14" xfId="0" applyFont="1" applyFill="1" applyBorder="1" applyAlignment="1">
      <alignment horizontal="center" vertical="center"/>
    </xf>
    <xf numFmtId="0" fontId="22" fillId="6" borderId="18" xfId="0" applyFont="1" applyFill="1" applyBorder="1" applyAlignment="1">
      <alignment horizontal="center" vertical="center"/>
    </xf>
    <xf numFmtId="0" fontId="22" fillId="6" borderId="15" xfId="0" applyFont="1" applyFill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52" fillId="4" borderId="14" xfId="0" applyFont="1" applyFill="1" applyBorder="1" applyAlignment="1">
      <alignment horizontal="center" vertical="center" wrapText="1"/>
    </xf>
    <xf numFmtId="0" fontId="52" fillId="4" borderId="18" xfId="0" applyFont="1" applyFill="1" applyBorder="1" applyAlignment="1">
      <alignment horizontal="center" vertical="center" wrapText="1"/>
    </xf>
    <xf numFmtId="0" fontId="22" fillId="4" borderId="18" xfId="0" applyFont="1" applyFill="1" applyBorder="1" applyAlignment="1">
      <alignment horizontal="center" vertical="center" wrapText="1"/>
    </xf>
    <xf numFmtId="0" fontId="22" fillId="4" borderId="15" xfId="0" applyFont="1" applyFill="1" applyBorder="1" applyAlignment="1">
      <alignment horizontal="center" vertical="center" wrapText="1"/>
    </xf>
    <xf numFmtId="0" fontId="22" fillId="2" borderId="14" xfId="0" applyFont="1" applyFill="1" applyBorder="1" applyAlignment="1">
      <alignment horizontal="center" vertical="center" wrapText="1"/>
    </xf>
    <xf numFmtId="0" fontId="22" fillId="2" borderId="18" xfId="0" applyFont="1" applyFill="1" applyBorder="1" applyAlignment="1">
      <alignment horizontal="center" vertical="center" wrapText="1"/>
    </xf>
    <xf numFmtId="0" fontId="22" fillId="2" borderId="15" xfId="0" applyFont="1" applyFill="1" applyBorder="1" applyAlignment="1">
      <alignment horizontal="center" vertical="center" wrapText="1"/>
    </xf>
    <xf numFmtId="0" fontId="22" fillId="8" borderId="14" xfId="0" applyFont="1" applyFill="1" applyBorder="1" applyAlignment="1">
      <alignment horizontal="center" vertical="center" wrapText="1"/>
    </xf>
    <xf numFmtId="0" fontId="22" fillId="8" borderId="18" xfId="0" applyFont="1" applyFill="1" applyBorder="1" applyAlignment="1">
      <alignment horizontal="center" vertical="center" wrapText="1"/>
    </xf>
    <xf numFmtId="0" fontId="22" fillId="8" borderId="15" xfId="0" applyFont="1" applyFill="1" applyBorder="1" applyAlignment="1">
      <alignment horizontal="center" vertical="center" wrapText="1"/>
    </xf>
    <xf numFmtId="1" fontId="27" fillId="2" borderId="24" xfId="0" applyNumberFormat="1" applyFont="1" applyFill="1" applyBorder="1" applyAlignment="1">
      <alignment horizontal="center" vertical="center" shrinkToFit="1"/>
    </xf>
    <xf numFmtId="0" fontId="21" fillId="2" borderId="35" xfId="0" applyFont="1" applyFill="1" applyBorder="1" applyAlignment="1">
      <alignment vertical="center"/>
    </xf>
    <xf numFmtId="0" fontId="27" fillId="2" borderId="8" xfId="0" applyFont="1" applyFill="1" applyBorder="1" applyAlignment="1">
      <alignment horizontal="center" vertical="center" wrapText="1"/>
    </xf>
    <xf numFmtId="169" fontId="56" fillId="2" borderId="13" xfId="3" applyNumberFormat="1" applyFont="1" applyFill="1" applyBorder="1" applyAlignment="1">
      <alignment vertical="center"/>
    </xf>
    <xf numFmtId="0" fontId="25" fillId="2" borderId="8" xfId="1" applyNumberFormat="1" applyFont="1" applyFill="1" applyBorder="1" applyAlignment="1">
      <alignment horizontal="center" vertical="center" shrinkToFit="1"/>
    </xf>
    <xf numFmtId="0" fontId="21" fillId="2" borderId="15" xfId="0" applyFont="1" applyFill="1" applyBorder="1" applyAlignment="1" applyProtection="1">
      <alignment horizontal="center" vertical="center"/>
      <protection locked="0"/>
    </xf>
    <xf numFmtId="169" fontId="21" fillId="2" borderId="13" xfId="3" applyNumberFormat="1" applyFont="1" applyFill="1" applyBorder="1" applyAlignment="1">
      <alignment vertical="center"/>
    </xf>
    <xf numFmtId="164" fontId="27" fillId="2" borderId="13" xfId="1" applyFont="1" applyFill="1" applyBorder="1" applyAlignment="1" applyProtection="1">
      <alignment horizontal="right" vertical="center"/>
      <protection locked="0"/>
    </xf>
    <xf numFmtId="169" fontId="27" fillId="2" borderId="10" xfId="3" applyNumberFormat="1" applyFont="1" applyFill="1" applyBorder="1" applyAlignment="1">
      <alignment horizontal="right" vertical="center" shrinkToFit="1"/>
    </xf>
    <xf numFmtId="164" fontId="9" fillId="2" borderId="8" xfId="20" applyNumberFormat="1" applyFont="1" applyFill="1" applyBorder="1" applyAlignment="1">
      <alignment horizontal="left" vertical="center"/>
    </xf>
    <xf numFmtId="164" fontId="15" fillId="2" borderId="8" xfId="20" applyNumberFormat="1" applyFont="1" applyFill="1" applyBorder="1" applyAlignment="1">
      <alignment horizontal="right" vertical="center" shrinkToFit="1"/>
    </xf>
    <xf numFmtId="164" fontId="23" fillId="2" borderId="8" xfId="20" applyNumberFormat="1" applyFont="1" applyFill="1" applyBorder="1" applyAlignment="1">
      <alignment horizontal="right" vertical="center" shrinkToFit="1"/>
    </xf>
    <xf numFmtId="164" fontId="23" fillId="2" borderId="10" xfId="20" applyNumberFormat="1" applyFont="1" applyFill="1" applyBorder="1" applyAlignment="1">
      <alignment horizontal="right" vertical="center" shrinkToFit="1"/>
    </xf>
    <xf numFmtId="169" fontId="25" fillId="2" borderId="10" xfId="3" applyNumberFormat="1" applyFont="1" applyFill="1" applyBorder="1" applyAlignment="1">
      <alignment horizontal="right" vertical="center" shrinkToFit="1"/>
    </xf>
    <xf numFmtId="169" fontId="25" fillId="2" borderId="8" xfId="3" applyNumberFormat="1" applyFont="1" applyFill="1" applyBorder="1" applyAlignment="1">
      <alignment horizontal="right" vertical="center"/>
    </xf>
    <xf numFmtId="169" fontId="25" fillId="2" borderId="25" xfId="3" applyNumberFormat="1" applyFont="1" applyFill="1" applyBorder="1" applyAlignment="1">
      <alignment horizontal="right" vertical="center"/>
    </xf>
    <xf numFmtId="9" fontId="25" fillId="2" borderId="0" xfId="2" applyFont="1" applyFill="1" applyBorder="1" applyAlignment="1">
      <alignment horizontal="center" vertical="center"/>
    </xf>
    <xf numFmtId="1" fontId="27" fillId="2" borderId="0" xfId="1" applyNumberFormat="1" applyFont="1" applyFill="1" applyAlignment="1">
      <alignment horizontal="center" vertical="center"/>
    </xf>
    <xf numFmtId="167" fontId="27" fillId="2" borderId="0" xfId="1" applyNumberFormat="1" applyFont="1" applyFill="1" applyAlignment="1">
      <alignment horizontal="left" vertical="center"/>
    </xf>
    <xf numFmtId="167" fontId="27" fillId="2" borderId="0" xfId="1" applyNumberFormat="1" applyFont="1" applyFill="1" applyAlignment="1">
      <alignment horizontal="center" vertical="center"/>
    </xf>
    <xf numFmtId="167" fontId="10" fillId="2" borderId="0" xfId="1" applyNumberFormat="1" applyFont="1" applyFill="1" applyAlignment="1">
      <alignment horizontal="center" vertical="center"/>
    </xf>
    <xf numFmtId="167" fontId="54" fillId="2" borderId="0" xfId="1" applyNumberFormat="1" applyFont="1" applyFill="1" applyAlignment="1">
      <alignment horizontal="center" vertical="center"/>
    </xf>
    <xf numFmtId="0" fontId="27" fillId="2" borderId="0" xfId="0" applyFont="1" applyFill="1" applyAlignment="1">
      <alignment horizontal="left" vertical="center"/>
    </xf>
  </cellXfs>
  <cellStyles count="26">
    <cellStyle name="Comma" xfId="3" builtinId="3"/>
    <cellStyle name="Comma [0]" xfId="1" builtinId="6"/>
    <cellStyle name="Comma [0] 10" xfId="6" xr:uid="{00000000-0005-0000-0000-000002000000}"/>
    <cellStyle name="Comma [0] 2" xfId="17" xr:uid="{00000000-0005-0000-0000-000003000000}"/>
    <cellStyle name="Comma [0] 3" xfId="18" xr:uid="{00000000-0005-0000-0000-000004000000}"/>
    <cellStyle name="Comma [0] 4" xfId="24" xr:uid="{00000000-0005-0000-0000-000005000000}"/>
    <cellStyle name="Comma 10" xfId="5" xr:uid="{00000000-0005-0000-0000-000006000000}"/>
    <cellStyle name="Comma 11 3" xfId="11" xr:uid="{00000000-0005-0000-0000-000007000000}"/>
    <cellStyle name="Comma 12" xfId="10" xr:uid="{00000000-0005-0000-0000-000008000000}"/>
    <cellStyle name="Comma 2" xfId="15" xr:uid="{00000000-0005-0000-0000-000009000000}"/>
    <cellStyle name="Comma 3" xfId="16" xr:uid="{00000000-0005-0000-0000-00000A000000}"/>
    <cellStyle name="Comma 4" xfId="20" xr:uid="{00000000-0005-0000-0000-00000B000000}"/>
    <cellStyle name="Comma 5" xfId="23" xr:uid="{00000000-0005-0000-0000-00000C000000}"/>
    <cellStyle name="Normal" xfId="0" builtinId="0"/>
    <cellStyle name="Normal 110" xfId="8" xr:uid="{00000000-0005-0000-0000-00000E000000}"/>
    <cellStyle name="Normal 14" xfId="19" xr:uid="{00000000-0005-0000-0000-00000F000000}"/>
    <cellStyle name="Normal 2" xfId="4" xr:uid="{00000000-0005-0000-0000-000010000000}"/>
    <cellStyle name="Normal 2 2" xfId="13" xr:uid="{00000000-0005-0000-0000-000011000000}"/>
    <cellStyle name="Normal 3" xfId="9" xr:uid="{00000000-0005-0000-0000-000012000000}"/>
    <cellStyle name="Normal 4" xfId="14" xr:uid="{00000000-0005-0000-0000-000013000000}"/>
    <cellStyle name="Normal 4 2" xfId="7" xr:uid="{00000000-0005-0000-0000-000014000000}"/>
    <cellStyle name="Normal 5" xfId="22" xr:uid="{00000000-0005-0000-0000-000015000000}"/>
    <cellStyle name="Normal 6" xfId="25" xr:uid="{00000000-0005-0000-0000-000016000000}"/>
    <cellStyle name="Percent" xfId="2" builtinId="5"/>
    <cellStyle name="Percent 2" xfId="12" xr:uid="{00000000-0005-0000-0000-000018000000}"/>
    <cellStyle name="Percent 3" xfId="21" xr:uid="{00000000-0005-0000-0000-000019000000}"/>
  </cellStyles>
  <dxfs count="0"/>
  <tableStyles count="0" defaultTableStyle="TableStyleMedium9" defaultPivotStyle="PivotStyleLight16"/>
  <colors>
    <mruColors>
      <color rgb="FFFF0066"/>
      <color rgb="FFFF66CC"/>
      <color rgb="FF99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4.xml"/><Relationship Id="rId18" Type="http://schemas.openxmlformats.org/officeDocument/2006/relationships/externalLink" Target="externalLinks/externalLink9.xml"/><Relationship Id="rId26" Type="http://schemas.openxmlformats.org/officeDocument/2006/relationships/externalLink" Target="externalLinks/externalLink17.xml"/><Relationship Id="rId39" Type="http://schemas.openxmlformats.org/officeDocument/2006/relationships/externalLink" Target="externalLinks/externalLink30.xml"/><Relationship Id="rId21" Type="http://schemas.openxmlformats.org/officeDocument/2006/relationships/externalLink" Target="externalLinks/externalLink12.xml"/><Relationship Id="rId34" Type="http://schemas.openxmlformats.org/officeDocument/2006/relationships/externalLink" Target="externalLinks/externalLink25.xml"/><Relationship Id="rId42" Type="http://schemas.openxmlformats.org/officeDocument/2006/relationships/externalLink" Target="externalLinks/externalLink33.xml"/><Relationship Id="rId47" Type="http://schemas.openxmlformats.org/officeDocument/2006/relationships/externalLink" Target="externalLinks/externalLink38.xml"/><Relationship Id="rId50" Type="http://schemas.openxmlformats.org/officeDocument/2006/relationships/externalLink" Target="externalLinks/externalLink41.xml"/><Relationship Id="rId55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7.xml"/><Relationship Id="rId29" Type="http://schemas.openxmlformats.org/officeDocument/2006/relationships/externalLink" Target="externalLinks/externalLink20.xml"/><Relationship Id="rId11" Type="http://schemas.openxmlformats.org/officeDocument/2006/relationships/externalLink" Target="externalLinks/externalLink2.xml"/><Relationship Id="rId24" Type="http://schemas.openxmlformats.org/officeDocument/2006/relationships/externalLink" Target="externalLinks/externalLink15.xml"/><Relationship Id="rId32" Type="http://schemas.openxmlformats.org/officeDocument/2006/relationships/externalLink" Target="externalLinks/externalLink23.xml"/><Relationship Id="rId37" Type="http://schemas.openxmlformats.org/officeDocument/2006/relationships/externalLink" Target="externalLinks/externalLink28.xml"/><Relationship Id="rId40" Type="http://schemas.openxmlformats.org/officeDocument/2006/relationships/externalLink" Target="externalLinks/externalLink31.xml"/><Relationship Id="rId45" Type="http://schemas.openxmlformats.org/officeDocument/2006/relationships/externalLink" Target="externalLinks/externalLink36.xml"/><Relationship Id="rId53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19" Type="http://schemas.openxmlformats.org/officeDocument/2006/relationships/externalLink" Target="externalLinks/externalLink10.xml"/><Relationship Id="rId31" Type="http://schemas.openxmlformats.org/officeDocument/2006/relationships/externalLink" Target="externalLinks/externalLink22.xml"/><Relationship Id="rId44" Type="http://schemas.openxmlformats.org/officeDocument/2006/relationships/externalLink" Target="externalLinks/externalLink35.xml"/><Relationship Id="rId52" Type="http://schemas.openxmlformats.org/officeDocument/2006/relationships/externalLink" Target="externalLinks/externalLink4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5.xml"/><Relationship Id="rId22" Type="http://schemas.openxmlformats.org/officeDocument/2006/relationships/externalLink" Target="externalLinks/externalLink13.xml"/><Relationship Id="rId27" Type="http://schemas.openxmlformats.org/officeDocument/2006/relationships/externalLink" Target="externalLinks/externalLink18.xml"/><Relationship Id="rId30" Type="http://schemas.openxmlformats.org/officeDocument/2006/relationships/externalLink" Target="externalLinks/externalLink21.xml"/><Relationship Id="rId35" Type="http://schemas.openxmlformats.org/officeDocument/2006/relationships/externalLink" Target="externalLinks/externalLink26.xml"/><Relationship Id="rId43" Type="http://schemas.openxmlformats.org/officeDocument/2006/relationships/externalLink" Target="externalLinks/externalLink34.xml"/><Relationship Id="rId48" Type="http://schemas.openxmlformats.org/officeDocument/2006/relationships/externalLink" Target="externalLinks/externalLink39.xml"/><Relationship Id="rId56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42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3.xml"/><Relationship Id="rId17" Type="http://schemas.openxmlformats.org/officeDocument/2006/relationships/externalLink" Target="externalLinks/externalLink8.xml"/><Relationship Id="rId25" Type="http://schemas.openxmlformats.org/officeDocument/2006/relationships/externalLink" Target="externalLinks/externalLink16.xml"/><Relationship Id="rId33" Type="http://schemas.openxmlformats.org/officeDocument/2006/relationships/externalLink" Target="externalLinks/externalLink24.xml"/><Relationship Id="rId38" Type="http://schemas.openxmlformats.org/officeDocument/2006/relationships/externalLink" Target="externalLinks/externalLink29.xml"/><Relationship Id="rId46" Type="http://schemas.openxmlformats.org/officeDocument/2006/relationships/externalLink" Target="externalLinks/externalLink37.xml"/><Relationship Id="rId20" Type="http://schemas.openxmlformats.org/officeDocument/2006/relationships/externalLink" Target="externalLinks/externalLink11.xml"/><Relationship Id="rId41" Type="http://schemas.openxmlformats.org/officeDocument/2006/relationships/externalLink" Target="externalLinks/externalLink32.xml"/><Relationship Id="rId54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externalLink" Target="externalLinks/externalLink6.xml"/><Relationship Id="rId23" Type="http://schemas.openxmlformats.org/officeDocument/2006/relationships/externalLink" Target="externalLinks/externalLink14.xml"/><Relationship Id="rId28" Type="http://schemas.openxmlformats.org/officeDocument/2006/relationships/externalLink" Target="externalLinks/externalLink19.xml"/><Relationship Id="rId36" Type="http://schemas.openxmlformats.org/officeDocument/2006/relationships/externalLink" Target="externalLinks/externalLink27.xml"/><Relationship Id="rId49" Type="http://schemas.openxmlformats.org/officeDocument/2006/relationships/externalLink" Target="externalLinks/externalLink40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tekniks%20SIDRAP\ANALISA%20BARU\Bina%20Marga\5-ALAT%20-%20Copy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17%20dewi\2017\dinas%20perikanan\gudang%20penyimpanan%20barang\TazMania\Smoke%20Project\Penawaran%202005\cv%20buyung\paket%207\kaluku\1-BOQ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ISHAM-FIKA\polewali\13%20MILYAR\RAB%20PEMELIHARAAN%20BERKALA%20JLN%20BTS%20KOTA%20POLEWALI%20-%20BTS%20PROV%20SUL%20SEL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ak-d8c40027609\data%20(d)\COMPANY\Proyek%20-%202007\PU-LUTRA\RAB%20ASMAH-TJ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emong-computer\c\A.%20YASA%20INTI%20CONSULTANT\A.%20PROYEK%20KONSULTAN\My%20Documents\Skripsi%20Na%20Chelly\rab\Data\RAB2000\JULI%20(SD)\My%20Documents\Mujur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emong-computer\c\A.%20YASA%20INTI%20CONSULTANT\A.%20PROYEK%20KONSULTAN\My%20Documents\Skripsi%20Na%20Chelly\rab\Data\RAB2000\JULI%20(SD)\My%20Documents\Rehab.%20Balai%20Nika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emong-computer\c\A.%20YASA%20INTI%20CONSULTANT\A.%20PROYEK%20KONSULTAN\My%20Documents\Skripsi%20Na%20Chelly\rab\Data\RAB2000\JULI%20(SD)\My%20Documents\Pengkajoang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17%20dewi\2017\dinas%20perikanan\gudang%20penyimpanan%20barang\ee%202014\RAB%20VILLA%20CAMBA-CAMBANG%20-%20(EE)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ROJEK%20RAB\Daftar%20Analisa%20K%20barru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user\Desktop\RRI\DATA%20KOMPUTER%20IWAN%20(D)%2027%20Juni%2012\My%20Document%20Windat\Perkebunan%20SULBAR\GOWA\GOWA%202010\Kantor%20DPRD%20Gowa%202010\5-RAB%20KEJARI%20MAMASA-ANI%20KURANGI%20VOL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Bone\RABPJK00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17%20dewi\2017\dinas%20perikanan\gudang%20penyimpanan%20barang\PDAM-PANGKEP%20(TOMBOLO)\D-STIMULUS(PEM.SARANA%20AIR%20BAKU%20TOMBOLO)\PERENCANAAN%20PPI%20PANGKEP\RAB%20PEMBANGUNAN%20PPI%20PANGKEP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17%20dewi\2017\dinas%20perikanan\gudang%20penyimpanan%20barang\PEMBOBOTAN%20DERMAGA\limbangan\limbangan%20%20CV.agung%20MANDIRI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user\Desktop\RRI\My%20Document%20Windat\BONE\PASAR%20BONE%2008\GUDANG%20BONE%202009\JUNI\Juli\RAB%20GUDANG%20BONE%20FILE\Gudang%20Uloe%20B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y%20Document%20Windat\MAKASSAR\BKPMD\RAB%20BKPMD\Kakanta%20Project\File%20Penawaran\2010\Tender%20UNM\TENDER%20PASCASARJANA\PT.%20KAKANTA\RAB%20Tawar%2022%25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Other\LABORATORIUM%20PERIKANAN\RAB%20PERIKANAN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Kantor%20D\OP%20II\Documents%20and%20Settings\171208\My%20Documents\RAB%20Batangmata\Tender\TIM-EST\budi\TenderJalan\CM-Jalan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ESAIN\Pujananting\AHSP%202015%20PARE%20NON%20PPN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PAHS2006\Copy%20of%20PAHS2006%20R2%20draft(MIS)new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ivisi%202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ivisi%204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17%20dewi\2017\dinas%20perikanan\gudang%20penyimpanan%20barang\02-Sadli\Data%202006\RSUD\PEMELIHARAAN%20RSU\rumah%20dokter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DAM-PANGKEP%20(TOMBOLO)\D-STIMULUS(PEM.SARANA%20AIR%20BAKU%20TOMBOLO)\PERENCANAAN%20PPI%20PANGKEP\RAB%20PEMBANGUNAN%20PPI%20PANGKEP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17%20dewi\2017\dinas%20perikanan\gudang%20penyimpanan%20barang\Documents%20and%20Settings\mjc\My%20Documents\PASAR%20SIDRAP\Dokumen%20Lelang%20Pasar%20Pangkajene\1-RAB%20REVISI-PANG\4-rab%20rubah%20hrg%20bahan%20pasar%20pangkajene-contigency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lla'e\c\My%20Documents\My%20Files%20BeeT\maros\pbb\aspal%20AC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17\DINAS%20PARIWISATA\gambar\LPM%20Boriappaka\Documents%20and%20Settings\Start%20Menu\INSTANT-ACCESS\My%20Documents\RSU%20Enrekang%202005\maros\pbb\aspal%20AC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17%20dewi\2017\dinas%20perikanan\gudang%20penyimpanan%20barang\Data%202010\Data%20Untuk%20Dinas\RAB%20SARANA%20DAN%20PRASARANA%20APARATUR\Minimarket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17%20dewi\2017\dinas%20perikanan\gudang%20penyimpanan%20barang\DATA%202013\PERHUB.%202013\perhub%202013\rambu%202013\anggaran%20perubahan\penawarana%20perubahan\HALTE%20NISAR\HALTE%20-%20PENAWAR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Vatul\My%20Documents\pagar_rumah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user\My%20Documents\LAP%20HARGA%20SAT\ANL%20HARGA%20SATUAN\EXCEL-PAHS\PANDUAN%20BQ\EE%20FO%20Pamanukan\3-DIV3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KUMPULAN%20ANALISA%20HARGA\MY%20PROJECT\PT.%20NARAYANA%20ADICIPTA\FAJAR%20MAKMUR\PENAWARAN%20KARAWAK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AKASSAR\TRIBUN\RAB-TRIBUN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user\Desktop\RRI\DATA%20KOMPUTER%20IWAN%20(D)%2027%20Juni%2012\My%20Document%20Windat\Perkebunan%20SULBAR\GOWA\GOWA%202010\Kantor%20DPRD%20Gowa%202010\cAmpUr2\Pekerjaan%20Penyelesaian%20B1\File%200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17\DINAS%20PARIWISATA\gambar\LPM%20Boriappaka\data%202012\perikanan%202012\PENAWARAN%20H.MIMING\irigasi%20tminik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ak-d8c40027609\data%20(d)\Documents%20and%20Settings\User\Favorites\My%20Documents\majid\Perumahan%20Borong1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emong-computer\c\A.%20YASA%20INTI%20CONSULTANT\A.%20PROYEK%20KONSULTAN\My%20Documents\Skripsi%20Na%20Chelly\rab\Data\RAB2000\JULI%20(SD)\My%20Documents\Pengkerikilan%20Jalan%20Desa%20(P3DT)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MC%20DAK%202010\MC%20CV%20ADAMAL%20DAK%202010%20Laporan.xlsx" TargetMode="External"/></Relationships>
</file>

<file path=xl/externalLinks/_rels/externalLink4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APBDESA%202024\POKOK\08.REALISASI.%202024.%20POKOK.xlsx" TargetMode="External"/><Relationship Id="rId1" Type="http://schemas.openxmlformats.org/officeDocument/2006/relationships/externalLinkPath" Target="/APBDESA%202024/POKOK/08.REALISASI.%202024.%20POKOK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17\DINAS%20PARIWISATA\gambar\LPM%20Boriappaka\PDAM-PANGKEP%20(TOMBOLO)\D-STIMULUS(PEM.SARANA%20AIR%20BAKU%20TOMBOLO)\PERENCANAAN%20PPI%20PANGKEP\rev_RAB%20PEMBANGUNAN%20PPI%20PANGKEP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Kantor%20D\OP%20II\Documents%20and%20Settings\171208\My%20Documents\RAB%20Batangmata\TIM-EST\budi\TenderJalan\CM-Jalan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project\PROYEK%20JALAN%20KUPANG\Documents%20and%20Settings\User\Local%20Settings\Temp\Temporary%20Directory%201%20for%20TubanBulu.zip\MERR\Skedul-2003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ANTAI%20APATANAH\My%20Documents\reog\teka\SOLO-3A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17\DINAS%20PARIWISATA\gambar\PENAWARAN-2010\JN_2010\RAB%20LUTIM-2010\JEMBT.LAUMPANG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ralatan (3)"/>
      <sheetName val="Peralatan"/>
      <sheetName val="Peralatan (2)"/>
    </sheetNames>
    <sheetDataSet>
      <sheetData sheetId="0"/>
      <sheetData sheetId="1">
        <row r="26">
          <cell r="BO26" t="str">
            <v xml:space="preserve"> Alat Baru</v>
          </cell>
        </row>
        <row r="27">
          <cell r="BO27">
            <v>1450000000</v>
          </cell>
        </row>
        <row r="46">
          <cell r="BO46" t="str">
            <v xml:space="preserve"> Alat Baru</v>
          </cell>
        </row>
        <row r="47">
          <cell r="BO47">
            <v>450000000</v>
          </cell>
        </row>
        <row r="66">
          <cell r="BO66" t="str">
            <v xml:space="preserve"> Alat Baru</v>
          </cell>
        </row>
        <row r="67">
          <cell r="BO67">
            <v>75000000</v>
          </cell>
        </row>
        <row r="86">
          <cell r="BO86" t="str">
            <v xml:space="preserve"> Alat Baru</v>
          </cell>
        </row>
        <row r="87">
          <cell r="BO87">
            <v>475000000</v>
          </cell>
        </row>
        <row r="106">
          <cell r="BO106" t="str">
            <v xml:space="preserve"> Alat Baru</v>
          </cell>
        </row>
        <row r="107">
          <cell r="BO107">
            <v>65000000</v>
          </cell>
        </row>
        <row r="126">
          <cell r="BO126" t="str">
            <v xml:space="preserve"> Alat Baru</v>
          </cell>
        </row>
        <row r="127">
          <cell r="BO127">
            <v>117605778</v>
          </cell>
        </row>
        <row r="146">
          <cell r="BO146" t="str">
            <v xml:space="preserve"> Alat Baru</v>
          </cell>
        </row>
        <row r="147">
          <cell r="BO147">
            <v>777038177</v>
          </cell>
        </row>
        <row r="166">
          <cell r="BO166" t="str">
            <v xml:space="preserve"> Alat Baru</v>
          </cell>
        </row>
        <row r="167">
          <cell r="BO167">
            <v>100000000</v>
          </cell>
        </row>
        <row r="186">
          <cell r="BO186" t="str">
            <v xml:space="preserve"> Alat Baru</v>
          </cell>
        </row>
        <row r="187">
          <cell r="BO187">
            <v>170000000</v>
          </cell>
        </row>
        <row r="206">
          <cell r="BO206" t="str">
            <v xml:space="preserve"> Alat Baru</v>
          </cell>
        </row>
        <row r="207">
          <cell r="BO207">
            <v>1300000000</v>
          </cell>
        </row>
        <row r="226">
          <cell r="BO226" t="str">
            <v xml:space="preserve"> Alat Baru</v>
          </cell>
        </row>
        <row r="227">
          <cell r="BO227">
            <v>175000000</v>
          </cell>
        </row>
        <row r="246">
          <cell r="BO246" t="str">
            <v xml:space="preserve"> Alat Baru</v>
          </cell>
        </row>
        <row r="247">
          <cell r="BO247">
            <v>125000000</v>
          </cell>
        </row>
        <row r="266">
          <cell r="BO266" t="str">
            <v xml:space="preserve"> Alat Baru</v>
          </cell>
        </row>
        <row r="267">
          <cell r="BO267">
            <v>300000000</v>
          </cell>
        </row>
        <row r="286">
          <cell r="BO286" t="str">
            <v xml:space="preserve"> Alat Baru</v>
          </cell>
        </row>
        <row r="287">
          <cell r="BO287">
            <v>504024763</v>
          </cell>
        </row>
        <row r="306">
          <cell r="BO306" t="str">
            <v xml:space="preserve"> Alat Baru</v>
          </cell>
        </row>
        <row r="307">
          <cell r="BO307">
            <v>300000000</v>
          </cell>
        </row>
        <row r="326">
          <cell r="BO326" t="str">
            <v xml:space="preserve"> Alat Baru</v>
          </cell>
        </row>
        <row r="327">
          <cell r="BO327">
            <v>125000000</v>
          </cell>
        </row>
        <row r="346">
          <cell r="BO346" t="str">
            <v xml:space="preserve"> Alat Baru</v>
          </cell>
        </row>
        <row r="347">
          <cell r="BO347">
            <v>225000000</v>
          </cell>
        </row>
        <row r="366">
          <cell r="BO366" t="str">
            <v xml:space="preserve"> Alat Baru</v>
          </cell>
        </row>
        <row r="367">
          <cell r="BO367">
            <v>225000000</v>
          </cell>
        </row>
        <row r="386">
          <cell r="BO386" t="str">
            <v xml:space="preserve"> Alat Baru</v>
          </cell>
        </row>
        <row r="387">
          <cell r="BO387">
            <v>350000000</v>
          </cell>
        </row>
        <row r="406">
          <cell r="BO406" t="str">
            <v xml:space="preserve"> Alat Baru</v>
          </cell>
        </row>
        <row r="407">
          <cell r="BO407">
            <v>5000000</v>
          </cell>
        </row>
        <row r="426">
          <cell r="BO426" t="str">
            <v xml:space="preserve"> Alat Baru</v>
          </cell>
        </row>
        <row r="427">
          <cell r="BO427">
            <v>950000000</v>
          </cell>
        </row>
        <row r="446">
          <cell r="BO446" t="str">
            <v xml:space="preserve"> Alat Baru</v>
          </cell>
        </row>
        <row r="447">
          <cell r="BO447">
            <v>5500000</v>
          </cell>
        </row>
        <row r="466">
          <cell r="BO466" t="str">
            <v xml:space="preserve"> Alat Baru</v>
          </cell>
        </row>
        <row r="467">
          <cell r="BO467">
            <v>70000000</v>
          </cell>
        </row>
        <row r="486">
          <cell r="BO486" t="str">
            <v xml:space="preserve"> Alat Baru</v>
          </cell>
        </row>
        <row r="487">
          <cell r="BO487">
            <v>100000000</v>
          </cell>
        </row>
        <row r="506">
          <cell r="BO506" t="str">
            <v xml:space="preserve"> Alat Baru</v>
          </cell>
        </row>
        <row r="507">
          <cell r="BO507">
            <v>10000000</v>
          </cell>
        </row>
        <row r="526">
          <cell r="BO526" t="str">
            <v xml:space="preserve"> Alat Baru</v>
          </cell>
        </row>
        <row r="527">
          <cell r="BO527">
            <v>27721362</v>
          </cell>
        </row>
        <row r="546">
          <cell r="BO546" t="str">
            <v xml:space="preserve"> Alat Baru</v>
          </cell>
        </row>
        <row r="547">
          <cell r="BO547">
            <v>46000000</v>
          </cell>
        </row>
        <row r="566">
          <cell r="BO566" t="str">
            <v xml:space="preserve"> Alat Baru</v>
          </cell>
        </row>
        <row r="567">
          <cell r="BO567">
            <v>100000000</v>
          </cell>
        </row>
        <row r="586">
          <cell r="BO586" t="str">
            <v xml:space="preserve"> Alat Baru</v>
          </cell>
        </row>
        <row r="587">
          <cell r="BO587">
            <v>166250000</v>
          </cell>
        </row>
        <row r="606">
          <cell r="BO606" t="str">
            <v xml:space="preserve"> Alat Baru</v>
          </cell>
        </row>
        <row r="607">
          <cell r="BO607">
            <v>70000000</v>
          </cell>
        </row>
        <row r="626">
          <cell r="BO626" t="str">
            <v xml:space="preserve"> Alat Baru</v>
          </cell>
        </row>
        <row r="627">
          <cell r="BO627">
            <v>350000000</v>
          </cell>
        </row>
        <row r="646">
          <cell r="BO646" t="str">
            <v xml:space="preserve"> Alat Baru</v>
          </cell>
        </row>
        <row r="647">
          <cell r="BO647">
            <v>17500000</v>
          </cell>
        </row>
        <row r="666">
          <cell r="BO666" t="str">
            <v xml:space="preserve"> Alat Baru</v>
          </cell>
        </row>
        <row r="667">
          <cell r="BO667">
            <v>2250000000</v>
          </cell>
        </row>
        <row r="697">
          <cell r="BO697" t="str">
            <v xml:space="preserve"> Alat Baru</v>
          </cell>
        </row>
        <row r="698">
          <cell r="BO698">
            <v>15000000</v>
          </cell>
        </row>
      </sheetData>
      <sheetData sheetId="2">
        <row r="26">
          <cell r="R26" t="str">
            <v xml:space="preserve"> Alat Baru</v>
          </cell>
        </row>
        <row r="27">
          <cell r="R27">
            <v>115000000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kap Biaya"/>
      <sheetName val="Kuantitas &amp; Harga"/>
      <sheetName val="Pekerjaan Utama"/>
      <sheetName val="%"/>
    </sheetNames>
    <sheetDataSet>
      <sheetData sheetId="0"/>
      <sheetData sheetId="1"/>
      <sheetData sheetId="2"/>
      <sheetData sheetId="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SCLAIMER"/>
      <sheetName val="Info"/>
      <sheetName val="maj"/>
      <sheetName val="%"/>
      <sheetName val="Peta Quarry"/>
      <sheetName val="Lalu Lintas"/>
      <sheetName val="Jembatan Sementara"/>
      <sheetName val="s pen"/>
      <sheetName val="Rek"/>
      <sheetName val="Rek (2)"/>
      <sheetName val="kuan"/>
      <sheetName val="daftar Rek"/>
      <sheetName val="BOQ"/>
      <sheetName val="BOQ (2)"/>
      <sheetName val="BOQ (3)"/>
      <sheetName val="Mob"/>
      <sheetName val="D2"/>
      <sheetName val="D3"/>
      <sheetName val="D4"/>
      <sheetName val="D5"/>
      <sheetName val="D6"/>
      <sheetName val="D6 (2)"/>
      <sheetName val="D7(1)"/>
      <sheetName val="D7(2)"/>
      <sheetName val="D7(3)"/>
      <sheetName val="D8(1)"/>
      <sheetName val="D8(2)"/>
      <sheetName val="D9"/>
      <sheetName val="D10 LS-Rutin"/>
      <sheetName val="5-Alt rekap"/>
      <sheetName val="5-Alt(1)"/>
      <sheetName val="5-Alt (2)"/>
      <sheetName val="s"/>
      <sheetName val="subMPU"/>
      <sheetName val="TKDN"/>
      <sheetName val="4-sewa alat"/>
      <sheetName val="4-Basic Price"/>
      <sheetName val="4-Anl Quarry"/>
      <sheetName val="Phit.MobAlat"/>
      <sheetName val="4-form harga bhn"/>
      <sheetName val="D6 ASBT"/>
      <sheetName val="D10 Kuantitas"/>
      <sheetName val="D10 Anl HSP"/>
      <sheetName val="AggHls&amp;Ksr"/>
      <sheetName val="Agg A"/>
      <sheetName val="Agg B"/>
      <sheetName val="Agg 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30">
          <cell r="H30">
            <v>12781798631.286753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>
        <row r="9">
          <cell r="AW9">
            <v>467707.26136056206</v>
          </cell>
        </row>
        <row r="12">
          <cell r="AW12">
            <v>141719.99416040618</v>
          </cell>
        </row>
        <row r="13">
          <cell r="AW13">
            <v>129797.6224252492</v>
          </cell>
        </row>
        <row r="14">
          <cell r="AW14">
            <v>546067.51894643786</v>
          </cell>
        </row>
        <row r="15">
          <cell r="AW15">
            <v>218560.56208522132</v>
          </cell>
        </row>
        <row r="16">
          <cell r="AW16">
            <v>379497.98598497483</v>
          </cell>
        </row>
        <row r="17">
          <cell r="AW17">
            <v>421162.09322059539</v>
          </cell>
        </row>
        <row r="18">
          <cell r="AW18">
            <v>399232.71211119508</v>
          </cell>
        </row>
        <row r="20">
          <cell r="AW20">
            <v>364800.16636393958</v>
          </cell>
        </row>
        <row r="23">
          <cell r="AW23">
            <v>177213.55390979</v>
          </cell>
        </row>
        <row r="24">
          <cell r="AW24">
            <v>319006.52024057799</v>
          </cell>
        </row>
        <row r="30">
          <cell r="AW30">
            <v>206606.7081541408</v>
          </cell>
        </row>
        <row r="34">
          <cell r="AW34">
            <v>1146374.1555954497</v>
          </cell>
        </row>
        <row r="36">
          <cell r="AW36">
            <v>425535.28258158843</v>
          </cell>
        </row>
        <row r="38">
          <cell r="AW38">
            <v>396670.51937153604</v>
          </cell>
        </row>
      </sheetData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>
        <row r="8">
          <cell r="D8" t="str">
            <v>(L01)</v>
          </cell>
          <cell r="E8" t="str">
            <v>Jam</v>
          </cell>
          <cell r="F8">
            <v>9285.7142857142862</v>
          </cell>
        </row>
        <row r="9">
          <cell r="D9" t="str">
            <v>(L02)</v>
          </cell>
          <cell r="E9" t="str">
            <v>Jam</v>
          </cell>
          <cell r="F9">
            <v>11428.571428571429</v>
          </cell>
        </row>
        <row r="10">
          <cell r="D10" t="str">
            <v>(L03)</v>
          </cell>
          <cell r="E10" t="str">
            <v>Jam</v>
          </cell>
          <cell r="F10">
            <v>12857.142857142857</v>
          </cell>
        </row>
        <row r="11">
          <cell r="D11" t="str">
            <v>(L04)</v>
          </cell>
          <cell r="E11" t="str">
            <v>Jam</v>
          </cell>
          <cell r="F11">
            <v>12857.142857142857</v>
          </cell>
        </row>
        <row r="12">
          <cell r="D12" t="str">
            <v>(L05)</v>
          </cell>
          <cell r="E12" t="str">
            <v>Jam</v>
          </cell>
          <cell r="F12">
            <v>11428.571428571429</v>
          </cell>
        </row>
        <row r="13">
          <cell r="D13" t="str">
            <v>(L06)</v>
          </cell>
          <cell r="E13" t="str">
            <v>Jam</v>
          </cell>
          <cell r="F13">
            <v>11428.571428571429</v>
          </cell>
        </row>
        <row r="14">
          <cell r="D14" t="str">
            <v>(L07)</v>
          </cell>
          <cell r="E14" t="str">
            <v>Jam</v>
          </cell>
          <cell r="F14">
            <v>11428.571428571429</v>
          </cell>
        </row>
        <row r="15">
          <cell r="D15" t="str">
            <v>(L08)</v>
          </cell>
          <cell r="E15" t="str">
            <v>Jam</v>
          </cell>
          <cell r="F15">
            <v>12857.142857142857</v>
          </cell>
        </row>
        <row r="16">
          <cell r="D16" t="str">
            <v>(L09)</v>
          </cell>
          <cell r="E16" t="str">
            <v>Jam</v>
          </cell>
          <cell r="F16">
            <v>11428.571428571429</v>
          </cell>
        </row>
        <row r="17">
          <cell r="D17" t="str">
            <v>(L10)</v>
          </cell>
          <cell r="E17" t="str">
            <v>Jam</v>
          </cell>
          <cell r="F17">
            <v>12142.857142857143</v>
          </cell>
        </row>
      </sheetData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KAP"/>
      <sheetName val="RAB ASRAMA"/>
      <sheetName val="AnLisa"/>
      <sheetName val="harga"/>
      <sheetName val="SCHEDULE"/>
      <sheetName val="BACKUP"/>
      <sheetName val="Asrama Master"/>
      <sheetName val="Total"/>
      <sheetName val="RKP"/>
      <sheetName val="RAB"/>
      <sheetName val="Analisa"/>
      <sheetName val="-Harga"/>
      <sheetName val="Besi"/>
      <sheetName val="VOLUME"/>
      <sheetName val="@$anTy"/>
    </sheetNames>
    <sheetDataSet>
      <sheetData sheetId="0">
        <row r="3">
          <cell r="B3" t="str">
            <v>REKAPITULASI DAFTAR KUANTITAS DAN HARGA</v>
          </cell>
        </row>
        <row r="5">
          <cell r="B5" t="str">
            <v xml:space="preserve"> KEGIATAN</v>
          </cell>
          <cell r="D5" t="str">
            <v>: PEMBANGUNAN SARANA &amp; PRASARANA PENDIDIKAN DAN KEBUDAYAAN</v>
          </cell>
        </row>
        <row r="6">
          <cell r="D6" t="str">
            <v xml:space="preserve">  KABUPATEN LUWU UTARA T.A. 2007</v>
          </cell>
        </row>
        <row r="7">
          <cell r="B7" t="str">
            <v xml:space="preserve"> PEKERJAAN</v>
          </cell>
          <cell r="D7" t="str">
            <v>: PEMBANGUNAN ASRAMA MAHASISWA LUWU UTARA</v>
          </cell>
        </row>
        <row r="8">
          <cell r="B8" t="str">
            <v xml:space="preserve"> LOKASI </v>
          </cell>
          <cell r="D8" t="str">
            <v>: KOTA MAKASSAR</v>
          </cell>
        </row>
        <row r="10">
          <cell r="B10" t="str">
            <v>NO.</v>
          </cell>
          <cell r="C10" t="str">
            <v>URAIAN JENIS PEKERJAAN</v>
          </cell>
          <cell r="G10" t="str">
            <v>JUMLAH HARGA</v>
          </cell>
        </row>
        <row r="13">
          <cell r="B13" t="str">
            <v>I</v>
          </cell>
          <cell r="C13" t="str">
            <v xml:space="preserve"> PEKERJAAN PENDAHULUAN</v>
          </cell>
          <cell r="G13">
            <v>2850000</v>
          </cell>
        </row>
        <row r="14">
          <cell r="B14" t="str">
            <v>II</v>
          </cell>
          <cell r="C14" t="str">
            <v xml:space="preserve"> PEKERJAAN TANAH / PASIR</v>
          </cell>
          <cell r="G14">
            <v>12861619.951187501</v>
          </cell>
        </row>
        <row r="15">
          <cell r="B15" t="str">
            <v>III</v>
          </cell>
          <cell r="C15" t="str">
            <v xml:space="preserve"> PEKERJAAN PONDASI, TEMBOK BATU BATA DAN BETON</v>
          </cell>
          <cell r="G15">
            <v>275927213.66568005</v>
          </cell>
        </row>
        <row r="16">
          <cell r="B16" t="str">
            <v>IV</v>
          </cell>
          <cell r="C16" t="str">
            <v>PEKERJAAN PLESTERAN</v>
          </cell>
          <cell r="G16">
            <v>27110072.451280005</v>
          </cell>
        </row>
        <row r="17">
          <cell r="B17" t="str">
            <v>V</v>
          </cell>
          <cell r="C17" t="str">
            <v xml:space="preserve"> PEKERJAAN ATAP / KAP</v>
          </cell>
          <cell r="G17">
            <v>73566197.409200013</v>
          </cell>
        </row>
        <row r="18">
          <cell r="B18" t="str">
            <v>VI</v>
          </cell>
          <cell r="C18" t="str">
            <v xml:space="preserve"> PEKERJAAN PLAFOND DAN RANGKA</v>
          </cell>
          <cell r="G18">
            <v>18250233.080000006</v>
          </cell>
        </row>
        <row r="19">
          <cell r="B19" t="str">
            <v>VII</v>
          </cell>
          <cell r="C19" t="str">
            <v xml:space="preserve"> PEKERJAAN KERAMIK</v>
          </cell>
          <cell r="G19">
            <v>65115931.592</v>
          </cell>
        </row>
        <row r="20">
          <cell r="B20" t="str">
            <v>VIII</v>
          </cell>
          <cell r="C20" t="str">
            <v xml:space="preserve"> PEKERJAAN KUSEN PINTU/JENDELA</v>
          </cell>
          <cell r="G20">
            <v>56644928</v>
          </cell>
        </row>
        <row r="21">
          <cell r="B21" t="str">
            <v>IX</v>
          </cell>
          <cell r="C21" t="str">
            <v>PEKERJAAN KUNCI, ENGSEL, GRENDEL DAN HAK ANGIN</v>
          </cell>
          <cell r="G21">
            <v>28321095</v>
          </cell>
        </row>
        <row r="22">
          <cell r="B22" t="str">
            <v>X</v>
          </cell>
          <cell r="C22" t="str">
            <v>PEKERJAAN LISTRIK</v>
          </cell>
          <cell r="G22">
            <v>21808240</v>
          </cell>
        </row>
        <row r="23">
          <cell r="B23" t="str">
            <v>XI</v>
          </cell>
          <cell r="C23" t="str">
            <v>PEKERJAAN SANITASI / PIPA</v>
          </cell>
          <cell r="G23">
            <v>19970703.007083334</v>
          </cell>
        </row>
        <row r="24">
          <cell r="B24" t="str">
            <v>XII</v>
          </cell>
          <cell r="C24" t="str">
            <v>PEKERJAAN CAT</v>
          </cell>
          <cell r="G24">
            <v>13536949.638959998</v>
          </cell>
        </row>
        <row r="25">
          <cell r="B25" t="str">
            <v>XIII</v>
          </cell>
          <cell r="C25" t="str">
            <v>PEKERJAAN LUAR GEDUNG</v>
          </cell>
          <cell r="G25">
            <v>5319618</v>
          </cell>
        </row>
        <row r="26">
          <cell r="B26" t="str">
            <v>Jumlah Harga Pekejaan A</v>
          </cell>
          <cell r="G26">
            <v>621282801.79539084</v>
          </cell>
        </row>
        <row r="27">
          <cell r="B27" t="str">
            <v>B.</v>
          </cell>
          <cell r="C27" t="str">
            <v>PEMBANGUNAN PAGAR KELILING</v>
          </cell>
        </row>
        <row r="28">
          <cell r="B28" t="str">
            <v>I</v>
          </cell>
          <cell r="C28" t="e">
            <v>#REF!</v>
          </cell>
          <cell r="G28" t="e">
            <v>#REF!</v>
          </cell>
        </row>
        <row r="29">
          <cell r="B29" t="str">
            <v>II</v>
          </cell>
          <cell r="C29" t="e">
            <v>#REF!</v>
          </cell>
          <cell r="G29" t="e">
            <v>#REF!</v>
          </cell>
        </row>
        <row r="30">
          <cell r="B30" t="str">
            <v>III</v>
          </cell>
          <cell r="C30" t="e">
            <v>#REF!</v>
          </cell>
          <cell r="G30" t="e">
            <v>#REF!</v>
          </cell>
        </row>
        <row r="31">
          <cell r="B31" t="str">
            <v>IV</v>
          </cell>
          <cell r="C31" t="e">
            <v>#REF!</v>
          </cell>
          <cell r="G31" t="e">
            <v>#REF!</v>
          </cell>
        </row>
        <row r="32">
          <cell r="B32" t="str">
            <v>Jumlah Harga Pekejaan B</v>
          </cell>
          <cell r="G32" t="e">
            <v>#REF!</v>
          </cell>
        </row>
        <row r="34">
          <cell r="B34" t="str">
            <v>A</v>
          </cell>
          <cell r="C34" t="str">
            <v>Jumlah Harga Pekerjaan  (termasuk biaya umum dan keuntungan)</v>
          </cell>
          <cell r="G34">
            <v>621282801.79539084</v>
          </cell>
        </row>
        <row r="35">
          <cell r="B35" t="str">
            <v>B</v>
          </cell>
          <cell r="C35" t="str">
            <v>Pajak Pertambahan Nilai ( PPN ) = 10% x (A)</v>
          </cell>
          <cell r="G35">
            <v>62128280.179539084</v>
          </cell>
        </row>
        <row r="36">
          <cell r="B36" t="str">
            <v>C</v>
          </cell>
          <cell r="C36" t="str">
            <v>JUMLAH  TOTAL HARGA PEKERJAAN = (A) + (B)</v>
          </cell>
          <cell r="G36">
            <v>683411081.97492993</v>
          </cell>
        </row>
        <row r="37">
          <cell r="B37" t="str">
            <v>D</v>
          </cell>
          <cell r="C37" t="str">
            <v>PEMBULATAN JUMLAH TOTAL HARGA PEKERJAAN</v>
          </cell>
          <cell r="G37">
            <v>683411000</v>
          </cell>
        </row>
        <row r="38">
          <cell r="B38" t="str">
            <v>Terbilang : Enam Ratus Delapan Puluh Tiga Juta Empat Ratus Sebelas Ribu Rupiah</v>
          </cell>
        </row>
        <row r="42">
          <cell r="F42" t="str">
            <v>Masamba,  29  Maret  2007</v>
          </cell>
        </row>
        <row r="43">
          <cell r="B43" t="str">
            <v>Diperiksa,</v>
          </cell>
        </row>
        <row r="44">
          <cell r="B44" t="str">
            <v>P P T K</v>
          </cell>
          <cell r="F44" t="str">
            <v>CV. TIDAR  JAYA</v>
          </cell>
        </row>
        <row r="50">
          <cell r="B50" t="str">
            <v>HAERUDDIN, SH</v>
          </cell>
          <cell r="F50" t="str">
            <v>Ir. MUH. SOFYAN KASO</v>
          </cell>
        </row>
        <row r="51">
          <cell r="B51" t="str">
            <v>Nip. 580 055 929</v>
          </cell>
          <cell r="F51" t="str">
            <v>Direktur</v>
          </cell>
        </row>
        <row r="52">
          <cell r="B52" t="str">
            <v>Nip. 010 170 081</v>
          </cell>
          <cell r="F52" t="str">
            <v>Nip : 010 247 987</v>
          </cell>
        </row>
      </sheetData>
      <sheetData sheetId="1"/>
      <sheetData sheetId="2"/>
      <sheetData sheetId="3">
        <row r="16">
          <cell r="F16">
            <v>30000</v>
          </cell>
        </row>
        <row r="34">
          <cell r="F34">
            <v>70000</v>
          </cell>
        </row>
        <row r="37">
          <cell r="F37">
            <v>2500</v>
          </cell>
        </row>
        <row r="52">
          <cell r="F52">
            <v>30000</v>
          </cell>
        </row>
        <row r="62">
          <cell r="F62">
            <v>7000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8">
          <cell r="P8" t="str">
            <v>0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kap"/>
      <sheetName val="RAB"/>
      <sheetName val="Bahan"/>
      <sheetName val="Analisa"/>
      <sheetName val="Times"/>
      <sheetName val="Rupiah"/>
      <sheetName val="Daftar Hrg Bahan &amp; upah"/>
    </sheet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AB"/>
      <sheetName val="Analisa"/>
      <sheetName val="Bahan"/>
      <sheetName val="Times"/>
      <sheetName val="Bahan (2)"/>
      <sheetName val="RAB (2)"/>
      <sheetName val="Daftar Hrg Bahan &amp; upah"/>
    </sheetNames>
    <sheetDataSet>
      <sheetData sheetId="0"/>
      <sheetData sheetId="1">
        <row r="57">
          <cell r="H57">
            <v>20050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kap"/>
      <sheetName val="RAB"/>
      <sheetName val="RAB Wae Tuo"/>
      <sheetName val="Daftar Harga"/>
      <sheetName val="Analisa K"/>
      <sheetName val="Analisa E"/>
      <sheetName val="Analisa F"/>
      <sheetName val="Times"/>
      <sheetName val="Harga Alat"/>
      <sheetName val="Huruf"/>
      <sheetName val="mc"/>
      <sheetName val="A-Alat Sewa Standart"/>
      <sheetName val="HB "/>
      <sheetName val="time schedul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okasi 1"/>
      <sheetName val="Sheet1"/>
      <sheetName val="Sheet2"/>
      <sheetName val="Sheet3"/>
      <sheetName val="Analisa"/>
      <sheetName val="Hrg Bahan"/>
      <sheetName val="EE Villa"/>
      <sheetName val="TIME SCHEDULE"/>
      <sheetName val="Volume"/>
      <sheetName val="Sheet4"/>
    </sheetNames>
    <sheetDataSet>
      <sheetData sheetId="0"/>
      <sheetData sheetId="1"/>
      <sheetData sheetId="2"/>
      <sheetData sheetId="3"/>
      <sheetData sheetId="4">
        <row r="465">
          <cell r="M465">
            <v>156656.25</v>
          </cell>
        </row>
        <row r="511">
          <cell r="M511">
            <v>30690</v>
          </cell>
        </row>
        <row r="545">
          <cell r="M545">
            <v>16657.5</v>
          </cell>
        </row>
      </sheetData>
      <sheetData sheetId="5">
        <row r="8">
          <cell r="N8">
            <v>112500</v>
          </cell>
        </row>
        <row r="9">
          <cell r="N9">
            <v>270000</v>
          </cell>
        </row>
        <row r="14">
          <cell r="N14">
            <v>87000</v>
          </cell>
        </row>
        <row r="15">
          <cell r="N15">
            <v>112500</v>
          </cell>
        </row>
        <row r="16">
          <cell r="N16">
            <v>150000</v>
          </cell>
        </row>
        <row r="17">
          <cell r="N17">
            <v>87000</v>
          </cell>
        </row>
        <row r="20">
          <cell r="N20">
            <v>15000</v>
          </cell>
        </row>
        <row r="23">
          <cell r="N23">
            <v>550</v>
          </cell>
        </row>
        <row r="26">
          <cell r="N26">
            <v>11000000</v>
          </cell>
        </row>
        <row r="30">
          <cell r="N30">
            <v>4500000</v>
          </cell>
        </row>
        <row r="31">
          <cell r="N31">
            <v>5000000</v>
          </cell>
        </row>
        <row r="33">
          <cell r="N33">
            <v>2625000</v>
          </cell>
        </row>
        <row r="70">
          <cell r="N70">
            <v>10500</v>
          </cell>
        </row>
        <row r="88">
          <cell r="N88">
            <v>18750</v>
          </cell>
        </row>
        <row r="99">
          <cell r="N99">
            <v>23750</v>
          </cell>
        </row>
        <row r="100">
          <cell r="N100">
            <v>13750</v>
          </cell>
        </row>
        <row r="108">
          <cell r="N108">
            <v>2000</v>
          </cell>
        </row>
        <row r="122">
          <cell r="N122">
            <v>60000</v>
          </cell>
        </row>
        <row r="146">
          <cell r="N146">
            <v>150000</v>
          </cell>
        </row>
        <row r="154">
          <cell r="N154">
            <v>25000</v>
          </cell>
        </row>
        <row r="155">
          <cell r="N155">
            <v>20000</v>
          </cell>
        </row>
        <row r="157">
          <cell r="N157">
            <v>15000</v>
          </cell>
        </row>
        <row r="158">
          <cell r="N158">
            <v>14500</v>
          </cell>
        </row>
        <row r="165">
          <cell r="N165">
            <v>176500</v>
          </cell>
        </row>
        <row r="166">
          <cell r="N166">
            <v>400000</v>
          </cell>
        </row>
        <row r="169">
          <cell r="N169">
            <v>20000</v>
          </cell>
        </row>
        <row r="178">
          <cell r="N178">
            <v>80000</v>
          </cell>
        </row>
        <row r="179">
          <cell r="N179">
            <v>93000</v>
          </cell>
        </row>
        <row r="180">
          <cell r="N180">
            <v>22500</v>
          </cell>
        </row>
        <row r="181">
          <cell r="N181">
            <v>10000</v>
          </cell>
        </row>
        <row r="186">
          <cell r="N186">
            <v>15000</v>
          </cell>
        </row>
        <row r="189">
          <cell r="N189">
            <v>31500</v>
          </cell>
        </row>
        <row r="195">
          <cell r="N195">
            <v>25000</v>
          </cell>
        </row>
        <row r="200">
          <cell r="N200">
            <v>8000</v>
          </cell>
        </row>
        <row r="212">
          <cell r="N212">
            <v>13000</v>
          </cell>
        </row>
        <row r="213">
          <cell r="N213">
            <v>17000</v>
          </cell>
        </row>
        <row r="223">
          <cell r="N223">
            <v>210000</v>
          </cell>
        </row>
      </sheetData>
      <sheetData sheetId="6"/>
      <sheetData sheetId="7"/>
      <sheetData sheetId="8"/>
      <sheetData sheetId="9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alian Tanah"/>
      <sheetName val="An.K0"/>
      <sheetName val="An.K1"/>
      <sheetName val="An.K2"/>
      <sheetName val="An.K3"/>
      <sheetName val="An.K4"/>
      <sheetName val="An.K5"/>
      <sheetName val="An.K6"/>
      <sheetName val="An.K7"/>
      <sheetName val="An.K8"/>
      <sheetName val="Alat"/>
      <sheetName val="An. Alat"/>
      <sheetName val="Daf. K"/>
      <sheetName val="Analisa Quary"/>
      <sheetName val="Daftar Bahan"/>
      <sheetName val="D. Upah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366">
          <cell r="B366" t="str">
            <v>Pengaduk beton 125 ltr - 6 HP</v>
          </cell>
        </row>
      </sheetData>
      <sheetData sheetId="9"/>
      <sheetData sheetId="10">
        <row r="5">
          <cell r="E5" t="str">
            <v>E.001</v>
          </cell>
          <cell r="F5">
            <v>700000000</v>
          </cell>
          <cell r="G5">
            <v>0.20483218564643682</v>
          </cell>
          <cell r="H5">
            <v>2.5</v>
          </cell>
          <cell r="I5">
            <v>8</v>
          </cell>
          <cell r="J5">
            <v>750</v>
          </cell>
          <cell r="K5">
            <v>6000</v>
          </cell>
          <cell r="L5">
            <v>510748.14454058622</v>
          </cell>
          <cell r="M5">
            <v>1276870.3613514656</v>
          </cell>
          <cell r="O5" t="str">
            <v>E.001</v>
          </cell>
          <cell r="P5" t="str">
            <v>Bulldozer</v>
          </cell>
          <cell r="Q5">
            <v>180</v>
          </cell>
          <cell r="R5" t="str">
            <v>HP</v>
          </cell>
          <cell r="S5" t="str">
            <v>UMUR KERJA : 8 Tahun</v>
          </cell>
        </row>
        <row r="6">
          <cell r="E6" t="str">
            <v>E.002</v>
          </cell>
          <cell r="F6">
            <v>950000000</v>
          </cell>
          <cell r="G6">
            <v>0.20483218564643682</v>
          </cell>
          <cell r="H6">
            <v>2.5</v>
          </cell>
          <cell r="I6">
            <v>8</v>
          </cell>
          <cell r="J6">
            <v>750</v>
          </cell>
          <cell r="K6">
            <v>6000</v>
          </cell>
          <cell r="L6">
            <v>578585.44301399391</v>
          </cell>
          <cell r="M6">
            <v>1446463.6075349848</v>
          </cell>
          <cell r="O6" t="str">
            <v>E.002</v>
          </cell>
          <cell r="P6" t="str">
            <v>Excavator</v>
          </cell>
          <cell r="Q6">
            <v>145</v>
          </cell>
          <cell r="R6" t="str">
            <v>HP</v>
          </cell>
          <cell r="S6" t="str">
            <v>UMUR KERJA : 8 Tahun</v>
          </cell>
        </row>
        <row r="7">
          <cell r="E7" t="str">
            <v>E.010</v>
          </cell>
          <cell r="F7">
            <v>660000000</v>
          </cell>
          <cell r="G7">
            <v>0.20483218564643682</v>
          </cell>
          <cell r="H7">
            <v>2.5</v>
          </cell>
          <cell r="I7">
            <v>8</v>
          </cell>
          <cell r="J7">
            <v>750</v>
          </cell>
          <cell r="K7">
            <v>6000</v>
          </cell>
          <cell r="L7">
            <v>453042.98765573744</v>
          </cell>
          <cell r="M7">
            <v>1132607.4691393436</v>
          </cell>
          <cell r="O7" t="str">
            <v>E.010</v>
          </cell>
          <cell r="P7" t="str">
            <v>Motor Grader</v>
          </cell>
          <cell r="Q7">
            <v>145</v>
          </cell>
          <cell r="R7" t="str">
            <v>HP</v>
          </cell>
          <cell r="S7" t="str">
            <v>UMUR KERJA : 8 Tahun</v>
          </cell>
        </row>
        <row r="8">
          <cell r="E8" t="str">
            <v>E.052</v>
          </cell>
          <cell r="F8">
            <v>520000000</v>
          </cell>
          <cell r="G8">
            <v>0.20483218564643682</v>
          </cell>
          <cell r="H8">
            <v>2.5</v>
          </cell>
          <cell r="I8">
            <v>8</v>
          </cell>
          <cell r="J8">
            <v>750</v>
          </cell>
          <cell r="K8">
            <v>6000</v>
          </cell>
          <cell r="L8">
            <v>392436.28506899276</v>
          </cell>
          <cell r="M8">
            <v>981090.7126724819</v>
          </cell>
          <cell r="O8" t="str">
            <v>E.052</v>
          </cell>
          <cell r="P8" t="str">
            <v>Loader Wheeled</v>
          </cell>
          <cell r="Q8">
            <v>145</v>
          </cell>
          <cell r="R8" t="str">
            <v>HP</v>
          </cell>
          <cell r="S8" t="str">
            <v>UMUR KERJA : 8 Tahun</v>
          </cell>
        </row>
        <row r="9">
          <cell r="E9" t="str">
            <v>E.080</v>
          </cell>
          <cell r="F9">
            <v>200000000</v>
          </cell>
          <cell r="G9">
            <v>0.18062178192763814</v>
          </cell>
          <cell r="H9">
            <v>2</v>
          </cell>
          <cell r="I9">
            <v>10</v>
          </cell>
          <cell r="J9">
            <v>600</v>
          </cell>
          <cell r="K9">
            <v>6000</v>
          </cell>
          <cell r="L9">
            <v>197116.87604866421</v>
          </cell>
          <cell r="M9">
            <v>394233.75209732843</v>
          </cell>
          <cell r="O9" t="str">
            <v>E.080</v>
          </cell>
          <cell r="P9" t="str">
            <v>Roller 3 Wheel 8-10 ton</v>
          </cell>
          <cell r="Q9">
            <v>87</v>
          </cell>
          <cell r="R9" t="str">
            <v>HP</v>
          </cell>
          <cell r="S9" t="str">
            <v>UMUR KERJA : 10 Tahun</v>
          </cell>
        </row>
        <row r="10">
          <cell r="E10" t="str">
            <v>E.082</v>
          </cell>
          <cell r="F10">
            <v>325000000</v>
          </cell>
          <cell r="G10">
            <v>0.20483218564643682</v>
          </cell>
          <cell r="H10">
            <v>2.5</v>
          </cell>
          <cell r="I10">
            <v>8</v>
          </cell>
          <cell r="J10">
            <v>750</v>
          </cell>
          <cell r="K10">
            <v>6000</v>
          </cell>
          <cell r="L10">
            <v>267630.85032024811</v>
          </cell>
          <cell r="M10">
            <v>669077.1258006203</v>
          </cell>
          <cell r="O10" t="str">
            <v>E.082</v>
          </cell>
          <cell r="P10" t="str">
            <v>Self Vibrator Roller 10 ton</v>
          </cell>
          <cell r="Q10">
            <v>110</v>
          </cell>
          <cell r="R10" t="str">
            <v>HP</v>
          </cell>
          <cell r="S10" t="str">
            <v>UMUR KERJA : 8 Tahun</v>
          </cell>
        </row>
        <row r="11">
          <cell r="E11" t="str">
            <v>E.084</v>
          </cell>
          <cell r="F11">
            <v>500000000</v>
          </cell>
          <cell r="G11">
            <v>0.18062178192763814</v>
          </cell>
          <cell r="H11">
            <v>2</v>
          </cell>
          <cell r="I11">
            <v>10</v>
          </cell>
          <cell r="J11">
            <v>600</v>
          </cell>
          <cell r="K11">
            <v>6000</v>
          </cell>
          <cell r="L11">
            <v>351430.84361143416</v>
          </cell>
          <cell r="M11">
            <v>702861.68722286832</v>
          </cell>
          <cell r="O11" t="str">
            <v>E.084</v>
          </cell>
          <cell r="P11" t="str">
            <v>Pneumatic Roller 8-15 ton</v>
          </cell>
          <cell r="Q11">
            <v>95</v>
          </cell>
          <cell r="R11" t="str">
            <v>HP</v>
          </cell>
          <cell r="S11" t="str">
            <v>UMUR KERJA : 10 Tahun</v>
          </cell>
        </row>
        <row r="12">
          <cell r="E12" t="str">
            <v>E.087</v>
          </cell>
          <cell r="F12">
            <v>160000000</v>
          </cell>
          <cell r="G12">
            <v>0.24667978105957364</v>
          </cell>
          <cell r="H12">
            <v>3.3333333333333335</v>
          </cell>
          <cell r="I12">
            <v>6</v>
          </cell>
          <cell r="J12">
            <v>1000</v>
          </cell>
          <cell r="K12">
            <v>6000</v>
          </cell>
          <cell r="L12">
            <v>75341.513447688732</v>
          </cell>
          <cell r="M12">
            <v>251138.37815896244</v>
          </cell>
          <cell r="O12" t="str">
            <v>E.087</v>
          </cell>
          <cell r="P12" t="str">
            <v>Vibrator Roller 600 kg</v>
          </cell>
          <cell r="Q12">
            <v>12</v>
          </cell>
          <cell r="R12" t="str">
            <v>HP</v>
          </cell>
          <cell r="S12" t="str">
            <v>UMUR KERJA : 6 Tahun</v>
          </cell>
        </row>
        <row r="13">
          <cell r="E13" t="str">
            <v>E.088</v>
          </cell>
          <cell r="F13">
            <v>15000000</v>
          </cell>
          <cell r="G13">
            <v>0.24667978105957364</v>
          </cell>
          <cell r="H13">
            <v>1.25</v>
          </cell>
          <cell r="I13">
            <v>6</v>
          </cell>
          <cell r="J13">
            <v>375</v>
          </cell>
          <cell r="K13">
            <v>2250</v>
          </cell>
          <cell r="L13">
            <v>19989.348537515867</v>
          </cell>
          <cell r="M13">
            <v>24986.685671894833</v>
          </cell>
          <cell r="O13" t="str">
            <v>E.088</v>
          </cell>
          <cell r="P13" t="str">
            <v>Plate Vibrator Tamper</v>
          </cell>
          <cell r="Q13">
            <v>4</v>
          </cell>
          <cell r="R13" t="str">
            <v>HP</v>
          </cell>
          <cell r="S13" t="str">
            <v>UMUR KERJA : 6 Tahun</v>
          </cell>
        </row>
        <row r="14">
          <cell r="E14" t="str">
            <v>E.089</v>
          </cell>
          <cell r="F14">
            <v>15000000</v>
          </cell>
          <cell r="G14">
            <v>0.28085403903961037</v>
          </cell>
          <cell r="H14">
            <v>1.2</v>
          </cell>
          <cell r="I14">
            <v>5</v>
          </cell>
          <cell r="J14">
            <v>360</v>
          </cell>
          <cell r="K14">
            <v>1800</v>
          </cell>
          <cell r="L14">
            <v>21682.372478952857</v>
          </cell>
          <cell r="M14">
            <v>26018.846974743428</v>
          </cell>
          <cell r="O14" t="str">
            <v>E.089</v>
          </cell>
          <cell r="P14" t="str">
            <v xml:space="preserve">Concrete Vibrator </v>
          </cell>
          <cell r="Q14">
            <v>4</v>
          </cell>
          <cell r="R14" t="str">
            <v>HP</v>
          </cell>
          <cell r="S14" t="str">
            <v>UMUR KERJA : 5 Tahun</v>
          </cell>
        </row>
        <row r="15">
          <cell r="E15" t="str">
            <v>E.154</v>
          </cell>
          <cell r="F15">
            <v>75000000</v>
          </cell>
          <cell r="G15">
            <v>0.24667978105957364</v>
          </cell>
          <cell r="H15">
            <v>3.3333333333333335</v>
          </cell>
          <cell r="I15">
            <v>6</v>
          </cell>
          <cell r="J15">
            <v>1000</v>
          </cell>
          <cell r="K15">
            <v>6000</v>
          </cell>
          <cell r="L15">
            <v>34282.841030889613</v>
          </cell>
          <cell r="M15">
            <v>114276.13676963205</v>
          </cell>
          <cell r="O15" t="str">
            <v>E.154</v>
          </cell>
          <cell r="P15" t="str">
            <v>Asphalt Sprayer Towed 400 L</v>
          </cell>
          <cell r="Q15">
            <v>6</v>
          </cell>
          <cell r="R15" t="str">
            <v>HP</v>
          </cell>
          <cell r="S15" t="str">
            <v>UMUR KERJA : 6 Tahun</v>
          </cell>
        </row>
        <row r="16">
          <cell r="E16" t="str">
            <v>E.155</v>
          </cell>
          <cell r="F16">
            <v>1400000000</v>
          </cell>
          <cell r="G16">
            <v>0.18062178192763814</v>
          </cell>
          <cell r="H16">
            <v>2</v>
          </cell>
          <cell r="I16">
            <v>10</v>
          </cell>
          <cell r="J16">
            <v>600</v>
          </cell>
          <cell r="K16">
            <v>6000</v>
          </cell>
          <cell r="L16">
            <v>813490.01640409546</v>
          </cell>
          <cell r="M16">
            <v>1626980.0328081909</v>
          </cell>
          <cell r="O16" t="str">
            <v>E.155</v>
          </cell>
          <cell r="P16" t="str">
            <v>Asphalt Mixing Plant 30 t / h</v>
          </cell>
          <cell r="Q16">
            <v>150</v>
          </cell>
          <cell r="R16" t="str">
            <v>HP</v>
          </cell>
          <cell r="S16" t="str">
            <v>UMUR KERJA : 10 Tahun</v>
          </cell>
        </row>
        <row r="17">
          <cell r="E17" t="str">
            <v>E.157</v>
          </cell>
          <cell r="F17">
            <v>400000000</v>
          </cell>
          <cell r="G17">
            <v>0.22260307571215759</v>
          </cell>
          <cell r="H17">
            <v>2.8571428571428572</v>
          </cell>
          <cell r="I17">
            <v>7</v>
          </cell>
          <cell r="J17">
            <v>857.14285714285711</v>
          </cell>
          <cell r="K17">
            <v>6000</v>
          </cell>
          <cell r="L17">
            <v>217915.26260978417</v>
          </cell>
          <cell r="M17">
            <v>622615.03602795477</v>
          </cell>
          <cell r="O17" t="str">
            <v>E.157</v>
          </cell>
          <cell r="P17" t="str">
            <v>Asphalt Finisher</v>
          </cell>
          <cell r="Q17">
            <v>60</v>
          </cell>
          <cell r="R17" t="str">
            <v>HP</v>
          </cell>
          <cell r="S17" t="str">
            <v>UMUR KERJA : 7 Tahun</v>
          </cell>
        </row>
        <row r="18">
          <cell r="E18" t="str">
            <v>E.182</v>
          </cell>
          <cell r="F18">
            <v>175000000</v>
          </cell>
          <cell r="G18">
            <v>0.24667978105957364</v>
          </cell>
          <cell r="H18">
            <v>3.3333333333333335</v>
          </cell>
          <cell r="I18">
            <v>6</v>
          </cell>
          <cell r="J18">
            <v>1000</v>
          </cell>
          <cell r="K18">
            <v>6000</v>
          </cell>
          <cell r="L18">
            <v>171862.70787874245</v>
          </cell>
          <cell r="M18">
            <v>572875.69292914157</v>
          </cell>
          <cell r="O18" t="str">
            <v>E.182</v>
          </cell>
          <cell r="P18" t="str">
            <v>Water Tank Truck</v>
          </cell>
          <cell r="Q18">
            <v>115</v>
          </cell>
          <cell r="R18" t="str">
            <v>HP</v>
          </cell>
          <cell r="S18" t="str">
            <v>UMUR KERJA : 6 Tahun</v>
          </cell>
        </row>
        <row r="19">
          <cell r="E19" t="str">
            <v>E.211</v>
          </cell>
          <cell r="F19">
            <v>140000000</v>
          </cell>
          <cell r="G19">
            <v>0.24667978105957364</v>
          </cell>
          <cell r="H19">
            <v>3.3333333333333335</v>
          </cell>
          <cell r="I19">
            <v>6</v>
          </cell>
          <cell r="J19">
            <v>1000</v>
          </cell>
          <cell r="K19">
            <v>6000</v>
          </cell>
          <cell r="L19">
            <v>158410.92352299395</v>
          </cell>
          <cell r="M19">
            <v>528036.41174331319</v>
          </cell>
          <cell r="O19" t="str">
            <v>E.211</v>
          </cell>
          <cell r="P19" t="str">
            <v>Dump Truck, 3,5 ton</v>
          </cell>
          <cell r="Q19">
            <v>115</v>
          </cell>
          <cell r="R19" t="str">
            <v>HP</v>
          </cell>
          <cell r="S19" t="str">
            <v>UMUR KERJA : 6 Tahun</v>
          </cell>
        </row>
        <row r="20">
          <cell r="E20" t="str">
            <v>E.212</v>
          </cell>
          <cell r="F20">
            <v>175000000</v>
          </cell>
          <cell r="G20">
            <v>0.24667978105957364</v>
          </cell>
          <cell r="H20">
            <v>3.3333333333333335</v>
          </cell>
          <cell r="I20">
            <v>6</v>
          </cell>
          <cell r="J20">
            <v>1000</v>
          </cell>
          <cell r="K20">
            <v>6000</v>
          </cell>
          <cell r="L20">
            <v>199150.65207874242</v>
          </cell>
          <cell r="M20">
            <v>663835.50692914147</v>
          </cell>
          <cell r="O20" t="str">
            <v>E.212</v>
          </cell>
          <cell r="P20" t="str">
            <v>Dump Truck, 5,0 ton</v>
          </cell>
          <cell r="Q20">
            <v>145</v>
          </cell>
          <cell r="R20" t="str">
            <v>HP</v>
          </cell>
          <cell r="S20" t="str">
            <v>UMUR KERJA : 6 Tahun</v>
          </cell>
        </row>
        <row r="21">
          <cell r="E21" t="str">
            <v>E.221</v>
          </cell>
          <cell r="F21">
            <v>150000000</v>
          </cell>
          <cell r="G21">
            <v>0.24667978105957364</v>
          </cell>
          <cell r="H21">
            <v>3.3333333333333335</v>
          </cell>
          <cell r="I21">
            <v>6</v>
          </cell>
          <cell r="J21">
            <v>1000</v>
          </cell>
          <cell r="K21">
            <v>6000</v>
          </cell>
          <cell r="L21">
            <v>162254.29048177923</v>
          </cell>
          <cell r="M21">
            <v>540847.63493926416</v>
          </cell>
          <cell r="O21" t="str">
            <v>E.221</v>
          </cell>
          <cell r="P21" t="str">
            <v>Flat Bed Truck 4,0 ton</v>
          </cell>
          <cell r="Q21">
            <v>115</v>
          </cell>
          <cell r="R21" t="str">
            <v>HP</v>
          </cell>
          <cell r="S21" t="str">
            <v>UMUR KERJA : 6 Tahun</v>
          </cell>
        </row>
        <row r="22">
          <cell r="E22" t="str">
            <v>E.251</v>
          </cell>
          <cell r="F22">
            <v>10000000</v>
          </cell>
          <cell r="G22">
            <v>0.28085403903961037</v>
          </cell>
          <cell r="H22">
            <v>3</v>
          </cell>
          <cell r="I22">
            <v>5</v>
          </cell>
          <cell r="J22">
            <v>900</v>
          </cell>
          <cell r="K22">
            <v>4500</v>
          </cell>
          <cell r="L22">
            <v>10269.31681838743</v>
          </cell>
          <cell r="M22">
            <v>30807.950455162289</v>
          </cell>
          <cell r="O22" t="str">
            <v>E.251</v>
          </cell>
          <cell r="P22" t="str">
            <v>Concrete Mixer 0,125 m3</v>
          </cell>
          <cell r="Q22">
            <v>6</v>
          </cell>
          <cell r="R22" t="str">
            <v>HP</v>
          </cell>
          <cell r="S22" t="str">
            <v>UMUR KERJA : 5 Tahun</v>
          </cell>
        </row>
        <row r="23">
          <cell r="E23" t="str">
            <v>E.252</v>
          </cell>
          <cell r="F23">
            <v>15000000</v>
          </cell>
          <cell r="G23">
            <v>0.28085403903961037</v>
          </cell>
          <cell r="H23">
            <v>3</v>
          </cell>
          <cell r="I23">
            <v>5</v>
          </cell>
          <cell r="J23">
            <v>900</v>
          </cell>
          <cell r="K23">
            <v>4500</v>
          </cell>
          <cell r="L23">
            <v>16313.573367581144</v>
          </cell>
          <cell r="M23">
            <v>48940.720102743435</v>
          </cell>
          <cell r="O23" t="str">
            <v>E.252</v>
          </cell>
          <cell r="P23" t="str">
            <v>Concrete Mixer 0,25 m3</v>
          </cell>
          <cell r="Q23">
            <v>10</v>
          </cell>
          <cell r="R23" t="str">
            <v>HP</v>
          </cell>
          <cell r="S23" t="str">
            <v>UMUR KERJA : 5 Tahun</v>
          </cell>
        </row>
        <row r="24">
          <cell r="E24" t="str">
            <v>E.301</v>
          </cell>
          <cell r="F24">
            <v>35000000</v>
          </cell>
          <cell r="G24">
            <v>0.20483218564643682</v>
          </cell>
          <cell r="H24">
            <v>1.5625</v>
          </cell>
          <cell r="I24">
            <v>8</v>
          </cell>
          <cell r="J24">
            <v>468.75</v>
          </cell>
          <cell r="K24">
            <v>3750</v>
          </cell>
          <cell r="L24">
            <v>56078.615934697838</v>
          </cell>
          <cell r="M24">
            <v>87622.83739796537</v>
          </cell>
          <cell r="O24" t="str">
            <v>E.301</v>
          </cell>
          <cell r="P24" t="str">
            <v>Compresor, Air 150 m3</v>
          </cell>
          <cell r="Q24">
            <v>35</v>
          </cell>
          <cell r="R24" t="str">
            <v>HP</v>
          </cell>
          <cell r="S24" t="str">
            <v>UMUR KERJA : 8 Tahun</v>
          </cell>
        </row>
        <row r="25">
          <cell r="E25" t="str">
            <v>E.341</v>
          </cell>
          <cell r="F25">
            <v>21000000</v>
          </cell>
          <cell r="G25">
            <v>0.3327079107505071</v>
          </cell>
          <cell r="H25">
            <v>1.875</v>
          </cell>
          <cell r="I25">
            <v>4</v>
          </cell>
          <cell r="J25">
            <v>562.5</v>
          </cell>
          <cell r="K25">
            <v>2250</v>
          </cell>
          <cell r="L25">
            <v>26203.978629127785</v>
          </cell>
          <cell r="M25">
            <v>49132.459929614597</v>
          </cell>
          <cell r="O25" t="str">
            <v>E.341</v>
          </cell>
          <cell r="P25" t="str">
            <v>Water Pump ( Ø 5 cm)</v>
          </cell>
          <cell r="Q25">
            <v>8</v>
          </cell>
          <cell r="R25" t="str">
            <v>HP</v>
          </cell>
          <cell r="S25" t="str">
            <v>UMUR KERJA : 4 Tahun</v>
          </cell>
        </row>
        <row r="26">
          <cell r="E26" t="str">
            <v>E.342</v>
          </cell>
          <cell r="F26">
            <v>12000000</v>
          </cell>
          <cell r="G26">
            <v>0.3327079107505071</v>
          </cell>
          <cell r="H26">
            <v>2.5</v>
          </cell>
          <cell r="I26">
            <v>4</v>
          </cell>
          <cell r="J26">
            <v>750</v>
          </cell>
          <cell r="K26">
            <v>3000</v>
          </cell>
          <cell r="L26">
            <v>17207.635761054767</v>
          </cell>
          <cell r="M26">
            <v>43019.089402636921</v>
          </cell>
          <cell r="O26" t="str">
            <v>E.342</v>
          </cell>
          <cell r="P26" t="str">
            <v>Water Pump ( Ø 10 cm)</v>
          </cell>
          <cell r="Q26">
            <v>10</v>
          </cell>
          <cell r="R26" t="str">
            <v>HP</v>
          </cell>
          <cell r="S26" t="str">
            <v>UMUR KERJA : 4 Tahun</v>
          </cell>
        </row>
        <row r="27">
          <cell r="E27" t="str">
            <v>E.351</v>
          </cell>
          <cell r="F27">
            <v>2446000</v>
          </cell>
          <cell r="G27">
            <v>0.28085403903961037</v>
          </cell>
          <cell r="H27">
            <v>2.5</v>
          </cell>
          <cell r="I27">
            <v>5</v>
          </cell>
          <cell r="J27">
            <v>750</v>
          </cell>
          <cell r="K27">
            <v>3750</v>
          </cell>
          <cell r="L27">
            <v>1412.3383962162779</v>
          </cell>
          <cell r="M27">
            <v>3530.8459905406949</v>
          </cell>
          <cell r="O27" t="str">
            <v>E.351</v>
          </cell>
          <cell r="P27" t="str">
            <v>Jackhamer, Equipment, etc.</v>
          </cell>
          <cell r="Q27">
            <v>0</v>
          </cell>
          <cell r="R27" t="str">
            <v>HP</v>
          </cell>
          <cell r="S27" t="str">
            <v>UMUR KERJA : 5 Tahun</v>
          </cell>
        </row>
        <row r="28">
          <cell r="E28" t="str">
            <v>E.401</v>
          </cell>
          <cell r="F28">
            <v>20452000</v>
          </cell>
          <cell r="G28">
            <v>0.28085403903961037</v>
          </cell>
          <cell r="H28">
            <v>2</v>
          </cell>
          <cell r="I28">
            <v>5</v>
          </cell>
          <cell r="J28">
            <v>600</v>
          </cell>
          <cell r="K28">
            <v>3000</v>
          </cell>
          <cell r="L28">
            <v>14761.419092096952</v>
          </cell>
          <cell r="M28">
            <v>29522.838184193904</v>
          </cell>
          <cell r="O28" t="str">
            <v>E.401</v>
          </cell>
          <cell r="P28" t="str">
            <v>Tractor Equipment, etc.</v>
          </cell>
          <cell r="Q28">
            <v>0</v>
          </cell>
          <cell r="R28" t="str">
            <v>HP</v>
          </cell>
          <cell r="S28" t="str">
            <v>UMUR KERJA : 5 Tahun</v>
          </cell>
        </row>
      </sheetData>
      <sheetData sheetId="11"/>
      <sheetData sheetId="12"/>
      <sheetData sheetId="13"/>
      <sheetData sheetId="14">
        <row r="6">
          <cell r="F6" t="str">
            <v>M.010</v>
          </cell>
          <cell r="G6">
            <v>55000</v>
          </cell>
          <cell r="H6">
            <v>70</v>
          </cell>
          <cell r="I6">
            <v>3224.8612299105816</v>
          </cell>
          <cell r="J6">
            <v>277932.88323280332</v>
          </cell>
        </row>
        <row r="7">
          <cell r="F7" t="str">
            <v>M.011</v>
          </cell>
          <cell r="G7">
            <v>65000</v>
          </cell>
          <cell r="H7">
            <v>70</v>
          </cell>
          <cell r="I7">
            <v>3173.8635885514946</v>
          </cell>
          <cell r="J7">
            <v>284298.7466866186</v>
          </cell>
        </row>
        <row r="8">
          <cell r="F8" t="str">
            <v>M.012</v>
          </cell>
          <cell r="G8">
            <v>50000</v>
          </cell>
          <cell r="H8">
            <v>70</v>
          </cell>
          <cell r="I8">
            <v>3173.8635885514946</v>
          </cell>
          <cell r="J8">
            <v>269448.7466866186</v>
          </cell>
        </row>
        <row r="9">
          <cell r="F9" t="str">
            <v>M.022</v>
          </cell>
          <cell r="G9">
            <v>200000</v>
          </cell>
          <cell r="H9">
            <v>70</v>
          </cell>
          <cell r="I9">
            <v>3173.8635885514946</v>
          </cell>
          <cell r="J9">
            <v>417948.7466866186</v>
          </cell>
        </row>
        <row r="10">
          <cell r="F10" t="str">
            <v>M.023</v>
          </cell>
          <cell r="G10">
            <v>200000</v>
          </cell>
          <cell r="H10">
            <v>70</v>
          </cell>
          <cell r="I10">
            <v>3173.8635885514946</v>
          </cell>
          <cell r="J10">
            <v>417948.7466866186</v>
          </cell>
        </row>
        <row r="11">
          <cell r="F11" t="str">
            <v>M.024</v>
          </cell>
          <cell r="G11">
            <v>200000</v>
          </cell>
          <cell r="H11">
            <v>70</v>
          </cell>
          <cell r="I11">
            <v>3173.8635885514946</v>
          </cell>
          <cell r="J11">
            <v>417948.7466866186</v>
          </cell>
        </row>
        <row r="12">
          <cell r="F12" t="str">
            <v>M.025</v>
          </cell>
          <cell r="G12">
            <v>200000</v>
          </cell>
          <cell r="H12">
            <v>70</v>
          </cell>
          <cell r="I12">
            <v>3173.8635885514946</v>
          </cell>
          <cell r="J12">
            <v>417948.7466866186</v>
          </cell>
        </row>
        <row r="13">
          <cell r="F13" t="str">
            <v>M.026</v>
          </cell>
          <cell r="G13">
            <v>200000</v>
          </cell>
          <cell r="H13">
            <v>70</v>
          </cell>
          <cell r="I13">
            <v>3173.8635885514946</v>
          </cell>
          <cell r="J13">
            <v>417948.7466866186</v>
          </cell>
        </row>
        <row r="14">
          <cell r="F14" t="str">
            <v>M.026</v>
          </cell>
          <cell r="G14">
            <v>200000</v>
          </cell>
          <cell r="H14">
            <v>70</v>
          </cell>
          <cell r="I14">
            <v>3173.8635885514946</v>
          </cell>
          <cell r="J14">
            <v>417948.7466866186</v>
          </cell>
        </row>
        <row r="15">
          <cell r="F15" t="str">
            <v>M.031</v>
          </cell>
          <cell r="G15">
            <v>110000</v>
          </cell>
          <cell r="H15">
            <v>5</v>
          </cell>
          <cell r="I15">
            <v>2245.0387519440183</v>
          </cell>
          <cell r="J15">
            <v>120012.94182212288</v>
          </cell>
        </row>
        <row r="16">
          <cell r="F16" t="str">
            <v>M.033</v>
          </cell>
          <cell r="G16">
            <v>150000</v>
          </cell>
          <cell r="H16">
            <v>5</v>
          </cell>
          <cell r="I16">
            <v>2245.0387519440183</v>
          </cell>
          <cell r="J16">
            <v>159612.9418221229</v>
          </cell>
        </row>
        <row r="17">
          <cell r="F17" t="str">
            <v>M.035</v>
          </cell>
          <cell r="G17">
            <v>160000</v>
          </cell>
          <cell r="H17">
            <v>5</v>
          </cell>
          <cell r="I17">
            <v>2245.0387519440183</v>
          </cell>
          <cell r="J17">
            <v>169512.9418221229</v>
          </cell>
        </row>
        <row r="18">
          <cell r="F18" t="str">
            <v>M.040</v>
          </cell>
          <cell r="G18">
            <v>35000</v>
          </cell>
          <cell r="H18">
            <v>5</v>
          </cell>
          <cell r="I18">
            <v>3173.8635885514946</v>
          </cell>
          <cell r="J18">
            <v>50360.624763329899</v>
          </cell>
        </row>
        <row r="19">
          <cell r="F19" t="str">
            <v>M.041</v>
          </cell>
          <cell r="G19">
            <v>85000</v>
          </cell>
          <cell r="H19">
            <v>70</v>
          </cell>
          <cell r="I19">
            <v>3173.8635885514946</v>
          </cell>
          <cell r="J19">
            <v>304098.7466866186</v>
          </cell>
        </row>
        <row r="20">
          <cell r="F20" t="str">
            <v>M.042</v>
          </cell>
          <cell r="G20">
            <v>100000</v>
          </cell>
          <cell r="H20">
            <v>70</v>
          </cell>
          <cell r="I20">
            <v>3173.8635885514946</v>
          </cell>
          <cell r="J20">
            <v>318948.7466866186</v>
          </cell>
        </row>
        <row r="21">
          <cell r="F21" t="str">
            <v>M.050</v>
          </cell>
          <cell r="G21">
            <v>25000</v>
          </cell>
          <cell r="H21">
            <v>5</v>
          </cell>
          <cell r="I21">
            <v>3173.8635885514946</v>
          </cell>
          <cell r="J21">
            <v>40460.624763329899</v>
          </cell>
        </row>
        <row r="22">
          <cell r="F22" t="str">
            <v>M.061</v>
          </cell>
          <cell r="G22">
            <v>6500</v>
          </cell>
          <cell r="H22">
            <v>20</v>
          </cell>
          <cell r="I22">
            <v>4.9424705815234917</v>
          </cell>
          <cell r="J22">
            <v>6532.8609175141655</v>
          </cell>
        </row>
        <row r="23">
          <cell r="F23" t="str">
            <v>M.062</v>
          </cell>
          <cell r="G23">
            <v>3000000</v>
          </cell>
          <cell r="H23">
            <v>10</v>
          </cell>
          <cell r="I23">
            <v>4942.470581523492</v>
          </cell>
          <cell r="J23">
            <v>3018930.4587570829</v>
          </cell>
        </row>
        <row r="24">
          <cell r="F24" t="str">
            <v>M.063</v>
          </cell>
          <cell r="G24">
            <v>16250</v>
          </cell>
          <cell r="H24">
            <v>5</v>
          </cell>
          <cell r="I24">
            <v>13.162797862377271</v>
          </cell>
          <cell r="J24">
            <v>16152.655849418767</v>
          </cell>
        </row>
        <row r="25">
          <cell r="F25" t="str">
            <v>M.065</v>
          </cell>
          <cell r="G25">
            <v>2500</v>
          </cell>
          <cell r="H25">
            <v>5</v>
          </cell>
          <cell r="I25">
            <v>13.162797862377271</v>
          </cell>
          <cell r="J25">
            <v>2540.1558494187675</v>
          </cell>
        </row>
        <row r="26">
          <cell r="F26" t="str">
            <v>M.070</v>
          </cell>
          <cell r="G26">
            <v>30000</v>
          </cell>
          <cell r="H26">
            <v>5</v>
          </cell>
          <cell r="I26">
            <v>3224.8612299105816</v>
          </cell>
          <cell r="J26">
            <v>45663.063088057381</v>
          </cell>
        </row>
        <row r="27">
          <cell r="F27" t="str">
            <v>M.080</v>
          </cell>
          <cell r="G27">
            <v>42500</v>
          </cell>
          <cell r="H27">
            <v>5</v>
          </cell>
          <cell r="I27">
            <v>553.46285637947688</v>
          </cell>
          <cell r="J27">
            <v>44814.641139078412</v>
          </cell>
        </row>
        <row r="28">
          <cell r="F28" t="str">
            <v>M.081</v>
          </cell>
          <cell r="G28">
            <v>180000</v>
          </cell>
          <cell r="H28">
            <v>5</v>
          </cell>
          <cell r="I28">
            <v>2245.0387519440183</v>
          </cell>
          <cell r="J28">
            <v>189312.9418221229</v>
          </cell>
        </row>
        <row r="29">
          <cell r="F29" t="str">
            <v>M.090</v>
          </cell>
          <cell r="G29">
            <v>60000</v>
          </cell>
          <cell r="H29">
            <v>5</v>
          </cell>
          <cell r="I29">
            <v>4.9424705815234917</v>
          </cell>
          <cell r="J29">
            <v>59424.46522937854</v>
          </cell>
        </row>
        <row r="30">
          <cell r="F30" t="str">
            <v>M.091</v>
          </cell>
          <cell r="G30">
            <v>48000</v>
          </cell>
          <cell r="H30">
            <v>5</v>
          </cell>
          <cell r="I30">
            <v>4.9424705815234917</v>
          </cell>
          <cell r="J30">
            <v>47544.46522937854</v>
          </cell>
        </row>
        <row r="31">
          <cell r="F31" t="str">
            <v>M.164</v>
          </cell>
          <cell r="G31">
            <v>18750</v>
          </cell>
          <cell r="H31">
            <v>5</v>
          </cell>
          <cell r="I31">
            <v>4.9424705815234917</v>
          </cell>
          <cell r="J31">
            <v>18586.96522937854</v>
          </cell>
        </row>
        <row r="32">
          <cell r="F32" t="str">
            <v>M.165</v>
          </cell>
          <cell r="G32">
            <v>15000</v>
          </cell>
          <cell r="H32">
            <v>7</v>
          </cell>
          <cell r="I32">
            <v>4.9424705815234917</v>
          </cell>
          <cell r="J32">
            <v>14884.251321129959</v>
          </cell>
        </row>
        <row r="33">
          <cell r="F33" t="str">
            <v>M.166</v>
          </cell>
          <cell r="G33">
            <v>16500</v>
          </cell>
          <cell r="H33">
            <v>7</v>
          </cell>
          <cell r="I33">
            <v>4.9424705815234917</v>
          </cell>
          <cell r="J33">
            <v>16369.251321129957</v>
          </cell>
        </row>
        <row r="34">
          <cell r="F34" t="str">
            <v>M.166a</v>
          </cell>
          <cell r="G34">
            <v>13750</v>
          </cell>
          <cell r="H34">
            <v>5</v>
          </cell>
          <cell r="I34">
            <v>4.9424705815234917</v>
          </cell>
          <cell r="J34">
            <v>13636.965229378542</v>
          </cell>
        </row>
        <row r="35">
          <cell r="F35" t="str">
            <v>M.167</v>
          </cell>
          <cell r="G35">
            <v>11000</v>
          </cell>
          <cell r="H35">
            <v>5</v>
          </cell>
          <cell r="I35">
            <v>4.9424705815234917</v>
          </cell>
          <cell r="J35">
            <v>10914.465229378542</v>
          </cell>
        </row>
        <row r="36">
          <cell r="F36" t="str">
            <v>M.167</v>
          </cell>
          <cell r="G36">
            <v>13500</v>
          </cell>
          <cell r="H36">
            <v>5</v>
          </cell>
          <cell r="I36">
            <v>4.9424705815234917</v>
          </cell>
          <cell r="J36">
            <v>13389.465229378542</v>
          </cell>
        </row>
        <row r="37">
          <cell r="F37" t="str">
            <v>M.168</v>
          </cell>
          <cell r="G37">
            <v>12500</v>
          </cell>
          <cell r="H37">
            <v>5</v>
          </cell>
          <cell r="I37">
            <v>4.9424705815234917</v>
          </cell>
          <cell r="J37">
            <v>12399.465229378542</v>
          </cell>
        </row>
        <row r="38">
          <cell r="F38" t="str">
            <v>M.170</v>
          </cell>
          <cell r="G38">
            <v>60000</v>
          </cell>
          <cell r="H38">
            <v>70</v>
          </cell>
          <cell r="I38">
            <v>4.9424705815234917</v>
          </cell>
          <cell r="J38">
            <v>59742.513211299578</v>
          </cell>
        </row>
        <row r="39">
          <cell r="F39" t="str">
            <v>M.180</v>
          </cell>
          <cell r="G39">
            <v>1000000</v>
          </cell>
          <cell r="H39">
            <v>5</v>
          </cell>
          <cell r="I39">
            <v>3992.0319012001187</v>
          </cell>
          <cell r="J39">
            <v>1009760.5579109406</v>
          </cell>
        </row>
        <row r="40">
          <cell r="F40" t="str">
            <v>M.180a</v>
          </cell>
          <cell r="G40">
            <v>10000</v>
          </cell>
          <cell r="H40">
            <v>5</v>
          </cell>
          <cell r="I40">
            <v>50.355614548213623</v>
          </cell>
          <cell r="J40">
            <v>10149.260292013658</v>
          </cell>
        </row>
        <row r="41">
          <cell r="F41" t="str">
            <v>M.181</v>
          </cell>
          <cell r="G41">
            <v>1500000</v>
          </cell>
          <cell r="H41">
            <v>5</v>
          </cell>
          <cell r="I41">
            <v>4279.3194062897683</v>
          </cell>
          <cell r="J41">
            <v>1506182.6310611342</v>
          </cell>
        </row>
        <row r="42">
          <cell r="F42" t="str">
            <v>M.181a</v>
          </cell>
          <cell r="G42">
            <v>2000000</v>
          </cell>
          <cell r="H42">
            <v>5</v>
          </cell>
          <cell r="I42">
            <v>4279.3194062897683</v>
          </cell>
          <cell r="J42">
            <v>2001182.6310611342</v>
          </cell>
        </row>
        <row r="43">
          <cell r="F43" t="str">
            <v>M.183</v>
          </cell>
          <cell r="G43">
            <v>6321</v>
          </cell>
          <cell r="H43">
            <v>5</v>
          </cell>
          <cell r="I43">
            <v>1.25354751566366</v>
          </cell>
          <cell r="J43">
            <v>6263.9950602025356</v>
          </cell>
        </row>
        <row r="44">
          <cell r="F44" t="str">
            <v>M.184</v>
          </cell>
          <cell r="G44">
            <v>6502</v>
          </cell>
          <cell r="H44">
            <v>5</v>
          </cell>
          <cell r="I44">
            <v>1.25354751566366</v>
          </cell>
          <cell r="J44">
            <v>6443.1850602025352</v>
          </cell>
        </row>
        <row r="45">
          <cell r="F45" t="str">
            <v>M.185</v>
          </cell>
          <cell r="G45">
            <v>27500</v>
          </cell>
          <cell r="H45">
            <v>5</v>
          </cell>
          <cell r="I45">
            <v>1.25354751566366</v>
          </cell>
          <cell r="J45">
            <v>27231.205060202534</v>
          </cell>
        </row>
      </sheetData>
      <sheetData sheetId="15">
        <row r="7">
          <cell r="E7" t="str">
            <v>L.061</v>
          </cell>
          <cell r="F7">
            <v>7142.8571428571431</v>
          </cell>
          <cell r="G7">
            <v>50000</v>
          </cell>
        </row>
        <row r="8">
          <cell r="E8" t="str">
            <v>L.072</v>
          </cell>
          <cell r="F8">
            <v>8571.4285714285706</v>
          </cell>
          <cell r="G8">
            <v>60000</v>
          </cell>
        </row>
        <row r="9">
          <cell r="E9" t="str">
            <v>L.073</v>
          </cell>
          <cell r="F9">
            <v>8571.4285714285706</v>
          </cell>
          <cell r="G9">
            <v>60000</v>
          </cell>
        </row>
        <row r="10">
          <cell r="E10" t="str">
            <v>L.079</v>
          </cell>
          <cell r="F10">
            <v>7857.1428571428569</v>
          </cell>
          <cell r="G10">
            <v>55000</v>
          </cell>
        </row>
        <row r="11">
          <cell r="E11" t="str">
            <v>L.081</v>
          </cell>
          <cell r="F11">
            <v>8571.4285714285706</v>
          </cell>
          <cell r="G11">
            <v>60000</v>
          </cell>
        </row>
        <row r="12">
          <cell r="E12" t="str">
            <v>L.082</v>
          </cell>
          <cell r="F12">
            <v>7142.8571428571431</v>
          </cell>
          <cell r="G12">
            <v>50000</v>
          </cell>
        </row>
        <row r="13">
          <cell r="E13" t="str">
            <v>L.083</v>
          </cell>
          <cell r="F13">
            <v>5714.2857142857147</v>
          </cell>
          <cell r="G13">
            <v>40000</v>
          </cell>
        </row>
        <row r="14">
          <cell r="E14" t="str">
            <v>L.091</v>
          </cell>
          <cell r="F14">
            <v>7142.8571428571431</v>
          </cell>
          <cell r="G14">
            <v>50000</v>
          </cell>
        </row>
        <row r="15">
          <cell r="E15" t="str">
            <v>L.099</v>
          </cell>
          <cell r="F15">
            <v>5357.1428571428569</v>
          </cell>
          <cell r="G15">
            <v>37500</v>
          </cell>
        </row>
        <row r="16">
          <cell r="E16" t="str">
            <v>L.101</v>
          </cell>
          <cell r="F16">
            <v>5000</v>
          </cell>
          <cell r="G16">
            <v>35000</v>
          </cell>
        </row>
        <row r="17">
          <cell r="E17" t="str">
            <v>L.103</v>
          </cell>
          <cell r="F17">
            <v>5357.1428571428569</v>
          </cell>
          <cell r="G17">
            <v>37500</v>
          </cell>
        </row>
        <row r="18">
          <cell r="E18" t="str">
            <v>L.106</v>
          </cell>
          <cell r="F18">
            <v>5714.2857142857147</v>
          </cell>
          <cell r="G18">
            <v>40000</v>
          </cell>
        </row>
      </sheetData>
      <sheetData sheetId="16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KAP"/>
      <sheetName val="1.pem.lahan"/>
      <sheetName val="2.KANTOR KEJAKSAAN"/>
      <sheetName val="3.rumah 70"/>
      <sheetName val="4.RUMAH 50 "/>
      <sheetName val="SAMPUL"/>
      <sheetName val="ANALISA-SNI"/>
      <sheetName val="an.alt"/>
      <sheetName val="daft sewa alt"/>
      <sheetName val="an 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4">
          <cell r="C4" t="str">
            <v>Bulldozer 100HP</v>
          </cell>
          <cell r="D4" t="str">
            <v>Per Jam</v>
          </cell>
          <cell r="E4">
            <v>248292.12800000003</v>
          </cell>
        </row>
        <row r="5">
          <cell r="C5" t="str">
            <v>Motor Greder</v>
          </cell>
          <cell r="D5" t="str">
            <v>Per Jam</v>
          </cell>
          <cell r="E5">
            <v>248577.6</v>
          </cell>
        </row>
        <row r="6">
          <cell r="C6" t="str">
            <v>Loader Wheeled</v>
          </cell>
          <cell r="D6" t="str">
            <v>Per Jam</v>
          </cell>
          <cell r="E6">
            <v>250335.76</v>
          </cell>
        </row>
        <row r="7">
          <cell r="C7" t="str">
            <v>Roller Three Wheeled</v>
          </cell>
          <cell r="D7" t="str">
            <v>Per Jam</v>
          </cell>
          <cell r="E7">
            <v>61911.152000000002</v>
          </cell>
        </row>
        <row r="8">
          <cell r="C8" t="str">
            <v>Dumptruck 5 ton</v>
          </cell>
          <cell r="D8" t="str">
            <v>Per Jam</v>
          </cell>
          <cell r="E8">
            <v>213254.47999999998</v>
          </cell>
        </row>
        <row r="9">
          <cell r="C9" t="str">
            <v>Dumptruck 3,5 ton</v>
          </cell>
          <cell r="D9" t="str">
            <v>Per Jam</v>
          </cell>
          <cell r="E9">
            <v>155522.88</v>
          </cell>
        </row>
        <row r="10">
          <cell r="C10" t="str">
            <v>Water Tanker</v>
          </cell>
          <cell r="D10" t="str">
            <v>Per Jam</v>
          </cell>
          <cell r="E10">
            <v>141288.17599999998</v>
          </cell>
        </row>
        <row r="11">
          <cell r="C11" t="str">
            <v>Water Pump</v>
          </cell>
          <cell r="D11" t="str">
            <v>Per Jam</v>
          </cell>
          <cell r="E11">
            <v>31041.728000000003</v>
          </cell>
        </row>
      </sheetData>
      <sheetData sheetId="9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rg.sat."/>
      <sheetName val="RAB.Ruas-68 (jembt)goi"/>
      <sheetName val="RAB.Ruas-68 (2)"/>
    </sheetNames>
    <sheetDataSet>
      <sheetData sheetId="0">
        <row r="552">
          <cell r="J552">
            <v>9437.5</v>
          </cell>
        </row>
        <row r="832">
          <cell r="J832">
            <v>6411.6565211686493</v>
          </cell>
        </row>
        <row r="902">
          <cell r="J902">
            <v>39347</v>
          </cell>
        </row>
        <row r="1042">
          <cell r="J1042">
            <v>182288.79740365112</v>
          </cell>
        </row>
        <row r="1112">
          <cell r="J1112">
            <v>53438.850155888853</v>
          </cell>
        </row>
        <row r="1182">
          <cell r="J1182">
            <v>99998.916217128033</v>
          </cell>
        </row>
        <row r="1198">
          <cell r="I1198">
            <v>10752.5</v>
          </cell>
        </row>
        <row r="1213">
          <cell r="I1213">
            <v>8114.1676840215441</v>
          </cell>
        </row>
        <row r="1320">
          <cell r="J1320">
            <v>55980.658570277425</v>
          </cell>
        </row>
        <row r="2090">
          <cell r="J2090">
            <v>273073.42786310945</v>
          </cell>
        </row>
        <row r="2160">
          <cell r="J2160">
            <v>21468.626832587564</v>
          </cell>
        </row>
        <row r="2300">
          <cell r="J2300">
            <v>15843.707723208241</v>
          </cell>
        </row>
        <row r="3700">
          <cell r="J3700">
            <v>724171.78187766683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argaDasar"/>
      <sheetName val="REKAP total"/>
      <sheetName val="REKAP"/>
      <sheetName val="RAB"/>
      <sheetName val="Antek"/>
      <sheetName val="Analisa"/>
      <sheetName val="Analisa SNI"/>
      <sheetName val="Anmob"/>
      <sheetName val="Analisa LS"/>
      <sheetName val="Peralatan"/>
      <sheetName val="AN. SNI"/>
      <sheetName val="TERBILANG"/>
    </sheetNames>
    <sheetDataSet>
      <sheetData sheetId="0">
        <row r="17">
          <cell r="D17" t="str">
            <v>Pekerja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6">
          <cell r="BO26" t="str">
            <v xml:space="preserve"> Alat Baru</v>
          </cell>
        </row>
        <row r="27">
          <cell r="BO27">
            <v>1341125891</v>
          </cell>
        </row>
        <row r="46">
          <cell r="BO46" t="str">
            <v xml:space="preserve"> Alat Baru</v>
          </cell>
        </row>
        <row r="47">
          <cell r="BO47">
            <v>247812175</v>
          </cell>
        </row>
        <row r="66">
          <cell r="BO66" t="str">
            <v xml:space="preserve"> Alat Baru</v>
          </cell>
        </row>
        <row r="67">
          <cell r="BO67">
            <v>55862745</v>
          </cell>
        </row>
        <row r="86">
          <cell r="BO86" t="str">
            <v xml:space="preserve"> Alat Baru</v>
          </cell>
        </row>
        <row r="87">
          <cell r="BO87">
            <v>888028890</v>
          </cell>
        </row>
        <row r="106">
          <cell r="BO106" t="str">
            <v xml:space="preserve"> Alat Baru</v>
          </cell>
        </row>
        <row r="107">
          <cell r="BO107">
            <v>54602683</v>
          </cell>
        </row>
        <row r="126">
          <cell r="BO126" t="str">
            <v xml:space="preserve"> Alat Baru</v>
          </cell>
        </row>
        <row r="127">
          <cell r="BO127">
            <v>117605778</v>
          </cell>
        </row>
        <row r="146">
          <cell r="BO146" t="str">
            <v xml:space="preserve"> Alat Baru</v>
          </cell>
        </row>
        <row r="147">
          <cell r="BO147">
            <v>777038177</v>
          </cell>
        </row>
        <row r="166">
          <cell r="BO166" t="str">
            <v xml:space="preserve"> Alat Baru</v>
          </cell>
        </row>
        <row r="167">
          <cell r="BO167">
            <v>92404540</v>
          </cell>
        </row>
        <row r="186">
          <cell r="BO186" t="str">
            <v xml:space="preserve"> Alat Baru</v>
          </cell>
        </row>
        <row r="187">
          <cell r="BO187">
            <v>285614032</v>
          </cell>
        </row>
        <row r="206">
          <cell r="BO206" t="str">
            <v xml:space="preserve"> Alat Baru</v>
          </cell>
        </row>
        <row r="207">
          <cell r="BO207">
            <v>1404024763</v>
          </cell>
        </row>
        <row r="226">
          <cell r="BO226" t="str">
            <v xml:space="preserve"> Alat Baru</v>
          </cell>
        </row>
        <row r="227">
          <cell r="BO227">
            <v>105005159</v>
          </cell>
        </row>
        <row r="246">
          <cell r="BO246" t="str">
            <v xml:space="preserve"> Alat Baru</v>
          </cell>
        </row>
        <row r="247">
          <cell r="BO247">
            <v>46006191</v>
          </cell>
        </row>
        <row r="266">
          <cell r="BO266" t="str">
            <v xml:space="preserve"> Alat Baru</v>
          </cell>
        </row>
        <row r="267">
          <cell r="BO267">
            <v>1224220842</v>
          </cell>
        </row>
        <row r="286">
          <cell r="BO286" t="str">
            <v xml:space="preserve"> Alat Baru</v>
          </cell>
        </row>
        <row r="287">
          <cell r="BO287">
            <v>504024763</v>
          </cell>
        </row>
        <row r="306">
          <cell r="BO306" t="str">
            <v xml:space="preserve"> Alat Baru</v>
          </cell>
        </row>
        <row r="307">
          <cell r="BO307">
            <v>1099019604</v>
          </cell>
        </row>
        <row r="326">
          <cell r="BO326" t="str">
            <v xml:space="preserve"> Alat Baru</v>
          </cell>
        </row>
        <row r="327">
          <cell r="BO327">
            <v>155407635</v>
          </cell>
        </row>
        <row r="346">
          <cell r="BO346" t="str">
            <v xml:space="preserve"> Alat Baru</v>
          </cell>
        </row>
        <row r="347">
          <cell r="BO347">
            <v>155407635</v>
          </cell>
        </row>
        <row r="366">
          <cell r="BO366" t="str">
            <v xml:space="preserve"> Alat Baru</v>
          </cell>
        </row>
        <row r="367">
          <cell r="BO367">
            <v>176408667</v>
          </cell>
        </row>
        <row r="386">
          <cell r="BO386" t="str">
            <v xml:space="preserve"> Alat Baru</v>
          </cell>
        </row>
        <row r="387">
          <cell r="BO387">
            <v>1297409699</v>
          </cell>
        </row>
        <row r="406">
          <cell r="BO406" t="str">
            <v xml:space="preserve"> Alat Baru</v>
          </cell>
        </row>
        <row r="407">
          <cell r="BO407">
            <v>35854386</v>
          </cell>
        </row>
        <row r="426">
          <cell r="BO426" t="str">
            <v xml:space="preserve"> Alat Baru</v>
          </cell>
        </row>
        <row r="427">
          <cell r="BO427">
            <v>1310989671</v>
          </cell>
        </row>
        <row r="446">
          <cell r="BO446" t="str">
            <v xml:space="preserve"> Alat Baru</v>
          </cell>
        </row>
        <row r="447">
          <cell r="BO447">
            <v>20450464</v>
          </cell>
        </row>
        <row r="466">
          <cell r="BO466" t="str">
            <v xml:space="preserve"> Alat Baru</v>
          </cell>
        </row>
        <row r="467">
          <cell r="BO467">
            <v>105005159</v>
          </cell>
        </row>
        <row r="486">
          <cell r="BO486" t="str">
            <v xml:space="preserve"> Alat Baru</v>
          </cell>
        </row>
        <row r="487">
          <cell r="BO487">
            <v>71403508</v>
          </cell>
        </row>
        <row r="506">
          <cell r="BO506" t="str">
            <v xml:space="preserve"> Alat Baru</v>
          </cell>
        </row>
        <row r="507">
          <cell r="BO507">
            <v>6720330</v>
          </cell>
        </row>
        <row r="526">
          <cell r="BO526" t="str">
            <v xml:space="preserve"> Alat Baru</v>
          </cell>
        </row>
        <row r="527">
          <cell r="BO527">
            <v>27721362</v>
          </cell>
        </row>
        <row r="546">
          <cell r="BO546" t="str">
            <v xml:space="preserve"> Alat Baru</v>
          </cell>
        </row>
        <row r="547">
          <cell r="BO547">
            <v>46000000</v>
          </cell>
        </row>
        <row r="566">
          <cell r="BO566" t="str">
            <v xml:space="preserve"> Alat Baru</v>
          </cell>
        </row>
        <row r="567">
          <cell r="BO567">
            <v>112500000</v>
          </cell>
        </row>
        <row r="586">
          <cell r="BO586" t="str">
            <v xml:space="preserve"> Alat Baru</v>
          </cell>
        </row>
        <row r="587">
          <cell r="BO587">
            <v>166250000</v>
          </cell>
        </row>
        <row r="606">
          <cell r="BO606" t="str">
            <v xml:space="preserve"> Alat Baru</v>
          </cell>
        </row>
        <row r="607">
          <cell r="BO607">
            <v>70000000</v>
          </cell>
        </row>
        <row r="626">
          <cell r="BO626" t="str">
            <v xml:space="preserve"> Alat Baru</v>
          </cell>
        </row>
        <row r="627">
          <cell r="BO627">
            <v>350000000</v>
          </cell>
        </row>
        <row r="646">
          <cell r="BO646" t="str">
            <v xml:space="preserve"> Alat Baru</v>
          </cell>
        </row>
        <row r="647">
          <cell r="BO647">
            <v>17500000</v>
          </cell>
        </row>
        <row r="666">
          <cell r="BO666" t="str">
            <v xml:space="preserve"> Alat Baru</v>
          </cell>
        </row>
        <row r="667">
          <cell r="BO667">
            <v>2250000000</v>
          </cell>
        </row>
        <row r="697">
          <cell r="BO697" t="str">
            <v xml:space="preserve"> Alat Baru</v>
          </cell>
        </row>
        <row r="698">
          <cell r="BO698">
            <v>15000000</v>
          </cell>
        </row>
      </sheetData>
      <sheetData sheetId="10"/>
      <sheetData sheetId="1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FTAR HARGA BARU"/>
      <sheetName val="ANALISA.T"/>
      <sheetName val="perhitingan  limbangan"/>
      <sheetName val="TAMBATAN"/>
      <sheetName val="REKAP TAMBATAN"/>
      <sheetName val="time"/>
      <sheetName val="Sheet1"/>
      <sheetName val="SAMPUL MC (4)"/>
      <sheetName val="MC juni"/>
      <sheetName val="rincian juni"/>
      <sheetName val="BOBOT JUNI"/>
      <sheetName val="BOBOT JUNI (2)"/>
      <sheetName val="BOBOT JUNI (4)"/>
      <sheetName val="BOBOT JUNI (3)"/>
      <sheetName val="BOBOT JUli"/>
      <sheetName val="BOBOT JUli (2)"/>
      <sheetName val="BOBOT JUli (3)"/>
      <sheetName val="BOBOT JUli (4)"/>
      <sheetName val="rincian juli"/>
      <sheetName val="MC juni (2)"/>
      <sheetName val="Sheet3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43">
          <cell r="I43">
            <v>97.105629050154732</v>
          </cell>
        </row>
      </sheetData>
      <sheetData sheetId="17">
        <row r="43">
          <cell r="I43">
            <v>99.999999999999986</v>
          </cell>
        </row>
      </sheetData>
      <sheetData sheetId="18" refreshError="1"/>
      <sheetData sheetId="19" refreshError="1"/>
      <sheetData sheetId="20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kap Bajoe (2)"/>
      <sheetName val="Rekap ULOE B"/>
      <sheetName val="Rekap 2009"/>
      <sheetName val="Gudang Uloe1"/>
      <sheetName val="Gudang Bajoe"/>
      <sheetName val="Gudang Bajoe 2009"/>
      <sheetName val="Gudang Uloe B"/>
      <sheetName val="Kantor Pengelola"/>
      <sheetName val="Kantor Pengelola (2)"/>
      <sheetName val="RMH PENJG"/>
      <sheetName val="WC"/>
      <sheetName val="Pos "/>
      <sheetName val="lANTAI jEMUR"/>
      <sheetName val="Pagar"/>
      <sheetName val="Paving"/>
      <sheetName val="penerngan"/>
      <sheetName val="Peralatan Gdg"/>
      <sheetName val="FASIL GDG"/>
      <sheetName val="HBU"/>
      <sheetName val="PERSIAPAN"/>
      <sheetName val="TANAH"/>
      <sheetName val="PONDASI"/>
      <sheetName val="DINDING"/>
      <sheetName val="PLESTERAN"/>
      <sheetName val="KAYU"/>
      <sheetName val="BETON"/>
      <sheetName val="ATAP"/>
      <sheetName val="LANGIT2"/>
      <sheetName val="PIPA &amp; SANITASI"/>
      <sheetName val="BESI"/>
      <sheetName val="KUNCI&amp;KACA"/>
      <sheetName val="LANTAI"/>
      <sheetName val="CAT"/>
      <sheetName val="Listri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8">
          <cell r="E8" t="str">
            <v>BAHAN BATU, PASIR, CIPPING DAN BATU MERAH</v>
          </cell>
        </row>
        <row r="9">
          <cell r="E9" t="str">
            <v>Batu gunung</v>
          </cell>
        </row>
        <row r="10">
          <cell r="E10" t="str">
            <v>Pasir pasang</v>
          </cell>
        </row>
        <row r="11">
          <cell r="E11" t="str">
            <v>Pasir beton</v>
          </cell>
        </row>
        <row r="12">
          <cell r="E12" t="str">
            <v>Pasir beton (Kg)</v>
          </cell>
        </row>
        <row r="13">
          <cell r="E13" t="str">
            <v>Pasir urug</v>
          </cell>
        </row>
        <row r="14">
          <cell r="E14" t="str">
            <v>split/chipping 2-3 cm</v>
          </cell>
        </row>
        <row r="15">
          <cell r="E15" t="str">
            <v>split/chipping 2-3 cm(Kg)</v>
          </cell>
        </row>
        <row r="16">
          <cell r="E16" t="str">
            <v>Koral beton</v>
          </cell>
        </row>
        <row r="17">
          <cell r="E17" t="str">
            <v>Tanah Timbunan</v>
          </cell>
        </row>
        <row r="18">
          <cell r="E18" t="str">
            <v>Krikil</v>
          </cell>
        </row>
        <row r="19">
          <cell r="E19" t="str">
            <v>Krikil (Kg)</v>
          </cell>
        </row>
        <row r="20">
          <cell r="E20" t="str">
            <v>Tanah urug didatangkan</v>
          </cell>
        </row>
        <row r="21">
          <cell r="E21" t="str">
            <v>Sirtu</v>
          </cell>
        </row>
        <row r="22">
          <cell r="E22" t="str">
            <v>Batu merah</v>
          </cell>
        </row>
        <row r="23">
          <cell r="E23" t="str">
            <v>Batu kali</v>
          </cell>
        </row>
        <row r="24">
          <cell r="E24" t="str">
            <v>Batu belah 15/20</v>
          </cell>
        </row>
        <row r="25">
          <cell r="E25" t="str">
            <v>Batu pecah 5/7</v>
          </cell>
        </row>
        <row r="26">
          <cell r="E26" t="str">
            <v>Kapur Padam</v>
          </cell>
        </row>
        <row r="27">
          <cell r="E27" t="str">
            <v>Tanah Liat</v>
          </cell>
        </row>
        <row r="28">
          <cell r="E28" t="str">
            <v>Ijuk</v>
          </cell>
        </row>
        <row r="29">
          <cell r="E29" t="str">
            <v>Batu granit</v>
          </cell>
        </row>
        <row r="30">
          <cell r="E30" t="str">
            <v>Batu teraso</v>
          </cell>
        </row>
        <row r="31">
          <cell r="E31" t="str">
            <v>Batacote</v>
          </cell>
        </row>
        <row r="32">
          <cell r="E32" t="str">
            <v>Air</v>
          </cell>
        </row>
        <row r="33">
          <cell r="E33" t="str">
            <v>Pasir silika</v>
          </cell>
        </row>
        <row r="34">
          <cell r="E34" t="str">
            <v>Batu apung</v>
          </cell>
        </row>
        <row r="36">
          <cell r="E36" t="str">
            <v>BAHAN SEMEN</v>
          </cell>
        </row>
        <row r="37">
          <cell r="E37" t="str">
            <v>Semen PC 50kg</v>
          </cell>
        </row>
        <row r="38">
          <cell r="E38" t="str">
            <v>Semen PC 50kg (zak)</v>
          </cell>
        </row>
        <row r="39">
          <cell r="E39" t="str">
            <v>PC Warna</v>
          </cell>
        </row>
        <row r="40">
          <cell r="E40" t="str">
            <v>Semen Portland</v>
          </cell>
        </row>
        <row r="41">
          <cell r="E41" t="str">
            <v>Semen PC 40 kg (zak)</v>
          </cell>
        </row>
        <row r="42">
          <cell r="E42" t="str">
            <v>Semen Abu-abu</v>
          </cell>
        </row>
        <row r="43">
          <cell r="E43" t="str">
            <v>Strorox-100</v>
          </cell>
        </row>
        <row r="44">
          <cell r="E44" t="str">
            <v>Rapidrant</v>
          </cell>
        </row>
        <row r="45">
          <cell r="E45" t="str">
            <v>Puzzdith-100 XR</v>
          </cell>
        </row>
        <row r="46">
          <cell r="E46" t="str">
            <v>Semen Nat</v>
          </cell>
        </row>
        <row r="47">
          <cell r="E47" t="str">
            <v>Semen Putih</v>
          </cell>
        </row>
        <row r="48">
          <cell r="E48" t="str">
            <v>Semen Merah</v>
          </cell>
        </row>
        <row r="50">
          <cell r="E50" t="str">
            <v>BAHAN BESI</v>
          </cell>
        </row>
        <row r="51">
          <cell r="E51" t="str">
            <v>Besi beton polos</v>
          </cell>
        </row>
        <row r="52">
          <cell r="E52" t="str">
            <v>Kawat beton</v>
          </cell>
        </row>
        <row r="53">
          <cell r="E53" t="str">
            <v>Paku Biasa 1/2" - 1"</v>
          </cell>
        </row>
        <row r="54">
          <cell r="E54" t="str">
            <v>Paku biasa 2" - 5"</v>
          </cell>
        </row>
        <row r="55">
          <cell r="E55" t="str">
            <v>Paku asbes</v>
          </cell>
        </row>
        <row r="56">
          <cell r="E56" t="str">
            <v>Paku 3 cm</v>
          </cell>
        </row>
        <row r="57">
          <cell r="E57" t="str">
            <v>Paku 6 cm</v>
          </cell>
        </row>
        <row r="58">
          <cell r="E58" t="str">
            <v>Paku 7 cm</v>
          </cell>
        </row>
        <row r="59">
          <cell r="E59" t="str">
            <v>Paku 10 cm</v>
          </cell>
        </row>
        <row r="60">
          <cell r="E60" t="str">
            <v>Paku 12 cm</v>
          </cell>
        </row>
        <row r="61">
          <cell r="E61" t="str">
            <v>Paku 5-7 cm</v>
          </cell>
        </row>
        <row r="62">
          <cell r="E62" t="str">
            <v>Paku 5-10 cm</v>
          </cell>
        </row>
        <row r="63">
          <cell r="E63" t="str">
            <v>Paku 7-10 cm</v>
          </cell>
        </row>
        <row r="64">
          <cell r="E64" t="str">
            <v>Paku beton</v>
          </cell>
        </row>
        <row r="65">
          <cell r="E65" t="str">
            <v>Paku pancing</v>
          </cell>
        </row>
        <row r="66">
          <cell r="E66" t="str">
            <v>Paku tripleks</v>
          </cell>
        </row>
        <row r="67">
          <cell r="E67" t="str">
            <v>Besi plat 2 mm 120 x 240 mm</v>
          </cell>
        </row>
        <row r="68">
          <cell r="E68" t="str">
            <v>Besi plat 3 mm 120 x 240 mm</v>
          </cell>
        </row>
        <row r="69">
          <cell r="E69" t="str">
            <v>Besi plat 10 mm</v>
          </cell>
        </row>
        <row r="70">
          <cell r="E70" t="str">
            <v>Besi strip 30,3 mm</v>
          </cell>
        </row>
        <row r="71">
          <cell r="E71" t="str">
            <v>Besi strip 35,4 mm</v>
          </cell>
        </row>
        <row r="72">
          <cell r="E72" t="str">
            <v>Besi strip 40,6 mm</v>
          </cell>
        </row>
        <row r="73">
          <cell r="E73" t="str">
            <v>Besi strip 50,6 mm</v>
          </cell>
        </row>
        <row r="74">
          <cell r="E74" t="str">
            <v>Besi siku 30.30.3</v>
          </cell>
        </row>
        <row r="75">
          <cell r="E75" t="str">
            <v>Besi siku 40.40.4</v>
          </cell>
        </row>
        <row r="76">
          <cell r="E76" t="str">
            <v>Besi siku 50.50.5</v>
          </cell>
        </row>
        <row r="77">
          <cell r="E77" t="str">
            <v>Besi siku 60.60.6</v>
          </cell>
        </row>
        <row r="78">
          <cell r="E78" t="str">
            <v>Besi siku 70.70.7</v>
          </cell>
        </row>
        <row r="79">
          <cell r="E79" t="str">
            <v>Besi Canal CNP  125 x 50 x 20 x 2,3</v>
          </cell>
        </row>
        <row r="80">
          <cell r="E80" t="str">
            <v>Besi strip</v>
          </cell>
        </row>
        <row r="81">
          <cell r="E81" t="str">
            <v>Besi strip tebal 5 mm</v>
          </cell>
        </row>
        <row r="82">
          <cell r="E82" t="str">
            <v>Besi Hollow 4 x 4</v>
          </cell>
        </row>
        <row r="83">
          <cell r="E83" t="str">
            <v>Kawat Duri</v>
          </cell>
        </row>
        <row r="84">
          <cell r="E84" t="str">
            <v>Pagar kawat jaring</v>
          </cell>
        </row>
        <row r="85">
          <cell r="E85" t="str">
            <v>Besi Angkur Ø8mm</v>
          </cell>
        </row>
        <row r="86">
          <cell r="E86" t="str">
            <v>Paku sekrup 3,5"</v>
          </cell>
        </row>
        <row r="87">
          <cell r="E87" t="str">
            <v xml:space="preserve">Paku sekrup 5 cm </v>
          </cell>
        </row>
        <row r="88">
          <cell r="E88" t="str">
            <v xml:space="preserve">Paku sekrup10 cm </v>
          </cell>
        </row>
        <row r="89">
          <cell r="E89" t="str">
            <v>Jaring kawat baja</v>
          </cell>
        </row>
        <row r="90">
          <cell r="E90" t="str">
            <v>Besi presstressed polos</v>
          </cell>
        </row>
        <row r="91">
          <cell r="E91" t="str">
            <v>Paku hak panjang 15cm</v>
          </cell>
        </row>
        <row r="92">
          <cell r="E92" t="str">
            <v>Kawat besi</v>
          </cell>
        </row>
        <row r="93">
          <cell r="E93" t="str">
            <v>Kawat las</v>
          </cell>
        </row>
        <row r="94">
          <cell r="E94" t="str">
            <v>Besi profil</v>
          </cell>
        </row>
        <row r="95">
          <cell r="E95" t="str">
            <v>Besi baja IWF 300x200</v>
          </cell>
        </row>
        <row r="96">
          <cell r="E96" t="str">
            <v>Besi baja IWF 200x150</v>
          </cell>
        </row>
        <row r="97">
          <cell r="E97" t="str">
            <v>Besi Beton Dia 12 mm</v>
          </cell>
        </row>
        <row r="98">
          <cell r="E98" t="str">
            <v>Besi Beton Dia 16 mm</v>
          </cell>
        </row>
        <row r="99">
          <cell r="E99" t="str">
            <v>Angker baut 19 mm</v>
          </cell>
        </row>
        <row r="100">
          <cell r="E100" t="str">
            <v>Mur Baut 19 mm</v>
          </cell>
        </row>
        <row r="101">
          <cell r="E101" t="str">
            <v>Mur Baut 16 mm</v>
          </cell>
        </row>
        <row r="102">
          <cell r="E102" t="str">
            <v>Mur Baut 12 mm</v>
          </cell>
        </row>
        <row r="103">
          <cell r="E103" t="str">
            <v>Pintu besi baja</v>
          </cell>
        </row>
        <row r="104">
          <cell r="E104" t="str">
            <v>Jendela besi</v>
          </cell>
        </row>
        <row r="105">
          <cell r="E105" t="str">
            <v>Jendela besi tahan api</v>
          </cell>
        </row>
        <row r="106">
          <cell r="E106" t="str">
            <v>Pintu gulung besi</v>
          </cell>
        </row>
        <row r="107">
          <cell r="E107" t="str">
            <v>Pintu lipat</v>
          </cell>
        </row>
        <row r="108">
          <cell r="E108" t="str">
            <v>Pintu sunscreen aluminium</v>
          </cell>
        </row>
        <row r="109">
          <cell r="E109" t="str">
            <v>Rolling door</v>
          </cell>
        </row>
        <row r="110">
          <cell r="E110" t="str">
            <v>Pintu Aluminium</v>
          </cell>
        </row>
        <row r="111">
          <cell r="E111" t="str">
            <v>Venetions blinds</v>
          </cell>
        </row>
        <row r="112">
          <cell r="E112" t="str">
            <v>Vertikals blinds</v>
          </cell>
        </row>
        <row r="113">
          <cell r="E113" t="str">
            <v>Besi strips 2x3</v>
          </cell>
        </row>
        <row r="114">
          <cell r="E114" t="str">
            <v>Kawat nyamuk</v>
          </cell>
        </row>
        <row r="115">
          <cell r="E115" t="str">
            <v>Kawat kassa</v>
          </cell>
        </row>
        <row r="116">
          <cell r="E116" t="str">
            <v>Kawat burung</v>
          </cell>
        </row>
        <row r="117">
          <cell r="E117" t="str">
            <v>Kawat Harmonika</v>
          </cell>
        </row>
        <row r="118">
          <cell r="E118" t="str">
            <v>Baja strip (0.2x2) cm</v>
          </cell>
        </row>
        <row r="119">
          <cell r="E119" t="str">
            <v>Profil Alluminium</v>
          </cell>
        </row>
        <row r="120">
          <cell r="E120" t="str">
            <v>Profil kaca</v>
          </cell>
        </row>
        <row r="121">
          <cell r="E121" t="str">
            <v>Besi scuare tube</v>
          </cell>
        </row>
        <row r="122">
          <cell r="E122" t="str">
            <v>Besi Lis kaca (1x1) cm</v>
          </cell>
        </row>
        <row r="123">
          <cell r="E123" t="str">
            <v>Skrup fixer</v>
          </cell>
        </row>
        <row r="124">
          <cell r="E124" t="str">
            <v>Sealant</v>
          </cell>
        </row>
        <row r="125">
          <cell r="E125" t="str">
            <v>Alluminium strip</v>
          </cell>
        </row>
        <row r="126">
          <cell r="E126" t="str">
            <v>Alluminium C</v>
          </cell>
        </row>
        <row r="127">
          <cell r="E127" t="str">
            <v>Alluminium B</v>
          </cell>
        </row>
        <row r="130">
          <cell r="E130" t="str">
            <v>BAHAN PLAPON</v>
          </cell>
        </row>
        <row r="131">
          <cell r="E131" t="str">
            <v>Mulripleks 1.22 x 2.44 x 4 mm</v>
          </cell>
        </row>
        <row r="132">
          <cell r="E132" t="str">
            <v>Multipleks 1.22 x 2.44 x 6 mm</v>
          </cell>
        </row>
        <row r="133">
          <cell r="E133" t="str">
            <v>Multipleks 1.22 x 2.44 x 9 mm</v>
          </cell>
        </row>
        <row r="134">
          <cell r="E134" t="str">
            <v>Fiber semen (Harpleks)  super 240 x 108 x 0,4 cm</v>
          </cell>
        </row>
        <row r="135">
          <cell r="E135" t="str">
            <v>Fiber semen (Harpleks)  super 180 x 108 x 0,4 cm</v>
          </cell>
        </row>
        <row r="136">
          <cell r="E136" t="str">
            <v>Tripleks melamin</v>
          </cell>
        </row>
        <row r="137">
          <cell r="E137" t="str">
            <v>Asbes  plat harpleks 200 x 100 x 0,3 cm</v>
          </cell>
        </row>
        <row r="138">
          <cell r="E138" t="str">
            <v>List profil 2 x 3 cm</v>
          </cell>
        </row>
        <row r="139">
          <cell r="E139" t="str">
            <v>List profil 3 x 3 cm</v>
          </cell>
        </row>
        <row r="140">
          <cell r="E140" t="str">
            <v>List profil 3 x 4cm</v>
          </cell>
        </row>
        <row r="141">
          <cell r="E141" t="str">
            <v>List profil 4 x 4 cm</v>
          </cell>
        </row>
        <row r="142">
          <cell r="E142" t="str">
            <v>List profil 4 x 5 cm</v>
          </cell>
        </row>
        <row r="143">
          <cell r="E143" t="str">
            <v>Woodplank 2/20 x 4 M</v>
          </cell>
        </row>
        <row r="144">
          <cell r="E144" t="str">
            <v>Asbes 3,5 mm</v>
          </cell>
        </row>
        <row r="145">
          <cell r="E145" t="str">
            <v>Asbes semen 4 mm (1,00x1,00)m</v>
          </cell>
        </row>
        <row r="146">
          <cell r="E146" t="str">
            <v>Asbes semen 5 mm (1,00x1,00)m</v>
          </cell>
        </row>
        <row r="147">
          <cell r="E147" t="str">
            <v>Asbes semen 6 mm (1,00x1,00)m</v>
          </cell>
        </row>
        <row r="148">
          <cell r="E148" t="str">
            <v>GRC,4 mm</v>
          </cell>
        </row>
        <row r="149">
          <cell r="E149" t="str">
            <v>Gypsumboard 9 mm</v>
          </cell>
        </row>
        <row r="150">
          <cell r="E150" t="str">
            <v>Gypsumboard 8 mm</v>
          </cell>
        </row>
        <row r="151">
          <cell r="E151" t="str">
            <v>Profil gypsumboard type CE (besar)</v>
          </cell>
        </row>
        <row r="152">
          <cell r="E152" t="str">
            <v>Tripleks.4"</v>
          </cell>
        </row>
        <row r="153">
          <cell r="E153" t="str">
            <v>List profil 3 x 3 cm</v>
          </cell>
        </row>
        <row r="154">
          <cell r="E154" t="str">
            <v>Akustik ukuran 30x30 cm</v>
          </cell>
        </row>
        <row r="155">
          <cell r="E155" t="str">
            <v>Akustik ukuran 30x60 cm</v>
          </cell>
        </row>
        <row r="156">
          <cell r="E156" t="str">
            <v>Akustik ukuran 60x120 cm</v>
          </cell>
        </row>
        <row r="157">
          <cell r="E157" t="str">
            <v>Plywood (30x60) tebal 4mm</v>
          </cell>
        </row>
        <row r="158">
          <cell r="E158" t="str">
            <v>Plywood (30x60) tebal 6mm</v>
          </cell>
        </row>
        <row r="159">
          <cell r="E159" t="str">
            <v>Plywood (60x120) tebal 4mm</v>
          </cell>
        </row>
        <row r="160">
          <cell r="E160" t="str">
            <v>Plywood (60x120) tebal 6mm</v>
          </cell>
        </row>
        <row r="161">
          <cell r="E161" t="str">
            <v>Ramset</v>
          </cell>
        </row>
        <row r="166">
          <cell r="E166" t="str">
            <v>BAHAN KERAMIK</v>
          </cell>
        </row>
        <row r="167">
          <cell r="E167" t="str">
            <v>Tegel keramik  30 x 30 cm</v>
          </cell>
        </row>
        <row r="168">
          <cell r="E168" t="str">
            <v>Tegel keramik 30 x 30 cm (putih polos)</v>
          </cell>
        </row>
        <row r="169">
          <cell r="E169" t="str">
            <v>Tegel keramik  20 x 20 cm (kasar)</v>
          </cell>
        </row>
        <row r="170">
          <cell r="E170" t="str">
            <v>Tegel keramik  20 x 20 cm (putih)</v>
          </cell>
        </row>
        <row r="171">
          <cell r="E171" t="str">
            <v>Tegel keramik  20 x 25 cm ( warna )</v>
          </cell>
        </row>
        <row r="172">
          <cell r="E172" t="str">
            <v>Tegel keramik 10 x 10 cm ( putih )</v>
          </cell>
        </row>
        <row r="173">
          <cell r="E173" t="str">
            <v>Tegel granite 40 x 40 cm</v>
          </cell>
        </row>
        <row r="174">
          <cell r="E174" t="str">
            <v>Tegel granite 40 x 40 cm</v>
          </cell>
        </row>
        <row r="175">
          <cell r="E175" t="str">
            <v>Tegel granite 30 x 30 cm</v>
          </cell>
        </row>
        <row r="176">
          <cell r="E176" t="str">
            <v xml:space="preserve">Tegel keramik  40 x 40 cm </v>
          </cell>
        </row>
        <row r="177">
          <cell r="E177" t="str">
            <v>Tegel keramik 30 x 30 cm impresso</v>
          </cell>
        </row>
        <row r="178">
          <cell r="E178" t="str">
            <v>Tegel keramik 20 x 20 cm kia</v>
          </cell>
        </row>
        <row r="179">
          <cell r="E179" t="str">
            <v>Tegel keramik 20 x 25 cm kia</v>
          </cell>
        </row>
        <row r="180">
          <cell r="E180" t="str">
            <v>Porselen Bak Mandi (11x11)cm</v>
          </cell>
        </row>
        <row r="181">
          <cell r="E181" t="str">
            <v>Porselen (10x20) cm</v>
          </cell>
        </row>
        <row r="182">
          <cell r="E182" t="str">
            <v>Porselen (20x20) cm</v>
          </cell>
        </row>
        <row r="183">
          <cell r="E183" t="str">
            <v>Ubin PC abu-abu (40x40) cm</v>
          </cell>
        </row>
        <row r="184">
          <cell r="E184" t="str">
            <v>Ubin PC abu-abu (30x30) cm</v>
          </cell>
        </row>
        <row r="185">
          <cell r="E185" t="str">
            <v>Ubin PC abu-abu (20x20) cm</v>
          </cell>
        </row>
        <row r="186">
          <cell r="E186" t="str">
            <v>Ubin warna (40x40) cm</v>
          </cell>
        </row>
        <row r="187">
          <cell r="E187" t="str">
            <v>Ubin warna (30x30) cm</v>
          </cell>
        </row>
        <row r="188">
          <cell r="E188" t="str">
            <v>Ubin warna (20x20) cm</v>
          </cell>
        </row>
        <row r="189">
          <cell r="E189" t="str">
            <v>Ubin teraso (40x40) cm</v>
          </cell>
        </row>
        <row r="190">
          <cell r="E190" t="str">
            <v>Ubin teraso (30x30) cm</v>
          </cell>
        </row>
        <row r="191">
          <cell r="E191" t="str">
            <v>Ubin keramik (33x33) cm</v>
          </cell>
        </row>
        <row r="192">
          <cell r="E192" t="str">
            <v>Ubin keramik (30x30) cm</v>
          </cell>
        </row>
        <row r="193">
          <cell r="E193" t="str">
            <v>Ubin keramik (20x20) cm</v>
          </cell>
        </row>
        <row r="194">
          <cell r="E194" t="str">
            <v>Ubin keramik (10x33) cm</v>
          </cell>
        </row>
        <row r="195">
          <cell r="E195" t="str">
            <v>Ubin keramik (15x15) cm</v>
          </cell>
        </row>
        <row r="196">
          <cell r="E196" t="str">
            <v>Ubin keramik (20x20) cm</v>
          </cell>
        </row>
        <row r="197">
          <cell r="E197" t="str">
            <v>Ubin keramik (25x25) cm</v>
          </cell>
        </row>
        <row r="198">
          <cell r="E198" t="str">
            <v>Ubin keramik (15x20) cm</v>
          </cell>
        </row>
        <row r="199">
          <cell r="E199" t="str">
            <v>Marmer (100x100) cm</v>
          </cell>
        </row>
        <row r="200">
          <cell r="E200" t="str">
            <v>karpet</v>
          </cell>
        </row>
        <row r="201">
          <cell r="E201" t="str">
            <v>lem karpet</v>
          </cell>
        </row>
        <row r="202">
          <cell r="E202" t="str">
            <v>Underlayer/rubber corrugate</v>
          </cell>
        </row>
        <row r="203">
          <cell r="E203" t="str">
            <v>Bata pelapis dinding</v>
          </cell>
        </row>
        <row r="204">
          <cell r="E204" t="str">
            <v>Batu paras</v>
          </cell>
        </row>
        <row r="205">
          <cell r="E205" t="str">
            <v>Batu tempel hitam</v>
          </cell>
        </row>
        <row r="206">
          <cell r="E206" t="str">
            <v>Vynil</v>
          </cell>
        </row>
        <row r="207">
          <cell r="E207" t="str">
            <v>Lem vynil</v>
          </cell>
        </row>
        <row r="208">
          <cell r="E208" t="str">
            <v>Vynil karet</v>
          </cell>
        </row>
        <row r="209">
          <cell r="E209" t="str">
            <v>Ubin teralux (30x30)cm</v>
          </cell>
        </row>
        <row r="210">
          <cell r="E210" t="str">
            <v>Ubin teralux (40x40)cm</v>
          </cell>
        </row>
        <row r="211">
          <cell r="E211" t="str">
            <v>Ubin teralux marmer (60x60)cm</v>
          </cell>
        </row>
        <row r="212">
          <cell r="E212" t="str">
            <v>Ubin teralux marmer (40x40)cm</v>
          </cell>
        </row>
        <row r="213">
          <cell r="E213" t="str">
            <v>Ubin teralux marmer (30x30)cm</v>
          </cell>
        </row>
        <row r="214">
          <cell r="E214" t="str">
            <v>Ubin porselen</v>
          </cell>
        </row>
        <row r="215">
          <cell r="E215" t="str">
            <v>Plint ubin (15x20)cm</v>
          </cell>
        </row>
        <row r="216">
          <cell r="E216" t="str">
            <v>Plint ubin (10x30)cm</v>
          </cell>
        </row>
        <row r="217">
          <cell r="E217" t="str">
            <v>Plint ubin (10x40)cm</v>
          </cell>
        </row>
        <row r="218">
          <cell r="E218" t="str">
            <v>Plint ubin marmer (10x60)cm</v>
          </cell>
        </row>
        <row r="219">
          <cell r="E219" t="str">
            <v>Plint ubin PC warna (10x20)cm</v>
          </cell>
        </row>
        <row r="220">
          <cell r="E220" t="str">
            <v>Plint ubin PC warna (10x30)cm</v>
          </cell>
        </row>
        <row r="221">
          <cell r="E221" t="str">
            <v>Plint ubin PC warna (10x40)cm</v>
          </cell>
        </row>
        <row r="222">
          <cell r="E222" t="str">
            <v>Plint ubin teraso (10x30)cm</v>
          </cell>
        </row>
        <row r="223">
          <cell r="E223" t="str">
            <v>Plint ubin teraso (10x40)cm</v>
          </cell>
        </row>
        <row r="224">
          <cell r="E224" t="str">
            <v>Plint ubin granit (10x30)cm</v>
          </cell>
        </row>
        <row r="225">
          <cell r="E225" t="str">
            <v>Plint ubin granit (10x40)cm</v>
          </cell>
        </row>
        <row r="226">
          <cell r="E226" t="str">
            <v>Plint ubin teralux kerang (10x30)cm</v>
          </cell>
        </row>
        <row r="227">
          <cell r="E227" t="str">
            <v>Plint ubin teralux kerang (10x40)cm</v>
          </cell>
        </row>
        <row r="228">
          <cell r="E228" t="str">
            <v>Plint ubin teralux marmer (10x30)cm</v>
          </cell>
        </row>
        <row r="229">
          <cell r="E229" t="str">
            <v>Plint ubin teralux marmer (10x40)cm</v>
          </cell>
        </row>
        <row r="230">
          <cell r="E230" t="str">
            <v>Plint ubin teralux marmer (10x60)cm</v>
          </cell>
        </row>
        <row r="231">
          <cell r="E231" t="str">
            <v>Plint keramik artistik (10x20) cm</v>
          </cell>
        </row>
        <row r="232">
          <cell r="E232" t="str">
            <v>Plint keramik artistik (10x10) cm</v>
          </cell>
        </row>
        <row r="233">
          <cell r="E233" t="str">
            <v>Plint keramik artistik (5x20) cm</v>
          </cell>
        </row>
        <row r="234">
          <cell r="E234" t="str">
            <v>Internal cove</v>
          </cell>
        </row>
        <row r="235">
          <cell r="E235" t="str">
            <v>Ubin keramik artistik (10x20) cm</v>
          </cell>
        </row>
        <row r="236">
          <cell r="E236" t="str">
            <v>Ubin keramik artistik (10x10) cm</v>
          </cell>
        </row>
        <row r="237">
          <cell r="E237" t="str">
            <v>Ubin keramik artistik (5x20) cm</v>
          </cell>
        </row>
        <row r="238">
          <cell r="E238" t="str">
            <v>Lantai Mosaik (30x30)</v>
          </cell>
        </row>
        <row r="239">
          <cell r="E239" t="str">
            <v>Parquet jati</v>
          </cell>
        </row>
        <row r="240">
          <cell r="E240" t="str">
            <v>Gymfloor</v>
          </cell>
        </row>
        <row r="241">
          <cell r="E241" t="str">
            <v>Porselin (11x11)</v>
          </cell>
        </row>
        <row r="242">
          <cell r="E242" t="str">
            <v>Porselin (10x20)</v>
          </cell>
        </row>
        <row r="243">
          <cell r="E243" t="str">
            <v>Porselin (20x20)</v>
          </cell>
        </row>
        <row r="244">
          <cell r="E244" t="str">
            <v>Floor hardener</v>
          </cell>
        </row>
        <row r="246">
          <cell r="E246" t="str">
            <v>BAHAN ATAP</v>
          </cell>
        </row>
        <row r="247">
          <cell r="E247" t="str">
            <v>Genteng  keramik</v>
          </cell>
        </row>
        <row r="248">
          <cell r="E248" t="str">
            <v>Genteng beton</v>
          </cell>
        </row>
        <row r="249">
          <cell r="E249" t="str">
            <v>Karet Pelapis Genteng</v>
          </cell>
        </row>
        <row r="250">
          <cell r="E250" t="str">
            <v>Nok genteng keramik</v>
          </cell>
        </row>
        <row r="251">
          <cell r="E251" t="str">
            <v>Nok genteng palentong</v>
          </cell>
        </row>
        <row r="252">
          <cell r="E252" t="str">
            <v>Genteng palentong kecil</v>
          </cell>
        </row>
        <row r="253">
          <cell r="E253" t="str">
            <v>Genteng palentong besar</v>
          </cell>
        </row>
        <row r="254">
          <cell r="E254" t="str">
            <v>Genteng bubung palentong</v>
          </cell>
        </row>
        <row r="255">
          <cell r="E255" t="str">
            <v>Nok genteng keramik</v>
          </cell>
        </row>
        <row r="256">
          <cell r="E256" t="str">
            <v>Karet pelapis atap genteng lebar 110 cm x 25 m</v>
          </cell>
        </row>
        <row r="257">
          <cell r="E257" t="str">
            <v>Seng plat</v>
          </cell>
        </row>
        <row r="258">
          <cell r="E258" t="str">
            <v>Gunting seng</v>
          </cell>
        </row>
        <row r="259">
          <cell r="E259" t="str">
            <v>Karet talang 50 cm</v>
          </cell>
        </row>
        <row r="260">
          <cell r="E260" t="str">
            <v>Seng talang 50 cm</v>
          </cell>
        </row>
        <row r="261">
          <cell r="E261" t="str">
            <v>Genteng metal Ex. Multi Roof</v>
          </cell>
        </row>
        <row r="262">
          <cell r="E262" t="str">
            <v>Genteng metal Ex. Sakura Roof</v>
          </cell>
        </row>
        <row r="263">
          <cell r="E263" t="str">
            <v>Nok genteng Metal Ex. Multi Roof</v>
          </cell>
        </row>
        <row r="264">
          <cell r="E264" t="str">
            <v>Nok genteng Metal Ex. Sakura Roof</v>
          </cell>
        </row>
        <row r="265">
          <cell r="E265" t="str">
            <v>Nok genteng Aspal</v>
          </cell>
        </row>
        <row r="266">
          <cell r="E266" t="str">
            <v>Genteng sirap</v>
          </cell>
        </row>
        <row r="267">
          <cell r="E267" t="str">
            <v>Nok genteng beton</v>
          </cell>
        </row>
        <row r="268">
          <cell r="E268" t="str">
            <v>Atap Spandek G550 AZ-100 T=0,4 mm</v>
          </cell>
        </row>
        <row r="269">
          <cell r="E269" t="str">
            <v>Nok Spandek G550 AZ-100 T=0,4 mm</v>
          </cell>
        </row>
        <row r="270">
          <cell r="E270" t="str">
            <v>Plastic Aerator</v>
          </cell>
        </row>
        <row r="271">
          <cell r="E271" t="str">
            <v>Aluminium Foil</v>
          </cell>
        </row>
        <row r="272">
          <cell r="E272" t="str">
            <v>Atap aluminium gelombang</v>
          </cell>
        </row>
        <row r="273">
          <cell r="E273" t="str">
            <v>Nok aluminium standar 40 cm</v>
          </cell>
        </row>
        <row r="274">
          <cell r="E274" t="str">
            <v>Genteng Decra bond</v>
          </cell>
        </row>
        <row r="275">
          <cell r="E275" t="str">
            <v>Aluminium foil/sisalation</v>
          </cell>
        </row>
        <row r="276">
          <cell r="E276" t="str">
            <v>Paku Sekrup + Mor + Pelapis</v>
          </cell>
        </row>
        <row r="277">
          <cell r="E277" t="str">
            <v>Smar Truss C75.100</v>
          </cell>
        </row>
        <row r="278">
          <cell r="E278" t="str">
            <v>Web C75.75</v>
          </cell>
        </row>
        <row r="279">
          <cell r="E279" t="str">
            <v>Top Span 40</v>
          </cell>
        </row>
        <row r="280">
          <cell r="E280" t="str">
            <v>ZA, G550</v>
          </cell>
        </row>
        <row r="281">
          <cell r="E281" t="str">
            <v>Main Truss 1.05 TCT</v>
          </cell>
        </row>
        <row r="282">
          <cell r="E282" t="str">
            <v>Web 0,8 TCT</v>
          </cell>
        </row>
        <row r="283">
          <cell r="E283" t="str">
            <v>Ancor / Seng Pelapis Genteng</v>
          </cell>
        </row>
        <row r="286">
          <cell r="E286" t="str">
            <v>BAHAN SENG/ALUMINIUM</v>
          </cell>
        </row>
        <row r="287">
          <cell r="E287" t="str">
            <v>Seng plat   BJLS 0.30</v>
          </cell>
        </row>
        <row r="288">
          <cell r="E288" t="str">
            <v>Seng plat   BJLS 0.28</v>
          </cell>
        </row>
        <row r="289">
          <cell r="E289" t="str">
            <v>Seng gelombang  BWG 34 "  BJLS 0.18 mm</v>
          </cell>
        </row>
        <row r="290">
          <cell r="E290" t="str">
            <v>Seng gelombang  BWG 33 "  BJLS 0.22 mm</v>
          </cell>
        </row>
        <row r="291">
          <cell r="E291" t="str">
            <v>Seng gelombang  BWG 32 "  BJLS 0.30 mm</v>
          </cell>
        </row>
        <row r="292">
          <cell r="E292" t="str">
            <v>Seng gelombang  BWG 28 "  BJLS 0.35 mm</v>
          </cell>
        </row>
        <row r="293">
          <cell r="E293" t="str">
            <v>Plat aluminium 0,31 mm</v>
          </cell>
        </row>
        <row r="294">
          <cell r="E294" t="str">
            <v>Seng Gelombang 3" - 5"</v>
          </cell>
        </row>
        <row r="295">
          <cell r="E295" t="str">
            <v>Seng Gelombang BJLS 32</v>
          </cell>
        </row>
        <row r="296">
          <cell r="E296" t="str">
            <v>Profil Aluminium 'T"</v>
          </cell>
        </row>
        <row r="298">
          <cell r="E298" t="str">
            <v>BAHAN KAYU</v>
          </cell>
        </row>
        <row r="299">
          <cell r="E299" t="str">
            <v>Kayu klas I  (balok) untuk kuda-kuda</v>
          </cell>
        </row>
        <row r="300">
          <cell r="E300" t="str">
            <v>Kayu klas II (balok)</v>
          </cell>
        </row>
        <row r="301">
          <cell r="E301" t="str">
            <v>Kayu klas II (papan)</v>
          </cell>
        </row>
        <row r="302">
          <cell r="E302" t="str">
            <v>Kayu klas III (balok)</v>
          </cell>
        </row>
        <row r="303">
          <cell r="E303" t="str">
            <v>Kayu klas III (papan)</v>
          </cell>
        </row>
        <row r="304">
          <cell r="E304" t="str">
            <v>Kayu klas I (papan) listplank dan pintu/jendela</v>
          </cell>
        </row>
        <row r="305">
          <cell r="E305" t="str">
            <v>Dolken kayu Ø8-10/400 cm</v>
          </cell>
        </row>
        <row r="306">
          <cell r="E306" t="str">
            <v>Kayu klas I (balok) untuk kosen  pintu/jendela</v>
          </cell>
        </row>
        <row r="307">
          <cell r="E307" t="str">
            <v>Kayu borneo. balok</v>
          </cell>
        </row>
        <row r="308">
          <cell r="E308" t="str">
            <v>Kayu borneo. papan</v>
          </cell>
        </row>
        <row r="309">
          <cell r="E309" t="str">
            <v>Kayu kamper. Balok</v>
          </cell>
        </row>
        <row r="310">
          <cell r="E310" t="str">
            <v>Kayu kamper. Papan</v>
          </cell>
        </row>
        <row r="311">
          <cell r="E311" t="str">
            <v>Kayu jati. Balok</v>
          </cell>
        </row>
        <row r="312">
          <cell r="E312" t="str">
            <v>Kayu jati. Papan</v>
          </cell>
        </row>
        <row r="313">
          <cell r="E313" t="str">
            <v>Kayu damar laut. Balok</v>
          </cell>
        </row>
        <row r="314">
          <cell r="E314" t="str">
            <v>Ply wood 4' x 3' x 4 mm</v>
          </cell>
        </row>
        <row r="315">
          <cell r="E315" t="str">
            <v>Ply wood 4' x 8' x 4 mm</v>
          </cell>
        </row>
        <row r="316">
          <cell r="E316" t="str">
            <v>Ply wood 4' x 8' x 6 mm</v>
          </cell>
        </row>
        <row r="317">
          <cell r="E317" t="str">
            <v>Plywood Ukuran 90x220 cm Tebal 4 mm</v>
          </cell>
        </row>
        <row r="318">
          <cell r="E318" t="str">
            <v>Plywood Ukuran 120x240 cm Tebal 4 mm</v>
          </cell>
        </row>
        <row r="319">
          <cell r="E319" t="str">
            <v>Formika 4' x 3'</v>
          </cell>
        </row>
        <row r="320">
          <cell r="E320" t="str">
            <v>Teakwood 4' x 8' x 4 mm</v>
          </cell>
        </row>
        <row r="321">
          <cell r="E321" t="str">
            <v>Teakwood 90x220 Tebal 4 mm</v>
          </cell>
        </row>
        <row r="322">
          <cell r="E322" t="str">
            <v>Teakwood 120x240 Tebal 4 mm</v>
          </cell>
        </row>
        <row r="323">
          <cell r="E323" t="str">
            <v>Formika 4' x 8'</v>
          </cell>
        </row>
        <row r="324">
          <cell r="E324" t="str">
            <v>Kayu 2/3</v>
          </cell>
        </row>
        <row r="325">
          <cell r="E325" t="str">
            <v>Kayu 5/7</v>
          </cell>
        </row>
        <row r="326">
          <cell r="E326" t="str">
            <v>Kayu 3/5</v>
          </cell>
        </row>
        <row r="327">
          <cell r="E327" t="str">
            <v>Kayu 6/12</v>
          </cell>
        </row>
        <row r="328">
          <cell r="E328" t="str">
            <v>Kayu 4/6</v>
          </cell>
        </row>
        <row r="329">
          <cell r="E329" t="str">
            <v>Papan Mal</v>
          </cell>
        </row>
        <row r="330">
          <cell r="E330" t="str">
            <v>Kayu papan 3/20</v>
          </cell>
        </row>
        <row r="331">
          <cell r="E331" t="str">
            <v>Kayu biasa</v>
          </cell>
        </row>
        <row r="332">
          <cell r="E332" t="str">
            <v>Jendela Nako</v>
          </cell>
        </row>
        <row r="333">
          <cell r="E333" t="str">
            <v>Kayu Terentang</v>
          </cell>
        </row>
        <row r="334">
          <cell r="E334" t="str">
            <v>Bambu ø 6-8/600 cm</v>
          </cell>
        </row>
        <row r="335">
          <cell r="E335" t="str">
            <v>Bilik bambu</v>
          </cell>
        </row>
        <row r="336">
          <cell r="E336" t="str">
            <v>List kayu 2/4</v>
          </cell>
        </row>
        <row r="337">
          <cell r="E337" t="str">
            <v>Kayu perancah</v>
          </cell>
        </row>
        <row r="338">
          <cell r="E338" t="str">
            <v>Kayu</v>
          </cell>
        </row>
        <row r="339">
          <cell r="E339" t="str">
            <v>Bilik bambu</v>
          </cell>
        </row>
        <row r="341">
          <cell r="E341" t="str">
            <v>BAHAN KUNCI, ENGSEL, GRENDEL DAN HAK ANGIN</v>
          </cell>
        </row>
        <row r="342">
          <cell r="E342" t="str">
            <v>Kunci tanam antik</v>
          </cell>
        </row>
        <row r="343">
          <cell r="E343" t="str">
            <v>Kunci tanam biasa</v>
          </cell>
        </row>
        <row r="344">
          <cell r="E344" t="str">
            <v>Kunci tanam kamar mandi</v>
          </cell>
        </row>
        <row r="345">
          <cell r="E345" t="str">
            <v>Kunci tanam kamar silinder</v>
          </cell>
        </row>
        <row r="346">
          <cell r="E346" t="str">
            <v>Kunci selot</v>
          </cell>
        </row>
        <row r="347">
          <cell r="E347" t="str">
            <v>Kunci lemari</v>
          </cell>
        </row>
        <row r="348">
          <cell r="E348" t="str">
            <v>Kunci tanam</v>
          </cell>
        </row>
        <row r="349">
          <cell r="E349" t="str">
            <v>Kunci Pintu 2x Putar</v>
          </cell>
        </row>
        <row r="350">
          <cell r="E350" t="str">
            <v>Engsel pintu</v>
          </cell>
        </row>
        <row r="351">
          <cell r="E351" t="str">
            <v>Engsel jendela</v>
          </cell>
        </row>
        <row r="352">
          <cell r="E352" t="str">
            <v>Grendel jendela</v>
          </cell>
        </row>
        <row r="353">
          <cell r="E353" t="str">
            <v>Expanyolet tanam</v>
          </cell>
        </row>
        <row r="354">
          <cell r="E354" t="str">
            <v>Kait angin</v>
          </cell>
        </row>
        <row r="355">
          <cell r="E355" t="str">
            <v>Kunci pywood</v>
          </cell>
        </row>
        <row r="356">
          <cell r="E356" t="str">
            <v>Grendel tanam</v>
          </cell>
        </row>
        <row r="357">
          <cell r="E357" t="str">
            <v>Pintu fiber crem</v>
          </cell>
        </row>
        <row r="358">
          <cell r="E358" t="str">
            <v>Pintu PVC ivori</v>
          </cell>
        </row>
        <row r="359">
          <cell r="E359" t="str">
            <v>Engsel onda 4'</v>
          </cell>
        </row>
        <row r="360">
          <cell r="E360" t="str">
            <v>Engsel 3'</v>
          </cell>
        </row>
        <row r="361">
          <cell r="E361" t="str">
            <v>Engsel 4 x 3</v>
          </cell>
        </row>
        <row r="362">
          <cell r="E362" t="str">
            <v>Engsel 3 x 2,5</v>
          </cell>
        </row>
        <row r="363">
          <cell r="E363" t="str">
            <v>Grendel kodok</v>
          </cell>
        </row>
        <row r="364">
          <cell r="E364" t="str">
            <v>Spring knip</v>
          </cell>
        </row>
        <row r="365">
          <cell r="E365" t="str">
            <v>Door closer</v>
          </cell>
        </row>
        <row r="366">
          <cell r="E366" t="str">
            <v>Door Holder</v>
          </cell>
        </row>
        <row r="367">
          <cell r="E367" t="str">
            <v>Door stop</v>
          </cell>
        </row>
        <row r="368">
          <cell r="E368" t="str">
            <v>Rel pintu dorong</v>
          </cell>
        </row>
        <row r="369">
          <cell r="E369" t="str">
            <v>Gembok</v>
          </cell>
        </row>
        <row r="371">
          <cell r="E371" t="str">
            <v>BAHAN KACA</v>
          </cell>
        </row>
        <row r="372">
          <cell r="E372" t="str">
            <v>Kaca bening 3 mm</v>
          </cell>
        </row>
        <row r="373">
          <cell r="E373" t="str">
            <v>Kaca bening 5mm</v>
          </cell>
        </row>
        <row r="374">
          <cell r="E374" t="str">
            <v>Kaca bening 8 mm</v>
          </cell>
        </row>
        <row r="375">
          <cell r="E375" t="str">
            <v>Kaca buram 5 mm</v>
          </cell>
        </row>
        <row r="376">
          <cell r="E376" t="str">
            <v>Kaca buram 12 mm</v>
          </cell>
        </row>
        <row r="377">
          <cell r="E377" t="str">
            <v>Kaca Rayband 5mm</v>
          </cell>
        </row>
        <row r="378">
          <cell r="E378" t="str">
            <v>Kaca nako lengkap teralis</v>
          </cell>
        </row>
        <row r="379">
          <cell r="E379" t="str">
            <v>Kaca Cermin tebal 5mm</v>
          </cell>
        </row>
        <row r="380">
          <cell r="E380" t="str">
            <v>Kaca Cermin tebal 6mm</v>
          </cell>
        </row>
        <row r="381">
          <cell r="E381" t="str">
            <v>Kaca Cermin tebal 8mm</v>
          </cell>
        </row>
        <row r="382">
          <cell r="E382" t="str">
            <v>Kaca wireglass tebal 5mm</v>
          </cell>
        </row>
        <row r="383">
          <cell r="E383" t="str">
            <v>Kaca patri tebal 5mm</v>
          </cell>
        </row>
        <row r="386">
          <cell r="E386" t="str">
            <v>BAHAN CAT</v>
          </cell>
        </row>
        <row r="387">
          <cell r="E387" t="str">
            <v>Cat tembok metrolite (putih)</v>
          </cell>
        </row>
        <row r="388">
          <cell r="E388" t="str">
            <v>Cat tembok metrolite (putih)</v>
          </cell>
        </row>
        <row r="389">
          <cell r="E389" t="str">
            <v>Cat Seng</v>
          </cell>
        </row>
        <row r="390">
          <cell r="E390" t="str">
            <v>Cat kayu avian</v>
          </cell>
        </row>
        <row r="391">
          <cell r="E391" t="str">
            <v>Minyak cat avian</v>
          </cell>
        </row>
        <row r="392">
          <cell r="E392" t="str">
            <v>Minyak bekisting</v>
          </cell>
        </row>
        <row r="393">
          <cell r="E393" t="str">
            <v>Cat meni</v>
          </cell>
        </row>
        <row r="394">
          <cell r="E394" t="str">
            <v>Flincote/meni besi</v>
          </cell>
        </row>
        <row r="395">
          <cell r="E395" t="str">
            <v>Soda api</v>
          </cell>
        </row>
        <row r="396">
          <cell r="E396" t="str">
            <v xml:space="preserve">Cat meni besi Galbani </v>
          </cell>
        </row>
        <row r="397">
          <cell r="E397" t="str">
            <v>Plamur tembok</v>
          </cell>
        </row>
        <row r="398">
          <cell r="E398" t="str">
            <v>Lem kayu</v>
          </cell>
        </row>
        <row r="399">
          <cell r="E399" t="str">
            <v>Residu</v>
          </cell>
        </row>
        <row r="400">
          <cell r="E400" t="str">
            <v>Kertas amplas</v>
          </cell>
        </row>
        <row r="401">
          <cell r="E401" t="str">
            <v>Dempul</v>
          </cell>
        </row>
        <row r="402">
          <cell r="E402" t="str">
            <v>Minyak cat</v>
          </cell>
        </row>
        <row r="403">
          <cell r="E403" t="str">
            <v>Vernis</v>
          </cell>
        </row>
        <row r="404">
          <cell r="E404" t="str">
            <v>Sabun</v>
          </cell>
        </row>
        <row r="405">
          <cell r="E405" t="str">
            <v>Plamir kayu</v>
          </cell>
        </row>
        <row r="406">
          <cell r="E406" t="str">
            <v>Cat dasar</v>
          </cell>
        </row>
        <row r="407">
          <cell r="E407" t="str">
            <v>Cat finishing kayu</v>
          </cell>
        </row>
        <row r="408">
          <cell r="E408" t="str">
            <v>Teak oil</v>
          </cell>
        </row>
        <row r="409">
          <cell r="E409" t="str">
            <v>Politur</v>
          </cell>
        </row>
        <row r="410">
          <cell r="E410" t="str">
            <v>Politur jadi</v>
          </cell>
        </row>
        <row r="411">
          <cell r="E411" t="str">
            <v>Cat finishing tembok</v>
          </cell>
        </row>
        <row r="412">
          <cell r="E412" t="str">
            <v>Kalkarium</v>
          </cell>
        </row>
        <row r="413">
          <cell r="E413" t="str">
            <v>Kapur sirih</v>
          </cell>
        </row>
        <row r="414">
          <cell r="E414" t="str">
            <v>Wallpaper</v>
          </cell>
        </row>
        <row r="415">
          <cell r="E415" t="str">
            <v>Perekat</v>
          </cell>
        </row>
        <row r="416">
          <cell r="E416" t="str">
            <v>Alang-alang</v>
          </cell>
        </row>
        <row r="417">
          <cell r="E417" t="str">
            <v>Meni (read lead) A</v>
          </cell>
        </row>
        <row r="418">
          <cell r="E418" t="str">
            <v>Meni (read lead) B</v>
          </cell>
        </row>
        <row r="419">
          <cell r="E419" t="str">
            <v>Pengencer</v>
          </cell>
        </row>
        <row r="422">
          <cell r="E422" t="str">
            <v>BAHAN SANITASI</v>
          </cell>
        </row>
        <row r="423">
          <cell r="E423" t="str">
            <v xml:space="preserve">Closet duduk monoblok (Ito) </v>
          </cell>
        </row>
        <row r="424">
          <cell r="E424" t="str">
            <v xml:space="preserve">Closet jongkok (Ito) </v>
          </cell>
        </row>
        <row r="425">
          <cell r="E425" t="str">
            <v>Closet duduk ivoit B5</v>
          </cell>
        </row>
        <row r="426">
          <cell r="E426" t="str">
            <v>Closet duduk Beige</v>
          </cell>
        </row>
        <row r="427">
          <cell r="E427" t="str">
            <v>Closet duduk INA krem</v>
          </cell>
        </row>
        <row r="428">
          <cell r="E428" t="str">
            <v>Closet jongkok porselen</v>
          </cell>
        </row>
        <row r="429">
          <cell r="E429" t="str">
            <v xml:space="preserve">Closet jongkok Krem </v>
          </cell>
        </row>
        <row r="430">
          <cell r="E430" t="str">
            <v>Urinoir</v>
          </cell>
        </row>
        <row r="431">
          <cell r="E431" t="str">
            <v>Partisi urinoir</v>
          </cell>
        </row>
        <row r="432">
          <cell r="E432" t="str">
            <v>Wastafel porselin</v>
          </cell>
        </row>
        <row r="433">
          <cell r="E433" t="str">
            <v>Wastapel aluminium  1 mata</v>
          </cell>
        </row>
        <row r="434">
          <cell r="E434" t="str">
            <v>Wastapel aluminium  2 mata</v>
          </cell>
        </row>
        <row r="435">
          <cell r="E435" t="str">
            <v xml:space="preserve">Floor drain </v>
          </cell>
        </row>
        <row r="436">
          <cell r="E436" t="str">
            <v>Seal tape</v>
          </cell>
        </row>
        <row r="437">
          <cell r="E437" t="str">
            <v xml:space="preserve">Kran air </v>
          </cell>
        </row>
        <row r="438">
          <cell r="E438" t="str">
            <v>Kran wastafel   1/2 "</v>
          </cell>
        </row>
        <row r="439">
          <cell r="E439" t="str">
            <v>Kran urinoir   1/2 "</v>
          </cell>
        </row>
        <row r="440">
          <cell r="E440" t="str">
            <v>Shawer  + acc  Mandi</v>
          </cell>
        </row>
        <row r="441">
          <cell r="E441" t="str">
            <v>Bak air fiber glass</v>
          </cell>
        </row>
        <row r="442">
          <cell r="E442" t="str">
            <v>Bak air Teraso</v>
          </cell>
        </row>
        <row r="443">
          <cell r="E443" t="str">
            <v>Kran bebek</v>
          </cell>
        </row>
        <row r="444">
          <cell r="E444" t="str">
            <v>Stop kran</v>
          </cell>
        </row>
        <row r="445">
          <cell r="E445" t="str">
            <v>Bak cuci stainless stel</v>
          </cell>
        </row>
        <row r="446">
          <cell r="E446" t="str">
            <v>Bak cuci Teraso</v>
          </cell>
        </row>
        <row r="447">
          <cell r="E447" t="str">
            <v>Waterdrain + accesoriss</v>
          </cell>
        </row>
        <row r="448">
          <cell r="E448" t="str">
            <v>Saringan got</v>
          </cell>
        </row>
        <row r="449">
          <cell r="E449" t="str">
            <v>Badkip</v>
          </cell>
        </row>
        <row r="451">
          <cell r="E451" t="str">
            <v>BAHAN PIPA</v>
          </cell>
        </row>
        <row r="452">
          <cell r="E452" t="str">
            <v>Pipa PVC   1/2''</v>
          </cell>
        </row>
        <row r="453">
          <cell r="E453" t="str">
            <v>Pipa PVC   1''</v>
          </cell>
        </row>
        <row r="454">
          <cell r="E454" t="str">
            <v>Pipa PVC   1 1/2''</v>
          </cell>
        </row>
        <row r="455">
          <cell r="E455" t="str">
            <v>Pipa PVC   3/4''</v>
          </cell>
        </row>
        <row r="456">
          <cell r="E456" t="str">
            <v>Pipa PVC   4''</v>
          </cell>
        </row>
        <row r="457">
          <cell r="E457" t="str">
            <v>Pipa PVC   3''</v>
          </cell>
        </row>
        <row r="458">
          <cell r="E458" t="str">
            <v>Pipa PVC   2,5''</v>
          </cell>
        </row>
        <row r="459">
          <cell r="E459" t="str">
            <v>Pipa PVC   2''</v>
          </cell>
        </row>
        <row r="460">
          <cell r="E460" t="str">
            <v>Pipa GIP  2"</v>
          </cell>
        </row>
        <row r="461">
          <cell r="E461" t="str">
            <v>Pipa GIP  1/2"</v>
          </cell>
        </row>
        <row r="462">
          <cell r="E462" t="str">
            <v>Pipa GIP 1 1/2"</v>
          </cell>
        </row>
        <row r="463">
          <cell r="E463" t="str">
            <v>Pipa GIP  3/4"</v>
          </cell>
        </row>
        <row r="464">
          <cell r="E464" t="str">
            <v>Pipa GIP  1"</v>
          </cell>
        </row>
        <row r="465">
          <cell r="E465" t="str">
            <v>Pipa GIP  4"</v>
          </cell>
        </row>
        <row r="466">
          <cell r="E466" t="str">
            <v>Pipa GIP 3"</v>
          </cell>
        </row>
        <row r="467">
          <cell r="E467" t="str">
            <v>Pipa beton</v>
          </cell>
        </row>
        <row r="468">
          <cell r="E468" t="str">
            <v>Pipa tanah</v>
          </cell>
        </row>
        <row r="469">
          <cell r="E469" t="str">
            <v>Pipa vinilon 4"</v>
          </cell>
        </row>
        <row r="470">
          <cell r="E470" t="str">
            <v>Lem pipa</v>
          </cell>
        </row>
        <row r="471">
          <cell r="E471" t="str">
            <v>Sok (sambungan pipa) DI 3/4"</v>
          </cell>
        </row>
        <row r="473">
          <cell r="E473" t="str">
            <v>BAHAN LISTRIK</v>
          </cell>
        </row>
        <row r="474">
          <cell r="E474" t="str">
            <v>Lampu Pijar 40 Watt</v>
          </cell>
        </row>
        <row r="475">
          <cell r="E475" t="str">
            <v>Lampu Pijar 15 Watt</v>
          </cell>
        </row>
        <row r="476">
          <cell r="E476" t="str">
            <v>Lampu TL 1 x 20 Watt</v>
          </cell>
        </row>
        <row r="477">
          <cell r="E477" t="str">
            <v>Lampu TL 2 x 20 Watt</v>
          </cell>
        </row>
        <row r="478">
          <cell r="E478" t="str">
            <v>Lampu TL 1 x 36 Watt</v>
          </cell>
        </row>
        <row r="479">
          <cell r="E479" t="str">
            <v>Lampu SL-E 15 Watt</v>
          </cell>
        </row>
        <row r="480">
          <cell r="E480" t="str">
            <v>Lampu SL-E 18 Watt</v>
          </cell>
        </row>
        <row r="481">
          <cell r="E481" t="str">
            <v>Lampu SL-E 20 Watt</v>
          </cell>
        </row>
        <row r="482">
          <cell r="E482" t="str">
            <v>Lampu TL 18 Watt</v>
          </cell>
        </row>
        <row r="483">
          <cell r="E483" t="str">
            <v>Stop Kontak</v>
          </cell>
        </row>
        <row r="484">
          <cell r="E484" t="str">
            <v>Saklar Tunggal</v>
          </cell>
        </row>
        <row r="485">
          <cell r="E485" t="str">
            <v>Saklar Ganda</v>
          </cell>
        </row>
        <row r="486">
          <cell r="E486" t="str">
            <v>Klem Kabel No. 10</v>
          </cell>
        </row>
        <row r="487">
          <cell r="E487" t="str">
            <v>Pipa Instalasi Listrik</v>
          </cell>
        </row>
        <row r="488">
          <cell r="E488" t="str">
            <v>Inbow Dos</v>
          </cell>
        </row>
        <row r="489">
          <cell r="E489" t="str">
            <v>Las Dop</v>
          </cell>
        </row>
        <row r="490">
          <cell r="E490" t="str">
            <v>Isolasi</v>
          </cell>
        </row>
        <row r="491">
          <cell r="E491" t="str">
            <v>T - Dos 5/8"</v>
          </cell>
        </row>
        <row r="492">
          <cell r="E492" t="str">
            <v>Fitting</v>
          </cell>
        </row>
        <row r="493">
          <cell r="E493" t="str">
            <v>Kabel NYM (2x2,5) mm</v>
          </cell>
        </row>
        <row r="494">
          <cell r="E494" t="str">
            <v>Kabel NYM (3x2,5) mm</v>
          </cell>
        </row>
        <row r="495">
          <cell r="E495" t="str">
            <v>MCB 6A Ex. Supran</v>
          </cell>
        </row>
        <row r="496">
          <cell r="E496" t="str">
            <v>MCB 32A Ex. Supran</v>
          </cell>
        </row>
        <row r="497">
          <cell r="E497" t="str">
            <v>Fuse Box</v>
          </cell>
        </row>
        <row r="498">
          <cell r="E498" t="str">
            <v>Kotak Panil + MCB + Pentanahan</v>
          </cell>
        </row>
        <row r="499">
          <cell r="E499" t="str">
            <v xml:space="preserve">Pengadan dan pemasangan lampu TL 2x36 W </v>
          </cell>
        </row>
        <row r="500">
          <cell r="E500" t="str">
            <v xml:space="preserve">Pengadan dan pemasangan lampu TL 2x18 W </v>
          </cell>
        </row>
        <row r="501">
          <cell r="E501" t="str">
            <v>Pengadan dan pemasangan lampu  SL 25 W</v>
          </cell>
        </row>
        <row r="502">
          <cell r="E502" t="str">
            <v>Pengadan dan pemasangan lampu  SL 18 W</v>
          </cell>
        </row>
        <row r="503">
          <cell r="E503" t="str">
            <v>Pengadan dan pemasangan lampu  Douwn Light SL 25 W</v>
          </cell>
        </row>
        <row r="504">
          <cell r="E504" t="str">
            <v>Pengadan dan pemasangan lampu  gantung SL 25 W</v>
          </cell>
        </row>
        <row r="505">
          <cell r="E505" t="str">
            <v>Pengadan dan pemasangan lampu  SL 18 W</v>
          </cell>
        </row>
        <row r="506">
          <cell r="E506" t="str">
            <v>Pengadan dan pemasangan lampu  kolom SL 25 W</v>
          </cell>
        </row>
        <row r="507">
          <cell r="E507" t="str">
            <v>Pengadan dan pemasangan lampu  gantung SL 25 W</v>
          </cell>
        </row>
        <row r="508">
          <cell r="E508" t="str">
            <v>Kotak kontak biasa 200 VA</v>
          </cell>
        </row>
        <row r="509">
          <cell r="E509" t="str">
            <v>Kotak kontak khusus 1000 VA</v>
          </cell>
        </row>
        <row r="510">
          <cell r="E510" t="str">
            <v>Pengadan dan pemasangan saklar ganda</v>
          </cell>
        </row>
        <row r="511">
          <cell r="E511" t="str">
            <v>Pengadan dan pemasangan saklar tunggal</v>
          </cell>
        </row>
        <row r="512">
          <cell r="E512" t="str">
            <v>Instalasi cahaya</v>
          </cell>
        </row>
        <row r="513">
          <cell r="E513" t="str">
            <v>Instalasi KKB 200 VA</v>
          </cell>
        </row>
        <row r="514">
          <cell r="E514" t="str">
            <v>Instalasi KKK 1000 VA</v>
          </cell>
        </row>
        <row r="515">
          <cell r="E515" t="str">
            <v>Pengadan dan pemasangan panel penerangan</v>
          </cell>
        </row>
        <row r="516">
          <cell r="E516" t="str">
            <v>Tranking kabel</v>
          </cell>
        </row>
        <row r="517">
          <cell r="E517" t="str">
            <v>Distribustion panel + acc</v>
          </cell>
        </row>
        <row r="518">
          <cell r="E518" t="str">
            <v>Kabel NYFGby 4 x 16 mm2 dari Panel Distribution ke Panel Pene</v>
          </cell>
        </row>
        <row r="519">
          <cell r="E519" t="str">
            <v>Alat bantu</v>
          </cell>
        </row>
        <row r="521">
          <cell r="E521" t="str">
            <v>BAHAN BETON CETAK</v>
          </cell>
        </row>
        <row r="522">
          <cell r="E522" t="str">
            <v>Buis beton  1/2 x 30 cm</v>
          </cell>
        </row>
        <row r="523">
          <cell r="E523" t="str">
            <v>Paving blok</v>
          </cell>
        </row>
        <row r="524">
          <cell r="E524" t="str">
            <v>Hollow block (HB 20)</v>
          </cell>
        </row>
        <row r="525">
          <cell r="E525" t="str">
            <v>Hollow block (HB 15)</v>
          </cell>
        </row>
        <row r="526">
          <cell r="E526" t="str">
            <v>Hollow block (HB 10)</v>
          </cell>
        </row>
        <row r="527">
          <cell r="E527" t="str">
            <v>Concrete block (CB 20)</v>
          </cell>
        </row>
        <row r="528">
          <cell r="E528" t="str">
            <v>Concrete block (CB 15)</v>
          </cell>
        </row>
        <row r="529">
          <cell r="E529" t="str">
            <v>Concrete block (CB 10)</v>
          </cell>
        </row>
        <row r="530">
          <cell r="E530" t="str">
            <v>Bondbeam 40x40x20</v>
          </cell>
        </row>
        <row r="531">
          <cell r="E531" t="str">
            <v>Terawang/Roster</v>
          </cell>
        </row>
        <row r="532">
          <cell r="E532" t="str">
            <v>Bata Berongga</v>
          </cell>
        </row>
        <row r="533">
          <cell r="E533" t="str">
            <v>Panel beton pracetak</v>
          </cell>
        </row>
        <row r="534">
          <cell r="E534" t="str">
            <v>Kolom beton pracetak</v>
          </cell>
        </row>
        <row r="535">
          <cell r="E535" t="str">
            <v>Waterstop lebar 150mm</v>
          </cell>
        </row>
        <row r="536">
          <cell r="E536" t="str">
            <v>Waterstop lebar 200mm</v>
          </cell>
        </row>
        <row r="537">
          <cell r="E537" t="str">
            <v>Waterstop lebar 230-320mm</v>
          </cell>
        </row>
        <row r="538">
          <cell r="E538" t="str">
            <v>Spacer/formite/penjaga jarak bekisting</v>
          </cell>
        </row>
        <row r="539">
          <cell r="E539" t="str">
            <v>Tiang Precast Ukuran = 171x17 (Lima  Susun)</v>
          </cell>
        </row>
        <row r="540">
          <cell r="E540" t="str">
            <v>Panel Beton Precast (240x45x5 cm)</v>
          </cell>
        </row>
        <row r="541">
          <cell r="E541" t="str">
            <v>Beton 1 : 1 1/2 : 2 1/2</v>
          </cell>
        </row>
        <row r="544">
          <cell r="E544" t="str">
            <v>PERALATAN KERJA</v>
          </cell>
        </row>
        <row r="545">
          <cell r="E545" t="str">
            <v>Kikir KCL</v>
          </cell>
        </row>
        <row r="546">
          <cell r="E546" t="str">
            <v>Mesin SHIMIZU 130bit</v>
          </cell>
        </row>
        <row r="547">
          <cell r="E547" t="str">
            <v>Gergaji besi</v>
          </cell>
        </row>
        <row r="548">
          <cell r="E548" t="str">
            <v xml:space="preserve">Kuas </v>
          </cell>
        </row>
        <row r="549">
          <cell r="E549" t="str">
            <v>Kuas 4"</v>
          </cell>
        </row>
        <row r="550">
          <cell r="E550" t="str">
            <v>Ember</v>
          </cell>
        </row>
        <row r="551">
          <cell r="E551" t="str">
            <v>Kertas amplas</v>
          </cell>
        </row>
        <row r="552">
          <cell r="E552" t="str">
            <v>Kertas amplas (m)</v>
          </cell>
        </row>
        <row r="553">
          <cell r="E553" t="str">
            <v>Pemotong keramik</v>
          </cell>
        </row>
        <row r="554">
          <cell r="E554" t="str">
            <v>Palu</v>
          </cell>
        </row>
        <row r="555">
          <cell r="E555" t="str">
            <v>Tali ijuk</v>
          </cell>
        </row>
        <row r="556">
          <cell r="E556" t="str">
            <v>Mata gergaji</v>
          </cell>
        </row>
        <row r="557">
          <cell r="E557" t="str">
            <v>Minyak pelumas</v>
          </cell>
        </row>
        <row r="558">
          <cell r="E558" t="str">
            <v>Solar</v>
          </cell>
        </row>
        <row r="559">
          <cell r="E559" t="str">
            <v>Kompressor, blasting</v>
          </cell>
        </row>
        <row r="560">
          <cell r="E560" t="str">
            <v>BBM</v>
          </cell>
        </row>
        <row r="574">
          <cell r="E574" t="str">
            <v>HARGA UPAH KERJA</v>
          </cell>
        </row>
        <row r="576">
          <cell r="E576" t="str">
            <v>Pembantu Tukang</v>
          </cell>
        </row>
        <row r="577">
          <cell r="E577" t="str">
            <v>Tukang kayu</v>
          </cell>
        </row>
        <row r="578">
          <cell r="E578" t="str">
            <v>Tukang las</v>
          </cell>
        </row>
        <row r="579">
          <cell r="E579" t="str">
            <v>Tukang Pipa</v>
          </cell>
        </row>
        <row r="580">
          <cell r="E580" t="str">
            <v>Tukang gali</v>
          </cell>
        </row>
        <row r="581">
          <cell r="E581" t="str">
            <v>Tukang batu</v>
          </cell>
        </row>
        <row r="582">
          <cell r="E582" t="str">
            <v>Tukang besi</v>
          </cell>
        </row>
        <row r="583">
          <cell r="E583" t="str">
            <v>Tukang cat</v>
          </cell>
        </row>
        <row r="584">
          <cell r="E584" t="str">
            <v>Tukang listrik</v>
          </cell>
        </row>
        <row r="585">
          <cell r="E585" t="str">
            <v>Kepala Tukang Kayu</v>
          </cell>
        </row>
        <row r="586">
          <cell r="E586" t="str">
            <v xml:space="preserve">Kepala Tukang Batu </v>
          </cell>
        </row>
        <row r="587">
          <cell r="E587" t="str">
            <v>Kepala Tukang Cat</v>
          </cell>
        </row>
        <row r="588">
          <cell r="E588" t="str">
            <v>Kepala Tukang Listrik</v>
          </cell>
        </row>
        <row r="589">
          <cell r="E589" t="str">
            <v>Kepala Tukang Pipa</v>
          </cell>
        </row>
        <row r="590">
          <cell r="E590" t="str">
            <v>Kepala Tukang Besi</v>
          </cell>
        </row>
        <row r="591">
          <cell r="E591" t="str">
            <v>Mandor</v>
          </cell>
        </row>
        <row r="592">
          <cell r="E592" t="str">
            <v>Pekerja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AB01"/>
      <sheetName val="Rekap01"/>
      <sheetName val="RAB02"/>
      <sheetName val="Rekap02"/>
      <sheetName val="RAB03"/>
      <sheetName val="Rekap03"/>
      <sheetName val="RAB04"/>
      <sheetName val="Rekap04"/>
      <sheetName val="RAB05"/>
      <sheetName val="Rekap05"/>
      <sheetName val="Rekap Total"/>
      <sheetName val="Analisa"/>
      <sheetName val="Bahan&amp;Upah"/>
      <sheetName val="Schedule"/>
      <sheetName val="Mobilisasi"/>
      <sheetName val="Network Plan."/>
      <sheetName val="D. Personil"/>
      <sheetName val="D. Peralatan"/>
      <sheetName val="Organisasi Kerja"/>
      <sheetName val="Rab Perbandingan1"/>
      <sheetName val="Rekap Perbandingan"/>
      <sheetName val="Schedule Material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RUKTUR"/>
      <sheetName val="ARSITEKTUR"/>
      <sheetName val="ME"/>
      <sheetName val="Sheet1"/>
      <sheetName val="kusen"/>
      <sheetName val="Sheet2"/>
    </sheetNames>
    <sheetDataSet>
      <sheetData sheetId="0"/>
      <sheetData sheetId="1" refreshError="1"/>
      <sheetData sheetId="2" refreshError="1"/>
      <sheetData sheetId="3">
        <row r="3">
          <cell r="R3">
            <v>1.5782400000000001</v>
          </cell>
          <cell r="U3">
            <v>0.61650000000000005</v>
          </cell>
        </row>
      </sheetData>
      <sheetData sheetId="4"/>
      <sheetData sheetId="5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bilisasi (2)"/>
      <sheetName val="Div2"/>
      <sheetName val="Div3"/>
      <sheetName val="Div4"/>
      <sheetName val="Div5"/>
      <sheetName val="Div6"/>
      <sheetName val="Div7"/>
      <sheetName val="Div8"/>
      <sheetName val="Div9"/>
      <sheetName val="Sheet3"/>
      <sheetName val="Sheet2"/>
      <sheetName val="Sheet1"/>
    </sheetNames>
    <sheetDataSet>
      <sheetData sheetId="0" refreshError="1"/>
      <sheetData sheetId="1" refreshError="1">
        <row r="13">
          <cell r="G13" t="str">
            <v>Tk</v>
          </cell>
        </row>
        <row r="14">
          <cell r="G14" t="str">
            <v>Fk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rg-jadi"/>
      <sheetName val="REKAP"/>
      <sheetName val="Harga Alat"/>
      <sheetName val="Analisa Alat"/>
      <sheetName val="Pendahuluan"/>
      <sheetName val="AN-GALIAN"/>
      <sheetName val="PONDASI"/>
      <sheetName val="BETON"/>
      <sheetName val="Beton Pracetak"/>
      <sheetName val="Aluminium"/>
      <sheetName val="Dinding"/>
      <sheetName val="Pelasteran"/>
      <sheetName val="Lantai 14"/>
      <sheetName val="KAYU-ATAP BajaRingan"/>
      <sheetName val="KAYU 14"/>
      <sheetName val="PLAPOND"/>
      <sheetName val="KUNCI+KACA"/>
      <sheetName val="CAT"/>
      <sheetName val="Sanitasi 1"/>
      <sheetName val="Pipa"/>
      <sheetName val="Pot. Pipa"/>
      <sheetName val="paving"/>
      <sheetName val="Jl. Lingkungan"/>
      <sheetName val="Sheet1"/>
    </sheetNames>
    <sheetDataSet>
      <sheetData sheetId="0" refreshError="1">
        <row r="21">
          <cell r="H21">
            <v>120000</v>
          </cell>
        </row>
        <row r="24">
          <cell r="H24">
            <v>43000</v>
          </cell>
        </row>
        <row r="30">
          <cell r="H30">
            <v>600</v>
          </cell>
        </row>
        <row r="44">
          <cell r="H44">
            <v>90000</v>
          </cell>
        </row>
        <row r="45">
          <cell r="H45">
            <v>100000</v>
          </cell>
        </row>
        <row r="46">
          <cell r="H46">
            <v>105000</v>
          </cell>
        </row>
        <row r="58">
          <cell r="H58">
            <v>49000</v>
          </cell>
        </row>
        <row r="144">
          <cell r="H144">
            <v>20000</v>
          </cell>
        </row>
        <row r="159">
          <cell r="H159">
            <v>25000</v>
          </cell>
        </row>
        <row r="362">
          <cell r="H362">
            <v>100000</v>
          </cell>
        </row>
        <row r="559">
          <cell r="H559">
            <v>135000</v>
          </cell>
        </row>
        <row r="560">
          <cell r="H560">
            <v>115000</v>
          </cell>
        </row>
        <row r="566">
          <cell r="H566">
            <v>90000</v>
          </cell>
        </row>
        <row r="574">
          <cell r="H574">
            <v>80000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K1">
            <v>0.1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 TAMBAHAN"/>
      <sheetName val="DISAIN RDS"/>
      <sheetName val="KOEFESIEN"/>
      <sheetName val="Rekap Biaya"/>
      <sheetName val="Kuantitas &amp; Harga"/>
      <sheetName val="Pekerjaan Utama"/>
      <sheetName val="%"/>
      <sheetName val="Informasi"/>
      <sheetName val="Peta Quarry"/>
      <sheetName val="Mobilisasi"/>
      <sheetName val="Perhitungan Mobilisasi Alat"/>
      <sheetName val="Lalu Lintas"/>
      <sheetName val="Jembatan Sementara"/>
      <sheetName val="Additional"/>
      <sheetName val="3-DIV2"/>
      <sheetName val="3-DIV3"/>
      <sheetName val="3-DIV3 (2)"/>
      <sheetName val="3-DIV3 (3)"/>
      <sheetName val="3-DIV3 (4)"/>
      <sheetName val="3-DIV4"/>
      <sheetName val="3-DIV5"/>
      <sheetName val="3-DIV5-LPAS"/>
      <sheetName val="Lean Concr"/>
      <sheetName val="Sand-Bedding"/>
      <sheetName val="3-DIV6"/>
      <sheetName val="3-DIV6 Lasbutag"/>
      <sheetName val="3-DIV7"/>
      <sheetName val="3-DIV7.1"/>
      <sheetName val="3-DIV8"/>
      <sheetName val="3-DIV9"/>
      <sheetName val="3-DIV10 LS-Rutin"/>
      <sheetName val="3-DIV10 Kuantitas"/>
      <sheetName val="3-DIV10 Analisa HSP"/>
      <sheetName val="SPESIFIKASI"/>
      <sheetName val="4-Basic Price"/>
      <sheetName val="4-formulir harga bahan"/>
      <sheetName val="4-Analisa Quarry"/>
      <sheetName val="5-Peralatan"/>
      <sheetName val="5-Peralatan (2)"/>
      <sheetName val="6-Agregat Halus &amp; Kasar"/>
      <sheetName val="6-Agregat Kelas A"/>
      <sheetName val="6-Agregat Kelas B"/>
      <sheetName val="6-Agregat Kelas 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>
        <row r="13">
          <cell r="AW13">
            <v>47472.058636363639</v>
          </cell>
        </row>
        <row r="16">
          <cell r="AW16">
            <v>70230.073977639215</v>
          </cell>
        </row>
        <row r="24">
          <cell r="AW24">
            <v>293927.19306224468</v>
          </cell>
        </row>
      </sheetData>
      <sheetData sheetId="38"/>
      <sheetData sheetId="39"/>
      <sheetData sheetId="40"/>
      <sheetData sheetId="41"/>
      <sheetData sheetId="42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-DIV2"/>
    </sheetNames>
    <sheetDataSet>
      <sheetData sheetId="0">
        <row r="1">
          <cell r="A1" t="str">
            <v>ITEM PEMBAYARAN NO.</v>
          </cell>
          <cell r="D1" t="str">
            <v>:  2.1</v>
          </cell>
          <cell r="E1" t="str">
            <v>oke</v>
          </cell>
          <cell r="J1" t="str">
            <v xml:space="preserve">Analisa EI-21 </v>
          </cell>
          <cell r="T1" t="str">
            <v xml:space="preserve">Analisa EI-21 </v>
          </cell>
        </row>
        <row r="2">
          <cell r="A2" t="str">
            <v>JENIS PEKERJAAN</v>
          </cell>
          <cell r="D2" t="str">
            <v>:  Galian Utk Drainase, Saluran dan Saluran Air</v>
          </cell>
        </row>
        <row r="3">
          <cell r="A3" t="str">
            <v>SATUAN PEMBAYARAN</v>
          </cell>
          <cell r="D3" t="str">
            <v>:  M3</v>
          </cell>
          <cell r="J3" t="str">
            <v xml:space="preserve">         URAIAN ANALISA HARGA SATUAN</v>
          </cell>
          <cell r="L3" t="str">
            <v>FORMULIR STANDAR UNTUK</v>
          </cell>
        </row>
        <row r="4">
          <cell r="L4" t="str">
            <v>PEREKAMAN ANALISA MASING-MASING HARGA SATUAN</v>
          </cell>
        </row>
        <row r="5">
          <cell r="L5" t="str">
            <v/>
          </cell>
        </row>
        <row r="6">
          <cell r="A6" t="str">
            <v>No.</v>
          </cell>
          <cell r="C6" t="str">
            <v>U R A I A N</v>
          </cell>
          <cell r="G6" t="str">
            <v>KODE</v>
          </cell>
          <cell r="H6" t="str">
            <v>KOEF.</v>
          </cell>
          <cell r="I6" t="str">
            <v>SATUAN</v>
          </cell>
          <cell r="J6" t="str">
            <v>KETERANGAN</v>
          </cell>
        </row>
        <row r="8">
          <cell r="L8" t="str">
            <v>PROYEK</v>
          </cell>
          <cell r="O8" t="str">
            <v>:</v>
          </cell>
        </row>
        <row r="9">
          <cell r="A9" t="str">
            <v>I.</v>
          </cell>
          <cell r="C9" t="str">
            <v>ASUMSI</v>
          </cell>
          <cell r="L9" t="str">
            <v>No. PAKET KONTRAK</v>
          </cell>
          <cell r="O9" t="str">
            <v>:</v>
          </cell>
        </row>
        <row r="10">
          <cell r="A10">
            <v>1</v>
          </cell>
          <cell r="C10" t="str">
            <v>Menggunakan alat berat (cara mekanik)</v>
          </cell>
          <cell r="L10" t="str">
            <v>NAMA PAKET</v>
          </cell>
          <cell r="O10" t="str">
            <v>:</v>
          </cell>
        </row>
        <row r="11">
          <cell r="A11">
            <v>2</v>
          </cell>
          <cell r="C11" t="str">
            <v>Lokasi pekerjaan : sepanjang jalan</v>
          </cell>
          <cell r="L11" t="str">
            <v>PROP / KAB / KODYA</v>
          </cell>
          <cell r="O11" t="str">
            <v>:</v>
          </cell>
        </row>
        <row r="12">
          <cell r="A12">
            <v>3</v>
          </cell>
          <cell r="C12" t="str">
            <v>Kondisi Jalan   :  sedang / baik</v>
          </cell>
          <cell r="L12" t="str">
            <v>ITEM PEMBAYARAN NO.</v>
          </cell>
          <cell r="O12" t="str">
            <v>:  2.1</v>
          </cell>
          <cell r="R12" t="str">
            <v>PERKIRAAN VOL. PEK.</v>
          </cell>
          <cell r="T12" t="str">
            <v>:</v>
          </cell>
          <cell r="U12">
            <v>1</v>
          </cell>
        </row>
        <row r="13">
          <cell r="A13">
            <v>4</v>
          </cell>
          <cell r="C13" t="str">
            <v>Jam kerja efektif per-hari</v>
          </cell>
          <cell r="G13" t="str">
            <v>Tk</v>
          </cell>
          <cell r="H13">
            <v>7</v>
          </cell>
          <cell r="I13" t="str">
            <v>jam</v>
          </cell>
          <cell r="L13" t="str">
            <v>JENIS PEKERJAAN</v>
          </cell>
          <cell r="O13" t="str">
            <v>:  Galian Utk Drainase, Saluran dan Saluran Air</v>
          </cell>
          <cell r="R13" t="str">
            <v>TOTAL HARGA (Rp.)</v>
          </cell>
          <cell r="T13" t="str">
            <v>:</v>
          </cell>
          <cell r="U13">
            <v>32339.52</v>
          </cell>
        </row>
        <row r="14">
          <cell r="A14">
            <v>5</v>
          </cell>
          <cell r="C14" t="str">
            <v>Faktor pengembangan bahan</v>
          </cell>
          <cell r="G14" t="str">
            <v>Fk</v>
          </cell>
          <cell r="H14">
            <v>1.2</v>
          </cell>
          <cell r="I14" t="str">
            <v>-</v>
          </cell>
          <cell r="L14" t="str">
            <v>SATUAN PEMBAYARAN</v>
          </cell>
          <cell r="O14" t="str">
            <v>:  M3</v>
          </cell>
          <cell r="Q14">
            <v>0</v>
          </cell>
          <cell r="R14" t="str">
            <v>% THD. BIAYA PROYEK</v>
          </cell>
          <cell r="T14" t="str">
            <v>:</v>
          </cell>
          <cell r="U14">
            <v>7.6954069998812278E-4</v>
          </cell>
        </row>
        <row r="17">
          <cell r="A17" t="str">
            <v>II.</v>
          </cell>
          <cell r="C17" t="str">
            <v>URUTAN  KERJA</v>
          </cell>
          <cell r="Q17" t="str">
            <v>PERKIRAAN</v>
          </cell>
          <cell r="R17" t="str">
            <v>HARGA</v>
          </cell>
          <cell r="S17" t="str">
            <v>JUMLAH</v>
          </cell>
        </row>
        <row r="18">
          <cell r="A18">
            <v>1</v>
          </cell>
          <cell r="C18" t="str">
            <v>Penggalian dilakukan dengan menggunakan Excavator</v>
          </cell>
          <cell r="L18" t="str">
            <v>NO.</v>
          </cell>
          <cell r="N18" t="str">
            <v>KOMPONEN</v>
          </cell>
          <cell r="P18" t="str">
            <v>SATUAN</v>
          </cell>
          <cell r="Q18" t="str">
            <v>KUANTITAS</v>
          </cell>
          <cell r="R18" t="str">
            <v>SATUAN</v>
          </cell>
          <cell r="S18" t="str">
            <v>HARGA</v>
          </cell>
        </row>
        <row r="19">
          <cell r="A19">
            <v>2</v>
          </cell>
          <cell r="C19" t="str">
            <v>Selanjutnya Excavator menuangkan material hasil</v>
          </cell>
          <cell r="R19" t="str">
            <v>(Rp.)</v>
          </cell>
          <cell r="S19" t="str">
            <v>(Rp.)</v>
          </cell>
        </row>
        <row r="20">
          <cell r="C20" t="str">
            <v>galian kedalam Dump Truck</v>
          </cell>
        </row>
        <row r="21">
          <cell r="A21">
            <v>3</v>
          </cell>
          <cell r="C21" t="str">
            <v>Dump Truck membuang material hasil galian keluar</v>
          </cell>
        </row>
        <row r="22">
          <cell r="C22" t="str">
            <v>lokasi jalan sejauh</v>
          </cell>
          <cell r="G22" t="str">
            <v>L</v>
          </cell>
          <cell r="H22">
            <v>5</v>
          </cell>
          <cell r="I22" t="str">
            <v>Km</v>
          </cell>
          <cell r="L22" t="str">
            <v>A.</v>
          </cell>
          <cell r="N22" t="str">
            <v>TENAGA</v>
          </cell>
        </row>
        <row r="23">
          <cell r="A23">
            <v>4</v>
          </cell>
          <cell r="C23" t="str">
            <v>Sekelompok pekerja akan merapikan hasil galian</v>
          </cell>
        </row>
        <row r="24">
          <cell r="L24" t="str">
            <v>1.</v>
          </cell>
          <cell r="N24" t="str">
            <v>Pekerja</v>
          </cell>
          <cell r="O24" t="str">
            <v>(L01)</v>
          </cell>
          <cell r="P24" t="str">
            <v>jam</v>
          </cell>
          <cell r="Q24">
            <v>3.6504440701875605E-2</v>
          </cell>
          <cell r="R24">
            <v>2857.14</v>
          </cell>
          <cell r="U24">
            <v>104.29829770695686</v>
          </cell>
        </row>
        <row r="25">
          <cell r="L25" t="str">
            <v>2.</v>
          </cell>
          <cell r="N25" t="str">
            <v>Mandor</v>
          </cell>
          <cell r="O25" t="str">
            <v>(L03)</v>
          </cell>
          <cell r="P25" t="str">
            <v>jam</v>
          </cell>
          <cell r="Q25">
            <v>9.1261101754689013E-3</v>
          </cell>
          <cell r="R25">
            <v>3214.29</v>
          </cell>
          <cell r="U25">
            <v>29.333964675907936</v>
          </cell>
        </row>
        <row r="26">
          <cell r="A26" t="str">
            <v>III.</v>
          </cell>
          <cell r="C26" t="str">
            <v>PEMAKAIAN BAHAN, ALAT DAN TENAGA</v>
          </cell>
        </row>
        <row r="28">
          <cell r="A28" t="str">
            <v xml:space="preserve">   1.</v>
          </cell>
          <cell r="C28" t="str">
            <v>BAHAN</v>
          </cell>
          <cell r="R28" t="str">
            <v xml:space="preserve">JUMLAH HARGA TENAGA   </v>
          </cell>
          <cell r="U28">
            <v>133.63226238286478</v>
          </cell>
        </row>
        <row r="29">
          <cell r="C29" t="str">
            <v>Tidak ada bahan yang diperlukan</v>
          </cell>
        </row>
        <row r="30">
          <cell r="L30" t="str">
            <v>B.</v>
          </cell>
          <cell r="N30" t="str">
            <v>BAHAN</v>
          </cell>
        </row>
        <row r="32">
          <cell r="A32" t="str">
            <v xml:space="preserve">   2.</v>
          </cell>
          <cell r="C32" t="str">
            <v>ALAT</v>
          </cell>
        </row>
        <row r="33">
          <cell r="A33" t="str">
            <v xml:space="preserve">   2.a.</v>
          </cell>
          <cell r="C33" t="str">
            <v>EXCAVATOR</v>
          </cell>
          <cell r="G33" t="str">
            <v>(E10)</v>
          </cell>
        </row>
        <row r="34">
          <cell r="C34" t="str">
            <v>Kapasitas Bucket</v>
          </cell>
          <cell r="G34" t="str">
            <v>V</v>
          </cell>
          <cell r="H34">
            <v>0.93</v>
          </cell>
          <cell r="I34" t="str">
            <v>M3</v>
          </cell>
        </row>
        <row r="35">
          <cell r="C35" t="str">
            <v>Faktor Bucket</v>
          </cell>
          <cell r="G35" t="str">
            <v>Fb</v>
          </cell>
          <cell r="H35">
            <v>1</v>
          </cell>
          <cell r="I35" t="str">
            <v>-</v>
          </cell>
        </row>
        <row r="36">
          <cell r="C36" t="str">
            <v>Faktor  Efisiensi alat</v>
          </cell>
          <cell r="G36" t="str">
            <v>Fa</v>
          </cell>
          <cell r="H36">
            <v>0.83</v>
          </cell>
          <cell r="I36" t="str">
            <v>-</v>
          </cell>
        </row>
        <row r="37">
          <cell r="C37" t="str">
            <v>Faktor Konversi</v>
          </cell>
          <cell r="G37" t="str">
            <v>Fv</v>
          </cell>
          <cell r="H37">
            <v>0.9</v>
          </cell>
        </row>
        <row r="39">
          <cell r="C39" t="str">
            <v>Waktu siklus</v>
          </cell>
          <cell r="G39" t="str">
            <v>Ts1</v>
          </cell>
          <cell r="R39" t="str">
            <v xml:space="preserve">JUMLAH HARGA BAHAN   </v>
          </cell>
          <cell r="U39">
            <v>0</v>
          </cell>
        </row>
        <row r="40">
          <cell r="C40" t="str">
            <v>- Menggali,  memuat dan berputar</v>
          </cell>
          <cell r="G40" t="str">
            <v>T1</v>
          </cell>
          <cell r="H40">
            <v>0.317</v>
          </cell>
          <cell r="I40" t="str">
            <v>menit</v>
          </cell>
        </row>
        <row r="41">
          <cell r="C41" t="str">
            <v>- Lain-lain</v>
          </cell>
          <cell r="G41" t="str">
            <v>T2</v>
          </cell>
          <cell r="I41" t="str">
            <v>menit</v>
          </cell>
          <cell r="L41" t="str">
            <v>C.</v>
          </cell>
          <cell r="N41" t="str">
            <v>PERALATAN</v>
          </cell>
        </row>
        <row r="42">
          <cell r="G42" t="str">
            <v>Ts1</v>
          </cell>
          <cell r="H42">
            <v>0.317</v>
          </cell>
          <cell r="I42" t="str">
            <v>menit</v>
          </cell>
        </row>
        <row r="43">
          <cell r="L43" t="str">
            <v>1.</v>
          </cell>
          <cell r="N43" t="str">
            <v>Excavator</v>
          </cell>
          <cell r="O43" t="str">
            <v>(E10)</v>
          </cell>
          <cell r="P43" t="str">
            <v>jam</v>
          </cell>
          <cell r="Q43">
            <v>9.1261101754689013E-3</v>
          </cell>
          <cell r="R43">
            <v>238185.05650827778</v>
          </cell>
          <cell r="U43">
            <v>2173.7030678448291</v>
          </cell>
        </row>
        <row r="44">
          <cell r="C44" t="str">
            <v>Kap. Prod. / jam =</v>
          </cell>
          <cell r="D44" t="str">
            <v>V  x Fb x Fa x Fv x  60</v>
          </cell>
          <cell r="G44" t="str">
            <v>Q1</v>
          </cell>
          <cell r="H44">
            <v>109.5757097791798</v>
          </cell>
          <cell r="I44" t="str">
            <v xml:space="preserve">M3  </v>
          </cell>
          <cell r="L44" t="str">
            <v>2.</v>
          </cell>
          <cell r="N44" t="str">
            <v>Dump Truck</v>
          </cell>
          <cell r="O44" t="str">
            <v>(E08)</v>
          </cell>
          <cell r="P44" t="str">
            <v>jam</v>
          </cell>
          <cell r="Q44">
            <v>0.16982088218140085</v>
          </cell>
          <cell r="R44">
            <v>153645.58193291764</v>
          </cell>
          <cell r="U44">
            <v>26092.228267122777</v>
          </cell>
        </row>
        <row r="45">
          <cell r="D45" t="str">
            <v>Ts1 x Fk</v>
          </cell>
          <cell r="L45" t="str">
            <v>3.</v>
          </cell>
          <cell r="N45" t="str">
            <v>Alat Bantu</v>
          </cell>
          <cell r="P45" t="str">
            <v>Ls</v>
          </cell>
          <cell r="Q45">
            <v>1</v>
          </cell>
          <cell r="R45">
            <v>1000</v>
          </cell>
          <cell r="U45">
            <v>1000</v>
          </cell>
        </row>
        <row r="47">
          <cell r="C47" t="str">
            <v>Koefisien Alat / M3</v>
          </cell>
          <cell r="D47" t="str">
            <v xml:space="preserve"> =  1  :  Q1</v>
          </cell>
          <cell r="G47" t="str">
            <v>-</v>
          </cell>
          <cell r="H47">
            <v>9.1261101754689013E-3</v>
          </cell>
          <cell r="I47" t="str">
            <v>Jam</v>
          </cell>
        </row>
        <row r="50">
          <cell r="R50" t="str">
            <v xml:space="preserve">JUMLAH HARGA PERALATAN   </v>
          </cell>
          <cell r="U50">
            <v>29265.931334967605</v>
          </cell>
        </row>
        <row r="51">
          <cell r="A51" t="str">
            <v xml:space="preserve">   2.b.</v>
          </cell>
          <cell r="C51" t="str">
            <v>DUMP TRUCK</v>
          </cell>
          <cell r="G51" t="str">
            <v>(E08)</v>
          </cell>
        </row>
        <row r="52">
          <cell r="C52" t="str">
            <v>Kaasitas bak</v>
          </cell>
          <cell r="G52" t="str">
            <v>V</v>
          </cell>
          <cell r="H52">
            <v>4</v>
          </cell>
          <cell r="I52" t="str">
            <v>M3</v>
          </cell>
          <cell r="L52" t="str">
            <v>D.</v>
          </cell>
          <cell r="N52" t="str">
            <v>JUMLAH HARGA TENAGA, BAHAN DAN PERALATAN  ( A + B + C )</v>
          </cell>
          <cell r="U52">
            <v>29399.563597350469</v>
          </cell>
        </row>
        <row r="53">
          <cell r="C53" t="str">
            <v>Faktor  efisiensi alat</v>
          </cell>
          <cell r="G53" t="str">
            <v>Fa</v>
          </cell>
          <cell r="H53">
            <v>0.83</v>
          </cell>
          <cell r="I53" t="str">
            <v>-</v>
          </cell>
          <cell r="L53" t="str">
            <v>E.</v>
          </cell>
          <cell r="N53" t="str">
            <v>OVERHEAD &amp; PROFIT</v>
          </cell>
          <cell r="P53">
            <v>10</v>
          </cell>
          <cell r="Q53" t="str">
            <v>%  x  D</v>
          </cell>
          <cell r="U53">
            <v>2939.956359735047</v>
          </cell>
        </row>
        <row r="54">
          <cell r="C54" t="str">
            <v>Kecepatan rata-rata bermuatan</v>
          </cell>
          <cell r="G54" t="str">
            <v>v1</v>
          </cell>
          <cell r="H54">
            <v>20</v>
          </cell>
          <cell r="I54" t="str">
            <v>Km/Jam</v>
          </cell>
          <cell r="L54" t="str">
            <v>F.</v>
          </cell>
          <cell r="N54" t="str">
            <v>HARGA SATUAN PEKERJAAN  ( D + E )</v>
          </cell>
          <cell r="U54">
            <v>32339.519957085515</v>
          </cell>
        </row>
        <row r="55">
          <cell r="C55" t="str">
            <v>Kecepatan rata-rata kosong</v>
          </cell>
          <cell r="G55" t="str">
            <v>v2</v>
          </cell>
          <cell r="H55">
            <v>30</v>
          </cell>
          <cell r="I55" t="str">
            <v>Km/Jam</v>
          </cell>
          <cell r="L55" t="str">
            <v>Note: 1</v>
          </cell>
          <cell r="N55" t="str">
            <v>SATUAN dapat berdasarkan atas jam operasi untuk Tenaga Kerja dan Peralatan, volume dan/atau ukuran</v>
          </cell>
        </row>
        <row r="56">
          <cell r="C56" t="str">
            <v>Waktu  siklus  :</v>
          </cell>
          <cell r="G56" t="str">
            <v>Ts2</v>
          </cell>
          <cell r="N56" t="str">
            <v>berat untuk bahan-bahan.</v>
          </cell>
        </row>
        <row r="57">
          <cell r="C57" t="str">
            <v>- Waktu tempuh isi</v>
          </cell>
          <cell r="E57" t="str">
            <v>=   (L  :  v1)  x  60</v>
          </cell>
          <cell r="G57" t="str">
            <v>T1</v>
          </cell>
          <cell r="H57">
            <v>15</v>
          </cell>
          <cell r="I57" t="str">
            <v>menit</v>
          </cell>
          <cell r="L57">
            <v>2</v>
          </cell>
          <cell r="N57" t="str">
            <v>Kuantitas satuan adalah kuantitas setiap komponen untuk menyelesaikan satu satuan pekerjaan dari nomor</v>
          </cell>
        </row>
        <row r="58">
          <cell r="C58" t="str">
            <v>- Waktu tempuh kosong</v>
          </cell>
          <cell r="E58" t="str">
            <v>=   (L  :  v2)  x  60</v>
          </cell>
          <cell r="G58" t="str">
            <v>T2</v>
          </cell>
          <cell r="H58">
            <v>10</v>
          </cell>
          <cell r="I58" t="str">
            <v>menit</v>
          </cell>
          <cell r="N58" t="str">
            <v>mata pembayaran.</v>
          </cell>
        </row>
        <row r="59">
          <cell r="C59" t="str">
            <v>- Muat</v>
          </cell>
          <cell r="E59" t="str">
            <v>=   (V  :  Q1) x 60</v>
          </cell>
          <cell r="G59" t="str">
            <v>T3</v>
          </cell>
          <cell r="H59">
            <v>2.1902664421125362</v>
          </cell>
          <cell r="I59" t="str">
            <v>menit</v>
          </cell>
          <cell r="L59">
            <v>3</v>
          </cell>
          <cell r="N59" t="str">
            <v>Biaya satuan untuk peralatan sudah termasuk bahan bakar, bahan habis dipakai dan operator.</v>
          </cell>
        </row>
        <row r="60">
          <cell r="C60" t="str">
            <v>- Lain-lain</v>
          </cell>
          <cell r="G60" t="str">
            <v>T4</v>
          </cell>
          <cell r="H60">
            <v>1</v>
          </cell>
          <cell r="I60" t="str">
            <v>menit</v>
          </cell>
          <cell r="L60">
            <v>4</v>
          </cell>
          <cell r="N60" t="str">
            <v>Biaya satuan sudah termasuk pengeluaran untuk seluruh pajak yang berkaitan (tetapi tidak termasuk PPN</v>
          </cell>
        </row>
        <row r="61">
          <cell r="G61" t="str">
            <v>Ts2</v>
          </cell>
          <cell r="H61">
            <v>28.190266442112538</v>
          </cell>
          <cell r="I61" t="str">
            <v>menit</v>
          </cell>
          <cell r="N61" t="str">
            <v>yang dibayar dari kontrak) dan biaya-biaya lainnya.</v>
          </cell>
        </row>
        <row r="62">
          <cell r="J62" t="str">
            <v>Berlanjut ke halaman berikut</v>
          </cell>
        </row>
        <row r="63">
          <cell r="A63" t="str">
            <v>ITEM PEMBAYARAN NO.</v>
          </cell>
          <cell r="D63" t="str">
            <v>:  2.1</v>
          </cell>
          <cell r="J63" t="str">
            <v xml:space="preserve">Analisa EI-21 </v>
          </cell>
        </row>
        <row r="64">
          <cell r="A64" t="str">
            <v>JENIS PEKERJAAN</v>
          </cell>
          <cell r="D64" t="str">
            <v>:  Galian Utk Drainase, Saluran dan Saluran Air</v>
          </cell>
        </row>
        <row r="65">
          <cell r="A65" t="str">
            <v>SATUAN PEMBAYARAN</v>
          </cell>
          <cell r="D65" t="str">
            <v>:  M3</v>
          </cell>
          <cell r="J65" t="str">
            <v xml:space="preserve">         URAIAN ANALISA HARGA SATUAN</v>
          </cell>
        </row>
        <row r="66">
          <cell r="J66" t="str">
            <v>Lanjutan</v>
          </cell>
        </row>
        <row r="68">
          <cell r="A68" t="str">
            <v>No.</v>
          </cell>
          <cell r="C68" t="str">
            <v>U R A I A N</v>
          </cell>
          <cell r="G68" t="str">
            <v>KODE</v>
          </cell>
          <cell r="H68" t="str">
            <v>KOEF.</v>
          </cell>
          <cell r="I68" t="str">
            <v>SATUAN</v>
          </cell>
          <cell r="J68" t="str">
            <v>KETERANGAN</v>
          </cell>
        </row>
        <row r="71">
          <cell r="C71" t="str">
            <v>Kapasitas Produksi / Jam   =</v>
          </cell>
          <cell r="E71" t="str">
            <v>V x Fa x 60</v>
          </cell>
          <cell r="G71" t="str">
            <v>Q2</v>
          </cell>
          <cell r="H71">
            <v>5.888557326723876</v>
          </cell>
          <cell r="I71" t="str">
            <v>M3</v>
          </cell>
        </row>
        <row r="72">
          <cell r="E72" t="str">
            <v xml:space="preserve">    Fk x Ts2</v>
          </cell>
        </row>
        <row r="75">
          <cell r="C75" t="str">
            <v>Koefisien Alat / M3</v>
          </cell>
          <cell r="D75" t="str">
            <v xml:space="preserve"> =  1  :  Q2</v>
          </cell>
          <cell r="G75" t="str">
            <v>-</v>
          </cell>
          <cell r="H75">
            <v>0.16982088218140085</v>
          </cell>
          <cell r="I75" t="str">
            <v>Jam</v>
          </cell>
        </row>
        <row r="78">
          <cell r="A78" t="str">
            <v>2.d.</v>
          </cell>
          <cell r="C78" t="str">
            <v>ALAT  BANTU</v>
          </cell>
        </row>
        <row r="79">
          <cell r="C79" t="str">
            <v>Diperlukan alat-alat bantu kecil</v>
          </cell>
          <cell r="J79" t="str">
            <v>Lump Sump</v>
          </cell>
        </row>
        <row r="80">
          <cell r="C80" t="str">
            <v>- Sekop</v>
          </cell>
        </row>
        <row r="81">
          <cell r="C81" t="str">
            <v>- Keranjang + Sapu</v>
          </cell>
        </row>
        <row r="83">
          <cell r="A83" t="str">
            <v xml:space="preserve">   3.</v>
          </cell>
          <cell r="C83" t="str">
            <v>TENAGA</v>
          </cell>
        </row>
        <row r="84">
          <cell r="C84" t="str">
            <v>Produksi menentukan : EXCAVATOR</v>
          </cell>
          <cell r="G84" t="str">
            <v>Q1</v>
          </cell>
          <cell r="H84">
            <v>109.5757097791798</v>
          </cell>
          <cell r="I84" t="str">
            <v>M3/Jam</v>
          </cell>
        </row>
        <row r="85">
          <cell r="C85" t="str">
            <v>Produksi Galian / hari  =  Tk x Q1</v>
          </cell>
          <cell r="G85" t="str">
            <v>Qt</v>
          </cell>
          <cell r="H85">
            <v>767.02996845425866</v>
          </cell>
          <cell r="I85" t="str">
            <v>M3</v>
          </cell>
        </row>
        <row r="86">
          <cell r="C86" t="str">
            <v>Kebutuhan tenaga :</v>
          </cell>
        </row>
        <row r="87">
          <cell r="D87" t="str">
            <v>- Pekerja</v>
          </cell>
          <cell r="G87" t="str">
            <v>P</v>
          </cell>
          <cell r="H87">
            <v>4</v>
          </cell>
          <cell r="I87" t="str">
            <v>orang</v>
          </cell>
        </row>
        <row r="88">
          <cell r="D88" t="str">
            <v>- Mandor</v>
          </cell>
          <cell r="G88" t="str">
            <v>M</v>
          </cell>
          <cell r="H88">
            <v>1</v>
          </cell>
          <cell r="I88" t="str">
            <v>orang</v>
          </cell>
        </row>
        <row r="90">
          <cell r="C90" t="str">
            <v>Koefisien tenaga / M3   :</v>
          </cell>
        </row>
        <row r="91">
          <cell r="D91" t="str">
            <v>- Pekerja</v>
          </cell>
          <cell r="E91" t="str">
            <v>= (Tk x P) : Qt</v>
          </cell>
          <cell r="G91" t="str">
            <v>(L01)</v>
          </cell>
          <cell r="H91">
            <v>3.6504440701875605E-2</v>
          </cell>
          <cell r="I91" t="str">
            <v>Jam</v>
          </cell>
        </row>
        <row r="92">
          <cell r="D92" t="str">
            <v>- Mandor</v>
          </cell>
          <cell r="E92" t="str">
            <v>= (Tk x M) : Qt</v>
          </cell>
          <cell r="G92" t="str">
            <v>(L03)</v>
          </cell>
          <cell r="H92">
            <v>9.1261101754689013E-3</v>
          </cell>
          <cell r="I92" t="str">
            <v>Jam</v>
          </cell>
        </row>
        <row r="94">
          <cell r="A94" t="str">
            <v>4.</v>
          </cell>
          <cell r="C94" t="str">
            <v>HARGA DASAR SATUAN UPAH, BAHAN DAN ALAT</v>
          </cell>
        </row>
        <row r="95">
          <cell r="C95" t="str">
            <v>Lihat lampiran.</v>
          </cell>
        </row>
        <row r="97">
          <cell r="A97" t="str">
            <v>5.</v>
          </cell>
          <cell r="C97" t="str">
            <v>ANALISA HARGA SATUAN PEKERJAAN</v>
          </cell>
        </row>
        <row r="98">
          <cell r="C98" t="str">
            <v>Lihat perhitungan dalam FORMULIR STANDAR UNTUK</v>
          </cell>
        </row>
        <row r="99">
          <cell r="C99" t="str">
            <v>PEREKEMAN ANALISA MASING-MASING HARGA</v>
          </cell>
        </row>
        <row r="100">
          <cell r="C100" t="str">
            <v>SATUAN.</v>
          </cell>
        </row>
        <row r="101">
          <cell r="C101" t="str">
            <v>Didapat Harga Satuan Pekerjaan :</v>
          </cell>
        </row>
        <row r="103">
          <cell r="C103" t="str">
            <v xml:space="preserve">Rp.  </v>
          </cell>
          <cell r="D103">
            <v>32339.519957085515</v>
          </cell>
          <cell r="E103" t="str">
            <v xml:space="preserve"> / M3</v>
          </cell>
        </row>
        <row r="106">
          <cell r="A106" t="str">
            <v>6.</v>
          </cell>
          <cell r="C106" t="str">
            <v>WAKTU PELAKSANAAN YANG DIPERLUKAN</v>
          </cell>
        </row>
        <row r="107">
          <cell r="C107" t="str">
            <v>Masa Pelaksanaan :</v>
          </cell>
          <cell r="D107" t="str">
            <v>. . . . . . . . . . . .</v>
          </cell>
          <cell r="E107" t="str">
            <v>bulan</v>
          </cell>
        </row>
        <row r="109">
          <cell r="A109" t="str">
            <v>7.</v>
          </cell>
          <cell r="C109" t="str">
            <v>VOLUME PEKERJAAN YANG DIPERLUKAN</v>
          </cell>
        </row>
        <row r="110">
          <cell r="C110" t="str">
            <v>Volume pekerjaan  :</v>
          </cell>
          <cell r="D110">
            <v>1</v>
          </cell>
          <cell r="E110" t="str">
            <v>M3</v>
          </cell>
        </row>
        <row r="121">
          <cell r="T121" t="str">
            <v xml:space="preserve">Analisa LI-22 </v>
          </cell>
        </row>
        <row r="123">
          <cell r="A123" t="str">
            <v>ITEM PEMBAYARAN NO.</v>
          </cell>
          <cell r="D123" t="str">
            <v>:  2.2</v>
          </cell>
          <cell r="E123" t="str">
            <v>oke</v>
          </cell>
          <cell r="J123" t="str">
            <v xml:space="preserve">Analisa EI-22 </v>
          </cell>
        </row>
        <row r="124">
          <cell r="A124" t="str">
            <v>JENIS PEKERJAAN</v>
          </cell>
          <cell r="D124" t="str">
            <v>:  Pasangan Batu Dengan Mortar untuk Saluran</v>
          </cell>
          <cell r="L124" t="str">
            <v>FORMULIR STANDAR UNTUK</v>
          </cell>
        </row>
        <row r="125">
          <cell r="A125" t="str">
            <v>SATUAN PEMBAYARAN</v>
          </cell>
          <cell r="D125" t="str">
            <v>:  M3</v>
          </cell>
          <cell r="J125" t="str">
            <v xml:space="preserve">         URAIAN ANALISA HARGA SATUAN</v>
          </cell>
          <cell r="L125" t="str">
            <v>PEREKAMAN ANALISA MASING-MASING HARGA SATUAN</v>
          </cell>
        </row>
        <row r="126">
          <cell r="L126" t="str">
            <v/>
          </cell>
        </row>
        <row r="128">
          <cell r="A128" t="str">
            <v>No.</v>
          </cell>
          <cell r="C128" t="str">
            <v>U R A I A N</v>
          </cell>
          <cell r="G128" t="str">
            <v>KODE</v>
          </cell>
          <cell r="H128" t="str">
            <v>KOEF.</v>
          </cell>
          <cell r="I128" t="str">
            <v>SATUAN</v>
          </cell>
          <cell r="J128" t="str">
            <v>KETERANGAN</v>
          </cell>
        </row>
        <row r="129">
          <cell r="L129" t="str">
            <v>PROYEK</v>
          </cell>
          <cell r="O129" t="str">
            <v>:</v>
          </cell>
        </row>
        <row r="130">
          <cell r="L130" t="str">
            <v>No. PAKET KONTRAK</v>
          </cell>
          <cell r="O130" t="str">
            <v>:</v>
          </cell>
        </row>
        <row r="131">
          <cell r="A131" t="str">
            <v>I.</v>
          </cell>
          <cell r="C131" t="str">
            <v>ASUMSI</v>
          </cell>
          <cell r="L131" t="str">
            <v>NAMA PAKET</v>
          </cell>
          <cell r="O131" t="str">
            <v>:</v>
          </cell>
        </row>
        <row r="132">
          <cell r="A132">
            <v>1</v>
          </cell>
          <cell r="C132" t="str">
            <v>Menggunakan alat (cara mekanik)</v>
          </cell>
          <cell r="L132" t="str">
            <v>PROP / KAB / KODYA</v>
          </cell>
          <cell r="O132" t="str">
            <v>:</v>
          </cell>
        </row>
        <row r="133">
          <cell r="A133">
            <v>2</v>
          </cell>
          <cell r="C133" t="str">
            <v>Lokasi pekerjaan : sepanjang jalan</v>
          </cell>
          <cell r="L133" t="str">
            <v>ITEM PEMBAYARAN NO.</v>
          </cell>
          <cell r="O133" t="str">
            <v>:  2.2</v>
          </cell>
          <cell r="R133" t="str">
            <v>PERKIRAAN VOL. PEK.</v>
          </cell>
          <cell r="T133" t="str">
            <v>:</v>
          </cell>
          <cell r="U133">
            <v>1</v>
          </cell>
        </row>
        <row r="134">
          <cell r="A134">
            <v>3</v>
          </cell>
          <cell r="C134" t="str">
            <v>Bahan dasar (batu, pasir dan semen) diterima</v>
          </cell>
          <cell r="L134" t="str">
            <v>JENIS PEKERJAAN</v>
          </cell>
          <cell r="O134" t="str">
            <v>:  Pasangan Batu Dengan Mortar untuk Saluran</v>
          </cell>
          <cell r="R134" t="str">
            <v>TOTAL HARGA (Rp.)</v>
          </cell>
          <cell r="T134" t="str">
            <v>:</v>
          </cell>
          <cell r="U134">
            <v>32339.52</v>
          </cell>
        </row>
        <row r="135">
          <cell r="C135" t="str">
            <v>seluruhnya di lokasi pekerjaan</v>
          </cell>
          <cell r="L135" t="str">
            <v>SATUAN PEMBAYARAN</v>
          </cell>
          <cell r="O135" t="str">
            <v>:  M3</v>
          </cell>
          <cell r="R135" t="str">
            <v>% THD. BIAYA PROYEK</v>
          </cell>
          <cell r="T135" t="str">
            <v>:</v>
          </cell>
          <cell r="U135" t="e">
            <v>#DIV/0!</v>
          </cell>
        </row>
        <row r="136">
          <cell r="A136">
            <v>4</v>
          </cell>
          <cell r="C136" t="str">
            <v>Jarak rata-rata Base camp ke lokasi pekerjaan</v>
          </cell>
          <cell r="G136" t="str">
            <v>L</v>
          </cell>
          <cell r="H136">
            <v>8.7249999999999996</v>
          </cell>
          <cell r="I136" t="str">
            <v>KM</v>
          </cell>
        </row>
        <row r="137">
          <cell r="A137">
            <v>5</v>
          </cell>
          <cell r="C137" t="str">
            <v>Jam kerja efektif per-hari</v>
          </cell>
          <cell r="G137" t="str">
            <v>Tk</v>
          </cell>
          <cell r="H137">
            <v>7</v>
          </cell>
          <cell r="I137" t="str">
            <v>jam</v>
          </cell>
        </row>
        <row r="138">
          <cell r="A138">
            <v>6</v>
          </cell>
          <cell r="C138" t="str">
            <v>Perbandingan Pasir &amp; Semen</v>
          </cell>
          <cell r="E138" t="str">
            <v>: - Volume Semen</v>
          </cell>
          <cell r="G138" t="str">
            <v>Sm</v>
          </cell>
          <cell r="H138">
            <v>20</v>
          </cell>
          <cell r="I138" t="str">
            <v>%</v>
          </cell>
          <cell r="J138" t="str">
            <v xml:space="preserve"> Kuat Tekan min.</v>
          </cell>
          <cell r="Q138" t="str">
            <v>PERKIRAAN</v>
          </cell>
          <cell r="R138" t="str">
            <v>HARGA</v>
          </cell>
          <cell r="S138" t="str">
            <v>JUMLAH</v>
          </cell>
        </row>
        <row r="139">
          <cell r="E139" t="str">
            <v>: - Volume Pasir</v>
          </cell>
          <cell r="G139" t="str">
            <v>Ps</v>
          </cell>
          <cell r="H139">
            <v>80</v>
          </cell>
          <cell r="I139" t="str">
            <v>%</v>
          </cell>
          <cell r="J139" t="str">
            <v xml:space="preserve"> 50 kg/cm2</v>
          </cell>
          <cell r="L139" t="str">
            <v>NO.</v>
          </cell>
          <cell r="N139" t="str">
            <v>KOMPONEN</v>
          </cell>
          <cell r="P139" t="str">
            <v>SATUAN</v>
          </cell>
          <cell r="Q139" t="str">
            <v>KUANTITAS</v>
          </cell>
          <cell r="R139" t="str">
            <v>SATUAN</v>
          </cell>
          <cell r="S139" t="str">
            <v>HARGA</v>
          </cell>
        </row>
        <row r="140">
          <cell r="A140">
            <v>7</v>
          </cell>
          <cell r="C140" t="str">
            <v>Perbandingan Batu &amp; Mortar  :</v>
          </cell>
          <cell r="R140" t="str">
            <v>(Rp.)</v>
          </cell>
          <cell r="S140" t="str">
            <v>(Rp.)</v>
          </cell>
        </row>
        <row r="141">
          <cell r="C141" t="str">
            <v>- Batu</v>
          </cell>
          <cell r="G141" t="str">
            <v>Bt</v>
          </cell>
          <cell r="H141">
            <v>60</v>
          </cell>
          <cell r="I141" t="str">
            <v>%</v>
          </cell>
        </row>
        <row r="142">
          <cell r="C142" t="str">
            <v>- Mortar (campuran semen &amp; pasir)</v>
          </cell>
          <cell r="G142" t="str">
            <v>Mr</v>
          </cell>
          <cell r="H142">
            <v>40</v>
          </cell>
          <cell r="I142" t="str">
            <v>%</v>
          </cell>
        </row>
        <row r="143">
          <cell r="A143">
            <v>8</v>
          </cell>
          <cell r="C143" t="str">
            <v>Berat Jenis Bahan  :</v>
          </cell>
          <cell r="L143" t="str">
            <v>A.</v>
          </cell>
          <cell r="N143" t="str">
            <v>TENAGA</v>
          </cell>
        </row>
        <row r="144">
          <cell r="C144" t="str">
            <v>- Pasangan Batu Dengan Mortar</v>
          </cell>
          <cell r="G144" t="str">
            <v>D1</v>
          </cell>
          <cell r="H144">
            <v>2.4</v>
          </cell>
          <cell r="I144" t="str">
            <v>ton/M3</v>
          </cell>
        </row>
        <row r="145">
          <cell r="C145" t="str">
            <v>- Batu</v>
          </cell>
          <cell r="G145" t="str">
            <v>D2</v>
          </cell>
          <cell r="H145">
            <v>1.6</v>
          </cell>
          <cell r="I145" t="str">
            <v>ton/M3</v>
          </cell>
          <cell r="L145" t="str">
            <v>1.</v>
          </cell>
          <cell r="N145" t="str">
            <v>Pekerja</v>
          </cell>
          <cell r="O145" t="str">
            <v>(L01)</v>
          </cell>
          <cell r="P145" t="str">
            <v>jam</v>
          </cell>
          <cell r="Q145">
            <v>5.2208835341365463</v>
          </cell>
          <cell r="R145">
            <v>2857.14</v>
          </cell>
          <cell r="U145">
            <v>14916.795180722891</v>
          </cell>
        </row>
        <row r="146">
          <cell r="C146" t="str">
            <v>- Adukan (mortar)</v>
          </cell>
          <cell r="G146" t="str">
            <v>D3</v>
          </cell>
          <cell r="H146">
            <v>1.8</v>
          </cell>
          <cell r="I146" t="str">
            <v>ton/M3</v>
          </cell>
          <cell r="L146" t="str">
            <v>2.</v>
          </cell>
          <cell r="N146" t="str">
            <v>Tukang Batu</v>
          </cell>
          <cell r="O146" t="str">
            <v>(L02)</v>
          </cell>
          <cell r="P146" t="str">
            <v>jam</v>
          </cell>
          <cell r="Q146">
            <v>1.5662650602409638</v>
          </cell>
          <cell r="R146">
            <v>4285.71</v>
          </cell>
          <cell r="U146">
            <v>6712.5578313253009</v>
          </cell>
        </row>
        <row r="147">
          <cell r="C147" t="str">
            <v>- Pasir</v>
          </cell>
          <cell r="G147" t="str">
            <v>D4</v>
          </cell>
          <cell r="H147">
            <v>1.67</v>
          </cell>
          <cell r="I147" t="str">
            <v>ton/M3</v>
          </cell>
          <cell r="L147" t="str">
            <v>3.</v>
          </cell>
          <cell r="N147" t="str">
            <v>Mandor</v>
          </cell>
          <cell r="O147" t="str">
            <v>(L03)</v>
          </cell>
          <cell r="P147" t="str">
            <v>jam</v>
          </cell>
          <cell r="Q147">
            <v>0.52208835341365456</v>
          </cell>
          <cell r="R147">
            <v>3214.29</v>
          </cell>
          <cell r="U147">
            <v>1678.1433734939758</v>
          </cell>
        </row>
        <row r="148">
          <cell r="C148" t="str">
            <v>- Semen Portland</v>
          </cell>
          <cell r="G148" t="str">
            <v>D5</v>
          </cell>
          <cell r="H148">
            <v>1.44</v>
          </cell>
          <cell r="I148" t="str">
            <v>ton/M3</v>
          </cell>
        </row>
        <row r="149">
          <cell r="Q149" t="str">
            <v xml:space="preserve">JUMLAH HARGA TENAGA   </v>
          </cell>
          <cell r="U149">
            <v>23307.496385542167</v>
          </cell>
        </row>
        <row r="150">
          <cell r="A150" t="str">
            <v>II.</v>
          </cell>
          <cell r="C150" t="str">
            <v>URUTAN KERJA</v>
          </cell>
        </row>
        <row r="151">
          <cell r="A151">
            <v>1</v>
          </cell>
          <cell r="C151" t="str">
            <v>Semen, pasir dan air dicampur dan diaduk menjadi</v>
          </cell>
          <cell r="L151" t="str">
            <v>B.</v>
          </cell>
          <cell r="N151" t="str">
            <v>BAHAN</v>
          </cell>
        </row>
        <row r="152">
          <cell r="C152" t="str">
            <v>mortar dengan menggunakan alat bantu</v>
          </cell>
        </row>
        <row r="153">
          <cell r="A153">
            <v>2</v>
          </cell>
          <cell r="C153" t="str">
            <v>Batu dibersihkan dan dibasahi seluruh permukaannya</v>
          </cell>
          <cell r="L153" t="str">
            <v>1.</v>
          </cell>
          <cell r="N153" t="str">
            <v>Batu</v>
          </cell>
          <cell r="O153" t="str">
            <v>(M02)</v>
          </cell>
          <cell r="P153" t="str">
            <v>M3</v>
          </cell>
          <cell r="Q153">
            <v>1.08</v>
          </cell>
          <cell r="R153">
            <v>166100</v>
          </cell>
          <cell r="U153">
            <v>179388</v>
          </cell>
        </row>
        <row r="154">
          <cell r="C154" t="str">
            <v>sebelum dipasang</v>
          </cell>
          <cell r="L154" t="str">
            <v>2.</v>
          </cell>
          <cell r="N154" t="str">
            <v>Semen (PC)</v>
          </cell>
          <cell r="O154" t="str">
            <v>(M12)</v>
          </cell>
          <cell r="P154" t="str">
            <v>zak</v>
          </cell>
          <cell r="Q154">
            <v>161</v>
          </cell>
          <cell r="R154">
            <v>688.65625</v>
          </cell>
          <cell r="U154">
            <v>110873.65625</v>
          </cell>
        </row>
        <row r="155">
          <cell r="A155">
            <v>3</v>
          </cell>
          <cell r="C155" t="str">
            <v>Penyelesaian dan perapihan setelah pemasangan</v>
          </cell>
          <cell r="L155" t="str">
            <v>3.</v>
          </cell>
          <cell r="N155" t="str">
            <v>Pasir</v>
          </cell>
          <cell r="O155" t="str">
            <v>(M01)</v>
          </cell>
          <cell r="P155" t="str">
            <v>M3</v>
          </cell>
          <cell r="Q155">
            <v>0.48287425149700602</v>
          </cell>
          <cell r="R155">
            <v>54300</v>
          </cell>
          <cell r="U155">
            <v>26220.071856287428</v>
          </cell>
        </row>
        <row r="157">
          <cell r="A157" t="str">
            <v>III.</v>
          </cell>
          <cell r="C157" t="str">
            <v>PEMAKAIAN BAHAN, ALAT DAN TENAGA</v>
          </cell>
        </row>
        <row r="159">
          <cell r="A159" t="str">
            <v xml:space="preserve">   1.</v>
          </cell>
          <cell r="C159" t="str">
            <v>BAHAN</v>
          </cell>
        </row>
        <row r="160">
          <cell r="A160" t="str">
            <v>1.a.</v>
          </cell>
          <cell r="C160" t="str">
            <v>Batu     -----&gt;</v>
          </cell>
          <cell r="D160" t="str">
            <v>{(Bt x D1 x 1 M3) : D2} x 1.20</v>
          </cell>
          <cell r="G160" t="str">
            <v>(M02)</v>
          </cell>
          <cell r="H160">
            <v>1.08</v>
          </cell>
          <cell r="I160" t="str">
            <v>M3</v>
          </cell>
          <cell r="J160" t="str">
            <v xml:space="preserve"> Lepas</v>
          </cell>
          <cell r="Q160" t="str">
            <v xml:space="preserve">JUMLAH HARGA BAHAN   </v>
          </cell>
          <cell r="U160">
            <v>316481.72810628742</v>
          </cell>
        </row>
        <row r="161">
          <cell r="A161" t="str">
            <v>1.b.</v>
          </cell>
          <cell r="C161" t="str">
            <v>Semen    ----&gt;</v>
          </cell>
          <cell r="D161" t="str">
            <v>Sm x {(Mr x D1 x 1 M3} : D3} x 1.05</v>
          </cell>
          <cell r="H161">
            <v>0.11200000000000002</v>
          </cell>
          <cell r="I161" t="str">
            <v>M3</v>
          </cell>
        </row>
        <row r="162">
          <cell r="D162" t="str">
            <v>x {D5 x (1000)}</v>
          </cell>
          <cell r="G162" t="str">
            <v>(M12)</v>
          </cell>
          <cell r="H162">
            <v>161</v>
          </cell>
          <cell r="I162" t="str">
            <v>Kg</v>
          </cell>
          <cell r="L162" t="str">
            <v>C.</v>
          </cell>
          <cell r="N162" t="str">
            <v>PERALATAN</v>
          </cell>
        </row>
        <row r="163">
          <cell r="A163" t="str">
            <v>1.c.</v>
          </cell>
          <cell r="C163" t="str">
            <v>Pasir    -----&gt;</v>
          </cell>
          <cell r="D163" t="str">
            <v>Ps x {(Mr x D1 x 1 M3) : D4} x 1.05</v>
          </cell>
          <cell r="G163" t="str">
            <v>(M01)</v>
          </cell>
          <cell r="H163">
            <v>0.48287425149700602</v>
          </cell>
          <cell r="I163" t="str">
            <v>M3</v>
          </cell>
        </row>
        <row r="164">
          <cell r="L164" t="str">
            <v>1.</v>
          </cell>
          <cell r="N164" t="str">
            <v>Conc. Mixer</v>
          </cell>
          <cell r="O164" t="str">
            <v>(E06)</v>
          </cell>
          <cell r="P164" t="str">
            <v>jam</v>
          </cell>
          <cell r="Q164">
            <v>0.52208835341365456</v>
          </cell>
          <cell r="R164">
            <v>47472.058636363639</v>
          </cell>
          <cell r="U164">
            <v>24784.60892661555</v>
          </cell>
        </row>
        <row r="165">
          <cell r="A165" t="str">
            <v>2.</v>
          </cell>
          <cell r="C165" t="str">
            <v>ALAT</v>
          </cell>
          <cell r="L165" t="str">
            <v>2.</v>
          </cell>
          <cell r="N165" t="str">
            <v>Alat Bantu</v>
          </cell>
          <cell r="P165" t="str">
            <v>Ls</v>
          </cell>
          <cell r="Q165">
            <v>1</v>
          </cell>
          <cell r="R165">
            <v>900</v>
          </cell>
          <cell r="U165">
            <v>900</v>
          </cell>
        </row>
        <row r="166">
          <cell r="A166" t="str">
            <v>2.a.</v>
          </cell>
          <cell r="C166" t="str">
            <v>CONCRETE MIXER</v>
          </cell>
          <cell r="G166" t="str">
            <v>(E06)</v>
          </cell>
        </row>
        <row r="167">
          <cell r="C167" t="str">
            <v>Kapasitas Alat</v>
          </cell>
          <cell r="G167" t="str">
            <v>V</v>
          </cell>
          <cell r="H167">
            <v>500</v>
          </cell>
          <cell r="I167" t="str">
            <v>Liter</v>
          </cell>
        </row>
        <row r="168">
          <cell r="C168" t="str">
            <v>Faktor Efisiensi Alat</v>
          </cell>
          <cell r="G168" t="str">
            <v>Fa</v>
          </cell>
          <cell r="H168">
            <v>0.83</v>
          </cell>
          <cell r="I168" t="str">
            <v>-</v>
          </cell>
        </row>
        <row r="169">
          <cell r="C169" t="str">
            <v>Waktu siklus   :</v>
          </cell>
          <cell r="D169" t="str">
            <v>(T1 + T2 + T3 + T4)</v>
          </cell>
        </row>
        <row r="170">
          <cell r="C170" t="str">
            <v>-  Memuat</v>
          </cell>
          <cell r="G170" t="str">
            <v>T1</v>
          </cell>
          <cell r="H170">
            <v>5</v>
          </cell>
          <cell r="I170" t="str">
            <v>menit</v>
          </cell>
        </row>
        <row r="171">
          <cell r="C171" t="str">
            <v>-  Mengaduk</v>
          </cell>
          <cell r="G171" t="str">
            <v>T2</v>
          </cell>
          <cell r="H171">
            <v>3.5</v>
          </cell>
          <cell r="I171" t="str">
            <v>menit</v>
          </cell>
          <cell r="Q171" t="str">
            <v xml:space="preserve">JUMLAH HARGA PERALATAN   </v>
          </cell>
          <cell r="U171">
            <v>25684.60892661555</v>
          </cell>
        </row>
        <row r="172">
          <cell r="C172" t="str">
            <v>-  Menuang</v>
          </cell>
          <cell r="G172" t="str">
            <v>T3</v>
          </cell>
          <cell r="H172">
            <v>3</v>
          </cell>
          <cell r="I172" t="str">
            <v>menit</v>
          </cell>
        </row>
        <row r="173">
          <cell r="C173" t="str">
            <v>-  Menunggu, dll.</v>
          </cell>
          <cell r="G173" t="str">
            <v>T4</v>
          </cell>
          <cell r="H173">
            <v>1.5</v>
          </cell>
          <cell r="I173" t="str">
            <v>menit</v>
          </cell>
          <cell r="L173" t="str">
            <v>D.</v>
          </cell>
          <cell r="N173" t="str">
            <v>JUMLAH HARGA TENAGA, BAHAN DAN PERALATAN  ( A + B + C )</v>
          </cell>
          <cell r="U173">
            <v>365473.83341844514</v>
          </cell>
        </row>
        <row r="174">
          <cell r="G174" t="str">
            <v>Ts1</v>
          </cell>
          <cell r="H174">
            <v>13</v>
          </cell>
          <cell r="I174" t="str">
            <v>menit</v>
          </cell>
          <cell r="L174" t="str">
            <v>E.</v>
          </cell>
          <cell r="N174" t="str">
            <v>OVERHEAD &amp; PROFIT</v>
          </cell>
          <cell r="P174">
            <v>10</v>
          </cell>
          <cell r="Q174" t="str">
            <v>%  x  D</v>
          </cell>
          <cell r="U174">
            <v>36547.383341844514</v>
          </cell>
        </row>
        <row r="175">
          <cell r="L175" t="str">
            <v>F.</v>
          </cell>
          <cell r="N175" t="str">
            <v>HARGA SATUAN PEKERJAAN  ( D + E )</v>
          </cell>
          <cell r="U175">
            <v>402021.21676028962</v>
          </cell>
        </row>
        <row r="176">
          <cell r="C176" t="str">
            <v>Kap. Prod. / jam  =</v>
          </cell>
          <cell r="D176" t="str">
            <v>V x Fa x 60</v>
          </cell>
          <cell r="G176" t="str">
            <v>Q1</v>
          </cell>
          <cell r="H176">
            <v>1.9153846153846155</v>
          </cell>
          <cell r="I176" t="str">
            <v>M3</v>
          </cell>
          <cell r="L176" t="str">
            <v>Note: 1</v>
          </cell>
          <cell r="N176" t="str">
            <v>SATUAN dapat berdasarkan atas jam operasi untuk Tenaga Kerja dan Peralatan, volume dan/atau ukuran</v>
          </cell>
        </row>
        <row r="177">
          <cell r="D177" t="str">
            <v>1000 x Ts1</v>
          </cell>
          <cell r="N177" t="str">
            <v>berat untuk bahan-bahan.</v>
          </cell>
        </row>
        <row r="178">
          <cell r="L178">
            <v>2</v>
          </cell>
          <cell r="N178" t="str">
            <v>Kuantitas satuan adalah kuantitas setiap komponen untuk menyelesaikan satu satuan pekerjaan dari nomor</v>
          </cell>
        </row>
        <row r="179">
          <cell r="C179" t="str">
            <v>Koefisien Alat / M3</v>
          </cell>
          <cell r="D179" t="str">
            <v xml:space="preserve">  =   1  :  Q1</v>
          </cell>
          <cell r="G179" t="str">
            <v>(E06)</v>
          </cell>
          <cell r="H179">
            <v>0.52208835341365456</v>
          </cell>
          <cell r="I179" t="str">
            <v>jam</v>
          </cell>
          <cell r="N179" t="str">
            <v>mata pembayaran.</v>
          </cell>
        </row>
        <row r="180">
          <cell r="L180">
            <v>3</v>
          </cell>
          <cell r="N180" t="str">
            <v>Biaya satuan untuk peralatan sudah termasuk bahan bakar, bahan habis dipakai dan operator.</v>
          </cell>
        </row>
        <row r="181">
          <cell r="L181">
            <v>4</v>
          </cell>
          <cell r="N181" t="str">
            <v>Biaya satuan sudah termasuk pengeluaran untuk seluruh pajak yang berkaitan (tetapi tidak termasuk PPN</v>
          </cell>
        </row>
        <row r="182">
          <cell r="N182" t="str">
            <v>yang dibayar dari kontrak) dan biaya-biaya lainnya.</v>
          </cell>
        </row>
        <row r="183">
          <cell r="J183" t="str">
            <v>Berlanjut ke halaman berikut</v>
          </cell>
        </row>
        <row r="184">
          <cell r="A184" t="str">
            <v>ITEM PEMBAYARAN NO.</v>
          </cell>
          <cell r="D184" t="str">
            <v>:  2.2</v>
          </cell>
          <cell r="J184" t="str">
            <v xml:space="preserve">Analisa EI-22 </v>
          </cell>
        </row>
        <row r="185">
          <cell r="A185" t="str">
            <v>JENIS PEKERJAAN</v>
          </cell>
          <cell r="D185" t="str">
            <v>:  Pasangan Batu Dengan Mortar untuk Saluran</v>
          </cell>
        </row>
        <row r="186">
          <cell r="A186" t="str">
            <v>SATUAN PEMBAYARAN</v>
          </cell>
          <cell r="D186" t="str">
            <v>:  M3</v>
          </cell>
          <cell r="J186" t="str">
            <v xml:space="preserve">         URAIAN ANALISA HARGA SATUAN</v>
          </cell>
        </row>
        <row r="187">
          <cell r="J187" t="str">
            <v>Lanjutan</v>
          </cell>
        </row>
        <row r="189">
          <cell r="A189" t="str">
            <v>No.</v>
          </cell>
          <cell r="C189" t="str">
            <v>U R A I A N</v>
          </cell>
          <cell r="G189" t="str">
            <v>KODE</v>
          </cell>
          <cell r="H189" t="str">
            <v>KOEF.</v>
          </cell>
          <cell r="I189" t="str">
            <v>SATUAN</v>
          </cell>
          <cell r="J189" t="str">
            <v>KETERANGAN</v>
          </cell>
        </row>
        <row r="193">
          <cell r="A193" t="str">
            <v>2.a.</v>
          </cell>
          <cell r="C193" t="str">
            <v>ALAT BANTU</v>
          </cell>
          <cell r="I193" t="str">
            <v>Lump Sum</v>
          </cell>
        </row>
        <row r="194">
          <cell r="C194" t="str">
            <v>Diperlukan  :</v>
          </cell>
        </row>
        <row r="195">
          <cell r="C195" t="str">
            <v>- Sekop</v>
          </cell>
          <cell r="D195" t="str">
            <v>=  4  buah</v>
          </cell>
        </row>
        <row r="196">
          <cell r="C196" t="str">
            <v>- Pacul</v>
          </cell>
          <cell r="D196" t="str">
            <v>=  4  buah</v>
          </cell>
        </row>
        <row r="197">
          <cell r="C197" t="str">
            <v>- Sendok Semen</v>
          </cell>
          <cell r="D197" t="str">
            <v>=  4  buah</v>
          </cell>
        </row>
        <row r="198">
          <cell r="C198" t="str">
            <v>- Ember Cor</v>
          </cell>
          <cell r="D198" t="str">
            <v>=  8  buah</v>
          </cell>
        </row>
        <row r="199">
          <cell r="C199" t="str">
            <v>- Gerobak Dorong</v>
          </cell>
          <cell r="D199" t="str">
            <v>=  3  buah</v>
          </cell>
        </row>
        <row r="203">
          <cell r="A203" t="str">
            <v>3.</v>
          </cell>
          <cell r="C203" t="str">
            <v>TENAGA</v>
          </cell>
        </row>
        <row r="204">
          <cell r="C204" t="str">
            <v>Produksi Pas. Batu yang menentukan</v>
          </cell>
          <cell r="E204" t="str">
            <v>( Prod. C. Mixer )</v>
          </cell>
          <cell r="G204" t="str">
            <v>Q1</v>
          </cell>
          <cell r="H204">
            <v>1.9153846153846155</v>
          </cell>
          <cell r="I204" t="str">
            <v>M3/Jam</v>
          </cell>
        </row>
        <row r="205">
          <cell r="C205" t="str">
            <v>Produksi Pasangan Batu dalam 1 hari  =  Tk x Q1</v>
          </cell>
          <cell r="G205" t="str">
            <v>Qt</v>
          </cell>
          <cell r="H205">
            <v>13.407692307692308</v>
          </cell>
          <cell r="I205" t="str">
            <v>M3</v>
          </cell>
        </row>
        <row r="207">
          <cell r="C207" t="str">
            <v>Kebutuhan tenaga :</v>
          </cell>
          <cell r="D207" t="str">
            <v>- Mandor</v>
          </cell>
          <cell r="G207" t="str">
            <v>M</v>
          </cell>
          <cell r="H207">
            <v>1</v>
          </cell>
          <cell r="I207" t="str">
            <v>orang</v>
          </cell>
        </row>
        <row r="208">
          <cell r="D208" t="str">
            <v>- Tukang Batu</v>
          </cell>
          <cell r="G208" t="str">
            <v>Tb</v>
          </cell>
          <cell r="H208">
            <v>3</v>
          </cell>
          <cell r="I208" t="str">
            <v>orang</v>
          </cell>
        </row>
        <row r="209">
          <cell r="D209" t="str">
            <v>- Pekerja</v>
          </cell>
          <cell r="G209" t="str">
            <v>P</v>
          </cell>
          <cell r="H209">
            <v>10</v>
          </cell>
          <cell r="I209" t="str">
            <v>orang</v>
          </cell>
        </row>
        <row r="211">
          <cell r="C211" t="str">
            <v>Koefisien Tenaga / M3   :</v>
          </cell>
        </row>
        <row r="212">
          <cell r="D212" t="str">
            <v>-  Mandor</v>
          </cell>
          <cell r="E212" t="str">
            <v>= (Tk x M) : Qt</v>
          </cell>
          <cell r="G212" t="str">
            <v>(L03)</v>
          </cell>
          <cell r="H212">
            <v>0.52208835341365456</v>
          </cell>
          <cell r="I212" t="str">
            <v>jam</v>
          </cell>
        </row>
        <row r="213">
          <cell r="D213" t="str">
            <v>-  Tukang</v>
          </cell>
          <cell r="E213" t="str">
            <v>= (Tk x Tb) : Qt</v>
          </cell>
          <cell r="G213" t="str">
            <v>(L02)</v>
          </cell>
          <cell r="H213">
            <v>1.5662650602409638</v>
          </cell>
          <cell r="I213" t="str">
            <v>jam</v>
          </cell>
        </row>
        <row r="214">
          <cell r="D214" t="str">
            <v>-  Pekerja</v>
          </cell>
          <cell r="E214" t="str">
            <v>= (Tk x P) : Qt</v>
          </cell>
          <cell r="G214" t="str">
            <v>(L01)</v>
          </cell>
          <cell r="H214">
            <v>5.2208835341365463</v>
          </cell>
          <cell r="I214" t="str">
            <v>jam</v>
          </cell>
        </row>
        <row r="216">
          <cell r="A216" t="str">
            <v>4.</v>
          </cell>
          <cell r="C216" t="str">
            <v>HARGA DASAR SATUAN UPAH, BAHAN DAN ALAT</v>
          </cell>
        </row>
        <row r="217">
          <cell r="C217" t="str">
            <v>Lihat lampiran.</v>
          </cell>
        </row>
        <row r="219">
          <cell r="A219" t="str">
            <v>5.</v>
          </cell>
          <cell r="C219" t="str">
            <v>ANALISA HARGA SATUAN PEKERJAAN</v>
          </cell>
        </row>
        <row r="220">
          <cell r="C220" t="str">
            <v>Lihat perhitungan dalam FORMULIR STANDAR UNTUK</v>
          </cell>
        </row>
        <row r="221">
          <cell r="C221" t="str">
            <v>PEREKEMAN ANALISA MASING-MASING HARGA</v>
          </cell>
        </row>
        <row r="222">
          <cell r="C222" t="str">
            <v>SATUAN.</v>
          </cell>
        </row>
        <row r="223">
          <cell r="C223" t="str">
            <v>Didapat Harga Satuan Pekerjaan :</v>
          </cell>
        </row>
        <row r="225">
          <cell r="C225" t="str">
            <v xml:space="preserve">Rp.  </v>
          </cell>
          <cell r="D225">
            <v>402021.21676028962</v>
          </cell>
          <cell r="E225" t="str">
            <v xml:space="preserve"> / M3</v>
          </cell>
        </row>
        <row r="228">
          <cell r="A228" t="str">
            <v>6.</v>
          </cell>
          <cell r="C228" t="str">
            <v>WAKTU PELAKSANAAN YANG DIPERLUKAN</v>
          </cell>
        </row>
        <row r="229">
          <cell r="C229" t="str">
            <v>Masa Pelaksanaan :</v>
          </cell>
          <cell r="D229" t="str">
            <v>. . . . . . . . . . . .</v>
          </cell>
          <cell r="E229" t="str">
            <v>bulan</v>
          </cell>
        </row>
        <row r="231">
          <cell r="A231" t="str">
            <v>7.</v>
          </cell>
          <cell r="C231" t="str">
            <v>VOLUME PEKERJAAN YANG DIPERLUKAN</v>
          </cell>
        </row>
        <row r="232">
          <cell r="C232" t="str">
            <v>Volume pekerjaan  :</v>
          </cell>
          <cell r="D232">
            <v>1</v>
          </cell>
          <cell r="E232" t="str">
            <v>M3</v>
          </cell>
        </row>
        <row r="243">
          <cell r="A243" t="str">
            <v>ITEM PEMBAYARAN NO.</v>
          </cell>
          <cell r="D243" t="str">
            <v>:  2.3 (1)</v>
          </cell>
          <cell r="J243" t="str">
            <v xml:space="preserve">Analisa EI-231 </v>
          </cell>
        </row>
        <row r="244">
          <cell r="A244" t="str">
            <v>JENIS PEKERJAAN</v>
          </cell>
          <cell r="D244" t="str">
            <v>:  Gorong2 Pipa Beton Bertulang Diameter &lt; 500 mm</v>
          </cell>
          <cell r="L244" t="str">
            <v>FORMULIR STANDAR UNTUK</v>
          </cell>
        </row>
        <row r="245">
          <cell r="A245" t="str">
            <v>SATUAN PEMBAYARAN</v>
          </cell>
          <cell r="D245" t="str">
            <v>:  M1</v>
          </cell>
          <cell r="J245" t="str">
            <v xml:space="preserve">         URAIAN ANALISA HARGA SATUAN</v>
          </cell>
          <cell r="L245" t="str">
            <v>PEREKAMAN ANALISA MASING-MASING HARGA SATUAN</v>
          </cell>
        </row>
        <row r="246">
          <cell r="L246" t="str">
            <v/>
          </cell>
        </row>
        <row r="248">
          <cell r="A248" t="str">
            <v>No.</v>
          </cell>
          <cell r="C248" t="str">
            <v>U R A I A N</v>
          </cell>
          <cell r="G248" t="str">
            <v>KODE</v>
          </cell>
          <cell r="H248" t="str">
            <v>KOEF.</v>
          </cell>
          <cell r="I248" t="str">
            <v>SATUAN</v>
          </cell>
          <cell r="J248" t="str">
            <v>KETERANGAN</v>
          </cell>
        </row>
        <row r="249">
          <cell r="L249" t="str">
            <v>PROYEK</v>
          </cell>
          <cell r="O249" t="str">
            <v>:</v>
          </cell>
        </row>
        <row r="250">
          <cell r="L250" t="str">
            <v>No. PAKET KONTRAK</v>
          </cell>
          <cell r="O250" t="str">
            <v>:</v>
          </cell>
        </row>
        <row r="251">
          <cell r="A251" t="str">
            <v>I.</v>
          </cell>
          <cell r="C251" t="str">
            <v>ASUMSI</v>
          </cell>
          <cell r="L251" t="str">
            <v>NAMA PAKET</v>
          </cell>
          <cell r="O251" t="str">
            <v>:</v>
          </cell>
        </row>
        <row r="252">
          <cell r="A252">
            <v>1</v>
          </cell>
          <cell r="C252" t="str">
            <v>Pekerjaan dilakukan secara mekanik/manual</v>
          </cell>
          <cell r="L252" t="str">
            <v>PROP / KAB / KODYA</v>
          </cell>
          <cell r="O252" t="str">
            <v>:</v>
          </cell>
        </row>
        <row r="253">
          <cell r="A253">
            <v>2</v>
          </cell>
          <cell r="C253" t="str">
            <v>Lokasi pekerjaan : sepanjang jalan</v>
          </cell>
          <cell r="L253" t="str">
            <v>ITEM PEMBAYARAN NO.</v>
          </cell>
          <cell r="O253" t="str">
            <v>:  2.3 (1)</v>
          </cell>
          <cell r="R253" t="str">
            <v>PERKIRAAN VOL. PEK.</v>
          </cell>
          <cell r="T253" t="str">
            <v>:</v>
          </cell>
          <cell r="U253">
            <v>1</v>
          </cell>
        </row>
        <row r="254">
          <cell r="A254">
            <v>3</v>
          </cell>
          <cell r="C254" t="str">
            <v>Diameter bagian dalam gorong-gorong</v>
          </cell>
          <cell r="G254" t="str">
            <v>d</v>
          </cell>
          <cell r="H254">
            <v>0.5</v>
          </cell>
          <cell r="I254" t="str">
            <v>m</v>
          </cell>
          <cell r="L254" t="str">
            <v>JENIS PEKERJAAN</v>
          </cell>
          <cell r="O254" t="str">
            <v>:  Gorong2 Pipa Beton Bertulang Diameter &lt; 500 mm</v>
          </cell>
          <cell r="R254" t="str">
            <v>TOTAL HARGA (Rp.)</v>
          </cell>
          <cell r="T254" t="str">
            <v>:</v>
          </cell>
          <cell r="U254">
            <v>218715.29344341051</v>
          </cell>
        </row>
        <row r="255">
          <cell r="A255">
            <v>4</v>
          </cell>
          <cell r="C255" t="str">
            <v>Jarak rata-rata Base Camp ke lokasi pekerjaan</v>
          </cell>
          <cell r="G255" t="str">
            <v>L</v>
          </cell>
          <cell r="H255">
            <v>8.7249999999999996</v>
          </cell>
          <cell r="I255" t="str">
            <v>Km</v>
          </cell>
          <cell r="L255" t="str">
            <v>SATUAN PEMBAYARAN</v>
          </cell>
          <cell r="O255" t="str">
            <v>:  M1</v>
          </cell>
          <cell r="Q255">
            <v>0</v>
          </cell>
          <cell r="R255" t="str">
            <v>% THD. BIAYA PROYEK</v>
          </cell>
          <cell r="T255" t="str">
            <v>:</v>
          </cell>
          <cell r="U255" t="e">
            <v>#DIV/0!</v>
          </cell>
        </row>
        <row r="256">
          <cell r="A256">
            <v>5</v>
          </cell>
          <cell r="C256" t="str">
            <v>Jam kerja efektif per-hari</v>
          </cell>
          <cell r="G256" t="str">
            <v>Tk</v>
          </cell>
          <cell r="H256">
            <v>7</v>
          </cell>
          <cell r="I256" t="str">
            <v>jam</v>
          </cell>
        </row>
        <row r="257">
          <cell r="A257">
            <v>6</v>
          </cell>
          <cell r="C257" t="str">
            <v>Tebal gorong-gorong</v>
          </cell>
          <cell r="G257" t="str">
            <v>tg</v>
          </cell>
          <cell r="H257">
            <v>6.5</v>
          </cell>
          <cell r="I257" t="str">
            <v>Cm</v>
          </cell>
        </row>
        <row r="258">
          <cell r="Q258" t="str">
            <v>PERKIRAAN</v>
          </cell>
          <cell r="R258" t="str">
            <v>HARGA</v>
          </cell>
          <cell r="S258" t="str">
            <v>JUMLAH</v>
          </cell>
        </row>
        <row r="259">
          <cell r="A259" t="str">
            <v>II.</v>
          </cell>
          <cell r="C259" t="str">
            <v>URUTAN KERJA</v>
          </cell>
          <cell r="L259" t="str">
            <v>NO.</v>
          </cell>
          <cell r="N259" t="str">
            <v>KOMPONEN</v>
          </cell>
          <cell r="P259" t="str">
            <v>SATUAN</v>
          </cell>
          <cell r="Q259" t="str">
            <v>KUANTITAS</v>
          </cell>
          <cell r="R259" t="str">
            <v>SATUAN</v>
          </cell>
          <cell r="S259" t="str">
            <v>HARGA</v>
          </cell>
        </row>
        <row r="260">
          <cell r="A260">
            <v>1</v>
          </cell>
          <cell r="C260" t="str">
            <v>Gorong-gorong dicetak di Base Camp</v>
          </cell>
          <cell r="R260" t="str">
            <v>(Rp.)</v>
          </cell>
          <cell r="S260" t="str">
            <v>(Rp.)</v>
          </cell>
        </row>
        <row r="261">
          <cell r="A261">
            <v>2</v>
          </cell>
          <cell r="C261" t="str">
            <v>Dump Truck mengangkut gorong-gorong jadi</v>
          </cell>
        </row>
        <row r="262">
          <cell r="C262" t="str">
            <v>ke lapangan</v>
          </cell>
        </row>
        <row r="263">
          <cell r="A263">
            <v>3</v>
          </cell>
          <cell r="C263" t="str">
            <v>Dasar gorong-gorong digali sesuai kebutuhan dan ma-</v>
          </cell>
          <cell r="L263" t="str">
            <v>A.</v>
          </cell>
          <cell r="N263" t="str">
            <v>TENAGA</v>
          </cell>
        </row>
        <row r="264">
          <cell r="C264" t="str">
            <v>terial backfill dipadatkan dengan Tamper</v>
          </cell>
        </row>
        <row r="265">
          <cell r="A265">
            <v>4</v>
          </cell>
          <cell r="C265" t="str">
            <v>Tebal lapis porus pada dasar gorong-gorong pipa</v>
          </cell>
          <cell r="G265" t="str">
            <v>tp</v>
          </cell>
          <cell r="H265">
            <v>0.1</v>
          </cell>
          <cell r="I265" t="str">
            <v>M</v>
          </cell>
          <cell r="J265" t="str">
            <v xml:space="preserve"> Sand bedding</v>
          </cell>
          <cell r="L265" t="str">
            <v>1.</v>
          </cell>
          <cell r="N265" t="str">
            <v>Pekerja</v>
          </cell>
          <cell r="O265" t="str">
            <v>(L01)</v>
          </cell>
          <cell r="P265" t="str">
            <v>jam</v>
          </cell>
          <cell r="Q265">
            <v>2.3333333333333335</v>
          </cell>
          <cell r="R265">
            <v>2857.14</v>
          </cell>
          <cell r="U265">
            <v>6666.66</v>
          </cell>
        </row>
        <row r="266">
          <cell r="A266">
            <v>5</v>
          </cell>
          <cell r="C266" t="str">
            <v>Material pilihan untuk penimbunan kembali (padat)</v>
          </cell>
          <cell r="L266" t="str">
            <v>2.</v>
          </cell>
          <cell r="N266" t="str">
            <v>Tukang</v>
          </cell>
          <cell r="O266" t="str">
            <v>(L02)</v>
          </cell>
          <cell r="P266" t="str">
            <v>jam</v>
          </cell>
          <cell r="Q266">
            <v>0.93333333333333335</v>
          </cell>
          <cell r="R266">
            <v>4285.71</v>
          </cell>
          <cell r="U266">
            <v>3999.9960000000001</v>
          </cell>
        </row>
        <row r="267">
          <cell r="A267">
            <v>6</v>
          </cell>
          <cell r="C267" t="str">
            <v>Sekelompok pekerja akan melaksanakan pekerjaan</v>
          </cell>
          <cell r="L267" t="str">
            <v>3.</v>
          </cell>
          <cell r="N267" t="str">
            <v>Mandor</v>
          </cell>
          <cell r="O267" t="str">
            <v>(L03)</v>
          </cell>
          <cell r="P267" t="str">
            <v>jam</v>
          </cell>
          <cell r="Q267">
            <v>0.46666666666666667</v>
          </cell>
          <cell r="R267">
            <v>3214.29</v>
          </cell>
          <cell r="U267">
            <v>1500.002</v>
          </cell>
        </row>
        <row r="268">
          <cell r="C268" t="str">
            <v>dengan cara manual dengan menggunakan alat bantu</v>
          </cell>
        </row>
        <row r="269">
          <cell r="Q269" t="str">
            <v xml:space="preserve">JUMLAH HARGA TENAGA   </v>
          </cell>
          <cell r="U269">
            <v>12166.657999999999</v>
          </cell>
        </row>
        <row r="271">
          <cell r="A271" t="str">
            <v>III.</v>
          </cell>
          <cell r="C271" t="str">
            <v>PEMAKAIAN BAHAN, ALAT DAN TENAGA</v>
          </cell>
          <cell r="L271" t="str">
            <v>B.</v>
          </cell>
          <cell r="N271" t="str">
            <v>BAHAN</v>
          </cell>
        </row>
        <row r="272">
          <cell r="A272" t="str">
            <v xml:space="preserve">   1.</v>
          </cell>
          <cell r="C272" t="str">
            <v>BAHAN</v>
          </cell>
        </row>
        <row r="273">
          <cell r="C273" t="str">
            <v>Untuk mendapatkan 1 M' gorong-gorong diperlukan</v>
          </cell>
          <cell r="L273" t="str">
            <v>1.</v>
          </cell>
          <cell r="N273" t="str">
            <v>Beton K-300</v>
          </cell>
          <cell r="O273" t="str">
            <v>(EI-714)</v>
          </cell>
          <cell r="P273" t="str">
            <v>M3</v>
          </cell>
          <cell r="Q273">
            <v>0.11537499020308517</v>
          </cell>
          <cell r="R273">
            <v>652902.54982502444</v>
          </cell>
          <cell r="U273">
            <v>75328.625289631527</v>
          </cell>
        </row>
        <row r="274">
          <cell r="C274" t="str">
            <v>- Beton K-300 = (22/7*((2*tg/100+d)/2)^2)-(22/7*(d/2)^2))*1</v>
          </cell>
          <cell r="G274" t="str">
            <v>(EI-714)</v>
          </cell>
          <cell r="H274">
            <v>0.11537499020308517</v>
          </cell>
          <cell r="I274" t="str">
            <v>M3</v>
          </cell>
          <cell r="L274" t="str">
            <v>2.</v>
          </cell>
          <cell r="N274" t="str">
            <v>Baja Tulangan</v>
          </cell>
          <cell r="O274" t="str">
            <v>(M39)</v>
          </cell>
          <cell r="P274" t="str">
            <v>Kg</v>
          </cell>
          <cell r="Q274">
            <v>12.691248922339369</v>
          </cell>
          <cell r="R274">
            <v>4000</v>
          </cell>
          <cell r="U274">
            <v>50764.995689357478</v>
          </cell>
        </row>
        <row r="275">
          <cell r="C275" t="str">
            <v>- Baja Tulangan (asumsi 100kg/m3)</v>
          </cell>
          <cell r="G275" t="str">
            <v>(M39)</v>
          </cell>
          <cell r="H275">
            <v>12.691248922339369</v>
          </cell>
          <cell r="I275" t="str">
            <v>Kg</v>
          </cell>
          <cell r="L275" t="str">
            <v>3.</v>
          </cell>
          <cell r="N275" t="str">
            <v>Urugan Porus</v>
          </cell>
          <cell r="O275" t="str">
            <v>(EI-241)</v>
          </cell>
          <cell r="P275" t="str">
            <v>M3</v>
          </cell>
          <cell r="Q275">
            <v>0.12915000000000001</v>
          </cell>
          <cell r="R275">
            <v>186901.40625406182</v>
          </cell>
          <cell r="U275">
            <v>24138.316617712087</v>
          </cell>
        </row>
        <row r="276">
          <cell r="C276" t="str">
            <v>- Timbunan Porus      = {(tp*(0.3+2*tg/100+d+0.3)*1)*1.05}</v>
          </cell>
          <cell r="G276" t="str">
            <v>(EI-241)</v>
          </cell>
          <cell r="H276">
            <v>0.12915000000000001</v>
          </cell>
          <cell r="I276" t="str">
            <v>M3</v>
          </cell>
          <cell r="L276" t="str">
            <v>4.</v>
          </cell>
          <cell r="N276" t="str">
            <v>Mat. Pilihan</v>
          </cell>
          <cell r="O276" t="str">
            <v>(M09)</v>
          </cell>
          <cell r="P276" t="str">
            <v>M3</v>
          </cell>
          <cell r="Q276">
            <v>0.87365249999999994</v>
          </cell>
          <cell r="R276">
            <v>25000</v>
          </cell>
          <cell r="U276">
            <v>21841.3125</v>
          </cell>
        </row>
        <row r="277">
          <cell r="C277" t="str">
            <v>- Material Pilihan</v>
          </cell>
          <cell r="D277" t="str">
            <v>= ((2*tg/100+d+0.3)*(0.3+2*tg/100+d+0.3)</v>
          </cell>
          <cell r="G277" t="str">
            <v>(M09)</v>
          </cell>
          <cell r="H277">
            <v>0.87365249999999994</v>
          </cell>
          <cell r="I277" t="str">
            <v>M3</v>
          </cell>
          <cell r="J277" t="str">
            <v xml:space="preserve"> = Vp</v>
          </cell>
        </row>
        <row r="278">
          <cell r="D278" t="str">
            <v xml:space="preserve">   -(22/7*(0.5*(2*tg/100+d))^2))*1*1.05</v>
          </cell>
        </row>
        <row r="279">
          <cell r="A279" t="str">
            <v xml:space="preserve">   2.</v>
          </cell>
          <cell r="C279" t="str">
            <v>ALAT</v>
          </cell>
          <cell r="Q279" t="str">
            <v xml:space="preserve">JUMLAH HARGA BAHAN   </v>
          </cell>
          <cell r="U279">
            <v>172073.25009670109</v>
          </cell>
        </row>
        <row r="280">
          <cell r="A280" t="str">
            <v>2.a.</v>
          </cell>
          <cell r="C280" t="str">
            <v>TAMPER</v>
          </cell>
          <cell r="G280" t="str">
            <v>(E25)</v>
          </cell>
        </row>
        <row r="281">
          <cell r="C281" t="str">
            <v>Kecepatan</v>
          </cell>
          <cell r="G281" t="str">
            <v>v</v>
          </cell>
          <cell r="H281">
            <v>0.5</v>
          </cell>
          <cell r="I281" t="str">
            <v>Km / Jam</v>
          </cell>
          <cell r="L281" t="str">
            <v>C.</v>
          </cell>
          <cell r="N281" t="str">
            <v>PERALATAN</v>
          </cell>
        </row>
        <row r="282">
          <cell r="C282" t="str">
            <v>Efisiensi alat</v>
          </cell>
          <cell r="G282" t="str">
            <v>Fa</v>
          </cell>
          <cell r="H282">
            <v>0.83</v>
          </cell>
          <cell r="I282" t="str">
            <v>-</v>
          </cell>
        </row>
        <row r="283">
          <cell r="C283" t="str">
            <v>Lebar pemadatan</v>
          </cell>
          <cell r="G283" t="str">
            <v>Lb</v>
          </cell>
          <cell r="H283">
            <v>0.4</v>
          </cell>
          <cell r="I283" t="str">
            <v>M</v>
          </cell>
          <cell r="L283" t="str">
            <v>1.</v>
          </cell>
          <cell r="N283" t="str">
            <v>Tamper</v>
          </cell>
          <cell r="O283" t="str">
            <v>(E25)</v>
          </cell>
          <cell r="P283" t="str">
            <v>jam</v>
          </cell>
          <cell r="Q283">
            <v>0.26314834337349391</v>
          </cell>
          <cell r="R283">
            <v>18672.16854694486</v>
          </cell>
          <cell r="U283">
            <v>4913.5502203191991</v>
          </cell>
        </row>
        <row r="284">
          <cell r="C284" t="str">
            <v>Banyak lintasan</v>
          </cell>
          <cell r="G284" t="str">
            <v>n</v>
          </cell>
          <cell r="H284">
            <v>10</v>
          </cell>
          <cell r="I284" t="str">
            <v>lintasan</v>
          </cell>
          <cell r="L284" t="str">
            <v>2.</v>
          </cell>
          <cell r="N284" t="str">
            <v>Dump Truck</v>
          </cell>
          <cell r="O284" t="str">
            <v>(E08)</v>
          </cell>
          <cell r="P284" t="str">
            <v>jam</v>
          </cell>
          <cell r="Q284">
            <v>5.9738955823293166E-2</v>
          </cell>
          <cell r="R284">
            <v>153645.58193291764</v>
          </cell>
          <cell r="U284">
            <v>9178.6266315347384</v>
          </cell>
        </row>
        <row r="285">
          <cell r="C285" t="str">
            <v>Tebal lapis hamparan</v>
          </cell>
          <cell r="G285" t="str">
            <v>tp</v>
          </cell>
          <cell r="H285">
            <v>0.2</v>
          </cell>
          <cell r="I285" t="str">
            <v>M</v>
          </cell>
          <cell r="L285" t="str">
            <v>3.</v>
          </cell>
          <cell r="N285" t="str">
            <v>Alat  Bantu</v>
          </cell>
          <cell r="P285" t="str">
            <v>Ls</v>
          </cell>
          <cell r="Q285">
            <v>1</v>
          </cell>
          <cell r="R285">
            <v>500</v>
          </cell>
          <cell r="U285">
            <v>500</v>
          </cell>
        </row>
        <row r="288">
          <cell r="C288" t="str">
            <v>Kap. Prod. / Jam   =</v>
          </cell>
          <cell r="D288" t="str">
            <v>v x 1000 x Fa x Lb x 60</v>
          </cell>
          <cell r="G288" t="str">
            <v>Q1</v>
          </cell>
          <cell r="H288">
            <v>3.3200000000000003</v>
          </cell>
          <cell r="I288" t="str">
            <v xml:space="preserve">M3 / Jam </v>
          </cell>
        </row>
        <row r="289">
          <cell r="D289" t="str">
            <v xml:space="preserve">    n x tp</v>
          </cell>
        </row>
        <row r="291">
          <cell r="C291" t="str">
            <v>Koefisien Alat / m'</v>
          </cell>
          <cell r="D291" t="str">
            <v xml:space="preserve"> =  1  :  Q1 x Vp</v>
          </cell>
          <cell r="G291" t="str">
            <v>(E25)</v>
          </cell>
          <cell r="H291">
            <v>0.26314834337349391</v>
          </cell>
          <cell r="I291" t="str">
            <v>jam</v>
          </cell>
          <cell r="Q291" t="str">
            <v xml:space="preserve">JUMLAH HARGA PERALATAN   </v>
          </cell>
          <cell r="U291">
            <v>14592.176851853937</v>
          </cell>
        </row>
        <row r="293">
          <cell r="A293" t="str">
            <v>2.b.</v>
          </cell>
          <cell r="C293" t="str">
            <v>DUMP TRUCK</v>
          </cell>
          <cell r="G293" t="str">
            <v>(E08)</v>
          </cell>
          <cell r="L293" t="str">
            <v>D.</v>
          </cell>
          <cell r="N293" t="str">
            <v>JUMLAH HARGA TENAGA, BAHAN DAN PERALATAN  ( A + B + C )</v>
          </cell>
          <cell r="U293">
            <v>198832.08494855501</v>
          </cell>
        </row>
        <row r="294">
          <cell r="C294" t="str">
            <v>Kapasitas bak sekali muat</v>
          </cell>
          <cell r="G294" t="str">
            <v>V</v>
          </cell>
          <cell r="H294">
            <v>15</v>
          </cell>
          <cell r="I294" t="str">
            <v>Buah/M'</v>
          </cell>
          <cell r="L294" t="str">
            <v>E.</v>
          </cell>
          <cell r="N294" t="str">
            <v>OVERHEAD &amp; PROFIT</v>
          </cell>
          <cell r="P294">
            <v>10</v>
          </cell>
          <cell r="Q294" t="str">
            <v>%  x  D</v>
          </cell>
          <cell r="U294">
            <v>19883.208494855502</v>
          </cell>
        </row>
        <row r="295">
          <cell r="C295" t="str">
            <v>Faktor efisiensi alat</v>
          </cell>
          <cell r="G295" t="str">
            <v>Fa</v>
          </cell>
          <cell r="H295">
            <v>0.83</v>
          </cell>
          <cell r="L295" t="str">
            <v>F.</v>
          </cell>
          <cell r="N295" t="str">
            <v>HARGA SATUAN PEKERJAAN  ( D + E )</v>
          </cell>
          <cell r="U295">
            <v>218715.29344341051</v>
          </cell>
        </row>
        <row r="296">
          <cell r="C296" t="str">
            <v>Kecepatanrata-rata bermuatan</v>
          </cell>
          <cell r="G296" t="str">
            <v>v1</v>
          </cell>
          <cell r="H296">
            <v>20</v>
          </cell>
          <cell r="I296" t="str">
            <v>Km/Jam</v>
          </cell>
          <cell r="L296" t="str">
            <v>Note: 1</v>
          </cell>
          <cell r="N296" t="str">
            <v>SATUAN dapat berdasarkan atas jam operasi untuk Tenaga Kerja dan Peralatan, volume dan/atau ukuran</v>
          </cell>
        </row>
        <row r="297">
          <cell r="C297" t="str">
            <v>Kecepatan rata-rata kosong</v>
          </cell>
          <cell r="G297" t="str">
            <v>v2</v>
          </cell>
          <cell r="H297">
            <v>30</v>
          </cell>
          <cell r="I297" t="str">
            <v>Km/Jam</v>
          </cell>
          <cell r="N297" t="str">
            <v>berat untuk bahan-bahan.</v>
          </cell>
        </row>
        <row r="298">
          <cell r="C298" t="str">
            <v>Waktu siklus    :</v>
          </cell>
          <cell r="G298" t="str">
            <v>Ts1</v>
          </cell>
          <cell r="L298">
            <v>2</v>
          </cell>
          <cell r="N298" t="str">
            <v>Kuantitas satuan adalah kuantitas setiap komponen untuk menyelesaikan satu satuan pekerjaan dari nomor</v>
          </cell>
        </row>
        <row r="299">
          <cell r="C299" t="str">
            <v>- Waktu  tempuh in  si  = (L : v1 ) x 60</v>
          </cell>
          <cell r="G299" t="str">
            <v>T1</v>
          </cell>
          <cell r="H299">
            <v>26.174999999999997</v>
          </cell>
          <cell r="I299" t="str">
            <v>menit</v>
          </cell>
          <cell r="N299" t="str">
            <v>mata pembayaran.</v>
          </cell>
        </row>
        <row r="300">
          <cell r="C300" t="str">
            <v>-  Waktutempuh kosong  = (L : v2)  x  60</v>
          </cell>
          <cell r="G300" t="str">
            <v>T2</v>
          </cell>
          <cell r="H300">
            <v>17.45</v>
          </cell>
          <cell r="I300" t="str">
            <v>menit</v>
          </cell>
          <cell r="L300">
            <v>3</v>
          </cell>
          <cell r="N300" t="str">
            <v>Biaya satuan untuk peralatan sudah termasuk bahan bakar, bahan habis dipakai dan operator.</v>
          </cell>
        </row>
        <row r="301">
          <cell r="C301" t="str">
            <v>-  Muat, bongkar dan lain-lain</v>
          </cell>
          <cell r="G301" t="str">
            <v>T3</v>
          </cell>
          <cell r="H301">
            <v>1</v>
          </cell>
          <cell r="I301" t="str">
            <v>menit</v>
          </cell>
          <cell r="L301">
            <v>4</v>
          </cell>
          <cell r="N301" t="str">
            <v>Biaya satuan sudah termasuk pengeluaran untuk seluruh pajak yang berkaitan (tetapi tidak termasuk PPN</v>
          </cell>
        </row>
        <row r="302">
          <cell r="G302" t="str">
            <v>Ts1</v>
          </cell>
          <cell r="H302">
            <v>44.625</v>
          </cell>
          <cell r="I302" t="str">
            <v>menit</v>
          </cell>
          <cell r="N302" t="str">
            <v>yang dibayar dari kontrak) dan biaya-biaya lainnya.</v>
          </cell>
        </row>
        <row r="303">
          <cell r="J303" t="str">
            <v>Berlanjut ke halaman berikut</v>
          </cell>
        </row>
        <row r="304">
          <cell r="A304" t="str">
            <v>ITEM PEMBAYARAN NO.</v>
          </cell>
          <cell r="D304" t="str">
            <v>:  2.3 (1)</v>
          </cell>
          <cell r="J304" t="str">
            <v xml:space="preserve">Analisa EI-231 </v>
          </cell>
        </row>
        <row r="305">
          <cell r="A305" t="str">
            <v>JENIS PEKERJAAN</v>
          </cell>
          <cell r="D305" t="str">
            <v>:  Gorong2 Pipa Beton Bertulang Diameter &lt; 500 mm</v>
          </cell>
        </row>
        <row r="306">
          <cell r="A306" t="str">
            <v>SATUAN PEMBAYARAN</v>
          </cell>
          <cell r="D306" t="str">
            <v>:  M1</v>
          </cell>
          <cell r="J306" t="str">
            <v xml:space="preserve">         URAIAN ANALISA HARGA SATUAN</v>
          </cell>
        </row>
        <row r="307">
          <cell r="J307" t="str">
            <v>Lanjutan</v>
          </cell>
        </row>
        <row r="309">
          <cell r="A309" t="str">
            <v>No.</v>
          </cell>
          <cell r="C309" t="str">
            <v>U R A I A N</v>
          </cell>
          <cell r="G309" t="str">
            <v>KODE</v>
          </cell>
          <cell r="H309" t="str">
            <v>KOEF.</v>
          </cell>
          <cell r="I309" t="str">
            <v>SATUAN</v>
          </cell>
          <cell r="J309" t="str">
            <v>KETERANGAN</v>
          </cell>
        </row>
        <row r="312">
          <cell r="C312" t="str">
            <v>Kapasitas Produksi / Jam   =</v>
          </cell>
          <cell r="E312" t="str">
            <v>V x Fa x 60</v>
          </cell>
          <cell r="G312" t="str">
            <v>Q2</v>
          </cell>
          <cell r="H312">
            <v>16.739495798319329</v>
          </cell>
          <cell r="I312" t="str">
            <v xml:space="preserve">M' / Jam </v>
          </cell>
        </row>
        <row r="313">
          <cell r="E313" t="str">
            <v>Ts1</v>
          </cell>
        </row>
        <row r="315">
          <cell r="C315" t="str">
            <v>Koefisien Alat / m'</v>
          </cell>
          <cell r="D315" t="str">
            <v xml:space="preserve"> =  1  :  Q2</v>
          </cell>
          <cell r="G315" t="str">
            <v>(E08)</v>
          </cell>
          <cell r="H315">
            <v>5.9738955823293166E-2</v>
          </cell>
          <cell r="I315" t="str">
            <v>jam</v>
          </cell>
        </row>
        <row r="318">
          <cell r="A318" t="str">
            <v>2.c.</v>
          </cell>
          <cell r="C318" t="str">
            <v>ALAT  BANTU</v>
          </cell>
        </row>
        <row r="319">
          <cell r="C319" t="str">
            <v>Diperlukan alat-alat bantu kecil</v>
          </cell>
          <cell r="J319" t="str">
            <v>Lump Sump</v>
          </cell>
        </row>
        <row r="320">
          <cell r="C320" t="str">
            <v>- Sekop    =         3   buah</v>
          </cell>
        </row>
        <row r="321">
          <cell r="C321" t="str">
            <v>- Pacul     =         3   buah</v>
          </cell>
        </row>
        <row r="322">
          <cell r="C322" t="str">
            <v>- Alat-alat kecil lain</v>
          </cell>
        </row>
        <row r="324">
          <cell r="A324" t="str">
            <v xml:space="preserve">   3.</v>
          </cell>
          <cell r="C324" t="str">
            <v>TENAGA</v>
          </cell>
        </row>
        <row r="325">
          <cell r="C325" t="str">
            <v>Produksi Gorong-gorong / hari</v>
          </cell>
          <cell r="G325" t="str">
            <v>Qt</v>
          </cell>
          <cell r="H325">
            <v>15</v>
          </cell>
          <cell r="I325" t="str">
            <v>M'</v>
          </cell>
        </row>
        <row r="326">
          <cell r="C326" t="str">
            <v>Kebutuhan tenaga :</v>
          </cell>
        </row>
        <row r="327">
          <cell r="D327" t="str">
            <v>- Pekerja</v>
          </cell>
          <cell r="G327" t="str">
            <v>P</v>
          </cell>
          <cell r="H327">
            <v>5</v>
          </cell>
          <cell r="I327" t="str">
            <v>orang</v>
          </cell>
        </row>
        <row r="328">
          <cell r="D328" t="str">
            <v>- Tukang</v>
          </cell>
          <cell r="G328" t="str">
            <v>T</v>
          </cell>
          <cell r="H328">
            <v>2</v>
          </cell>
          <cell r="I328" t="str">
            <v>orang</v>
          </cell>
        </row>
        <row r="329">
          <cell r="D329" t="str">
            <v>- Mandor</v>
          </cell>
          <cell r="G329" t="str">
            <v>M</v>
          </cell>
          <cell r="H329">
            <v>1</v>
          </cell>
          <cell r="I329" t="str">
            <v>orang</v>
          </cell>
        </row>
        <row r="331">
          <cell r="C331" t="str">
            <v>Koefisien tenaga / M1   :</v>
          </cell>
        </row>
        <row r="332">
          <cell r="D332" t="str">
            <v>- Pekerja</v>
          </cell>
          <cell r="E332" t="str">
            <v>= (Tk x P) : Qt</v>
          </cell>
          <cell r="G332" t="str">
            <v>(L01)</v>
          </cell>
          <cell r="H332">
            <v>2.3333333333333335</v>
          </cell>
          <cell r="I332" t="str">
            <v>Jam</v>
          </cell>
        </row>
        <row r="333">
          <cell r="D333" t="str">
            <v>- Tukang</v>
          </cell>
          <cell r="E333" t="str">
            <v>= (Tk x T) : Qt</v>
          </cell>
          <cell r="G333" t="str">
            <v>(L02)</v>
          </cell>
          <cell r="H333">
            <v>0.93333333333333335</v>
          </cell>
          <cell r="I333" t="str">
            <v>Jam</v>
          </cell>
        </row>
        <row r="334">
          <cell r="D334" t="str">
            <v>- Mandor</v>
          </cell>
          <cell r="E334" t="str">
            <v>= (Tk x M) : Qt</v>
          </cell>
          <cell r="G334" t="str">
            <v>(L03)</v>
          </cell>
          <cell r="H334">
            <v>0.46666666666666667</v>
          </cell>
          <cell r="I334" t="str">
            <v>Jam</v>
          </cell>
        </row>
        <row r="336">
          <cell r="A336" t="str">
            <v>4.</v>
          </cell>
          <cell r="C336" t="str">
            <v>HARGA DASAR SATUAN UPAH, BAHAN DAN ALAT</v>
          </cell>
        </row>
        <row r="337">
          <cell r="C337" t="str">
            <v>Lihat lampiran.</v>
          </cell>
        </row>
        <row r="340">
          <cell r="A340" t="str">
            <v>5.</v>
          </cell>
          <cell r="C340" t="str">
            <v>ANALISA HARGA SATUAN PEKERJAAN</v>
          </cell>
        </row>
        <row r="341">
          <cell r="C341" t="str">
            <v>Lihat perhitungan dalam FORMULIR STANDAR UNTUK</v>
          </cell>
        </row>
        <row r="342">
          <cell r="C342" t="str">
            <v>PEREKEMAN ANALISA MASING-MASING HARGA</v>
          </cell>
        </row>
        <row r="343">
          <cell r="C343" t="str">
            <v>SATUAN.</v>
          </cell>
        </row>
        <row r="344">
          <cell r="C344" t="str">
            <v>Didapat Harga Satuan Pekerjaan :</v>
          </cell>
        </row>
        <row r="346">
          <cell r="C346" t="str">
            <v xml:space="preserve">Rp.  </v>
          </cell>
          <cell r="D346">
            <v>218715.29344341051</v>
          </cell>
          <cell r="E346" t="str">
            <v xml:space="preserve"> / M'</v>
          </cell>
        </row>
        <row r="349">
          <cell r="A349" t="str">
            <v>6.</v>
          </cell>
          <cell r="C349" t="str">
            <v>WAKTU PELAKSANAAN YANG DIPERLUKAN</v>
          </cell>
        </row>
        <row r="350">
          <cell r="C350" t="str">
            <v>Masa Pelaksanaan :</v>
          </cell>
          <cell r="D350" t="str">
            <v>. . . . . . . . . . . .</v>
          </cell>
          <cell r="E350" t="str">
            <v>bulan</v>
          </cell>
        </row>
        <row r="352">
          <cell r="A352" t="str">
            <v>7.</v>
          </cell>
          <cell r="C352" t="str">
            <v>VOLUME PEKERJAAN YANG DIPERLUKAN</v>
          </cell>
        </row>
        <row r="353">
          <cell r="C353" t="str">
            <v>Volume pekerjaan  :</v>
          </cell>
          <cell r="D353">
            <v>1</v>
          </cell>
          <cell r="E353" t="str">
            <v>M'</v>
          </cell>
        </row>
        <row r="363">
          <cell r="A363" t="str">
            <v>ITEM PEMBAYARAN NO.</v>
          </cell>
          <cell r="D363" t="str">
            <v>:  2.3 (2)</v>
          </cell>
          <cell r="J363" t="str">
            <v xml:space="preserve">Analisa EI-232 </v>
          </cell>
        </row>
        <row r="364">
          <cell r="A364" t="str">
            <v>JENIS PEKERJAAN</v>
          </cell>
          <cell r="D364" t="str">
            <v>:  Gorong2 Pipa Beton Bertulang 500 mm &lt; diameter dalam 700 mm</v>
          </cell>
          <cell r="L364" t="str">
            <v>FORMULIR STANDAR UNTUK</v>
          </cell>
        </row>
        <row r="365">
          <cell r="A365" t="str">
            <v>SATUAN PEMBAYARAN</v>
          </cell>
          <cell r="D365" t="str">
            <v>:  M1</v>
          </cell>
          <cell r="J365" t="str">
            <v xml:space="preserve">         URAIAN ANALISA HARGA SATUAN</v>
          </cell>
          <cell r="L365" t="str">
            <v>PEREKAMAN ANALISA MASING-MASING HARGA SATUAN</v>
          </cell>
        </row>
        <row r="366">
          <cell r="L366" t="str">
            <v/>
          </cell>
        </row>
        <row r="368">
          <cell r="A368" t="str">
            <v>No.</v>
          </cell>
          <cell r="C368" t="str">
            <v>U R A I A N</v>
          </cell>
          <cell r="G368" t="str">
            <v>KODE</v>
          </cell>
          <cell r="H368" t="str">
            <v>KOEF.</v>
          </cell>
          <cell r="I368" t="str">
            <v>SATUAN</v>
          </cell>
          <cell r="J368" t="str">
            <v>KETERANGAN</v>
          </cell>
        </row>
        <row r="369">
          <cell r="L369" t="str">
            <v>PROYEK</v>
          </cell>
          <cell r="O369" t="str">
            <v>:</v>
          </cell>
        </row>
        <row r="370">
          <cell r="L370" t="str">
            <v>No. PAKET KONTRAK</v>
          </cell>
          <cell r="O370" t="str">
            <v>:</v>
          </cell>
        </row>
        <row r="371">
          <cell r="A371" t="str">
            <v>I.</v>
          </cell>
          <cell r="C371" t="str">
            <v>ASUMSI</v>
          </cell>
          <cell r="L371" t="str">
            <v>NAMA PAKET</v>
          </cell>
          <cell r="O371" t="str">
            <v>:</v>
          </cell>
        </row>
        <row r="372">
          <cell r="A372">
            <v>1</v>
          </cell>
          <cell r="C372" t="str">
            <v>Pekerjaan dilakukan secara mekanik/manual</v>
          </cell>
          <cell r="L372" t="str">
            <v>PROP / KAB / KODYA</v>
          </cell>
          <cell r="O372" t="str">
            <v>:</v>
          </cell>
        </row>
        <row r="373">
          <cell r="A373">
            <v>2</v>
          </cell>
          <cell r="C373" t="str">
            <v>Lokasi pekerjaan : sepanjang jalan</v>
          </cell>
          <cell r="L373" t="str">
            <v>ITEM PEMBAYARAN NO.</v>
          </cell>
          <cell r="O373" t="str">
            <v>:  2.3 (2)</v>
          </cell>
          <cell r="R373" t="str">
            <v>PERKIRAAN VOL. PEK.</v>
          </cell>
          <cell r="T373" t="str">
            <v>:</v>
          </cell>
          <cell r="U373">
            <v>1</v>
          </cell>
        </row>
        <row r="374">
          <cell r="A374">
            <v>3</v>
          </cell>
          <cell r="C374" t="str">
            <v>Diameter bagian dalam gorong-gorong</v>
          </cell>
          <cell r="G374" t="str">
            <v>d</v>
          </cell>
          <cell r="H374">
            <v>0.6</v>
          </cell>
          <cell r="I374" t="str">
            <v>m</v>
          </cell>
          <cell r="L374" t="str">
            <v>JENIS PEKERJAAN</v>
          </cell>
          <cell r="O374" t="str">
            <v>:  Gorong2 Pipa Beton Bertulang 500 mm &lt; diameter dalam 700 mm</v>
          </cell>
          <cell r="R374" t="str">
            <v>TOTAL HARGA (Rp.)</v>
          </cell>
          <cell r="T374" t="str">
            <v>:</v>
          </cell>
          <cell r="U374">
            <v>282846.80804673955</v>
          </cell>
        </row>
        <row r="375">
          <cell r="A375">
            <v>4</v>
          </cell>
          <cell r="C375" t="str">
            <v>Jarak rata-rata Base Camp ke lokasi pekerjaan</v>
          </cell>
          <cell r="G375" t="str">
            <v>L</v>
          </cell>
          <cell r="H375">
            <v>8.7249999999999996</v>
          </cell>
          <cell r="I375" t="str">
            <v>Km</v>
          </cell>
          <cell r="L375" t="str">
            <v>SATUAN PEMBAYARAN</v>
          </cell>
          <cell r="O375" t="str">
            <v>:  M1</v>
          </cell>
          <cell r="Q375">
            <v>0</v>
          </cell>
          <cell r="R375" t="str">
            <v>% THD. BIAYA PROYEK</v>
          </cell>
          <cell r="T375" t="str">
            <v>:</v>
          </cell>
          <cell r="U375" t="e">
            <v>#DIV/0!</v>
          </cell>
        </row>
        <row r="376">
          <cell r="A376">
            <v>5</v>
          </cell>
          <cell r="C376" t="str">
            <v>Jam kerja efektif per-hari</v>
          </cell>
          <cell r="G376" t="str">
            <v>Tk</v>
          </cell>
          <cell r="H376">
            <v>7</v>
          </cell>
          <cell r="I376" t="str">
            <v>jam</v>
          </cell>
        </row>
        <row r="377">
          <cell r="A377">
            <v>6</v>
          </cell>
          <cell r="C377" t="str">
            <v>Tebal gorong-gorong</v>
          </cell>
          <cell r="G377" t="str">
            <v>tg</v>
          </cell>
          <cell r="H377">
            <v>6.5</v>
          </cell>
          <cell r="I377" t="str">
            <v>Cm</v>
          </cell>
        </row>
        <row r="378">
          <cell r="Q378" t="str">
            <v>PERKIRAAN</v>
          </cell>
          <cell r="R378" t="str">
            <v>HARGA</v>
          </cell>
          <cell r="S378" t="str">
            <v>JUMLAH</v>
          </cell>
        </row>
        <row r="379">
          <cell r="A379" t="str">
            <v>II.</v>
          </cell>
          <cell r="C379" t="str">
            <v>URUTAN KERJA</v>
          </cell>
          <cell r="L379" t="str">
            <v>NO.</v>
          </cell>
          <cell r="N379" t="str">
            <v>KOMPONEN</v>
          </cell>
          <cell r="P379" t="str">
            <v>SATUAN</v>
          </cell>
          <cell r="Q379" t="str">
            <v>KUANTITAS</v>
          </cell>
          <cell r="R379" t="str">
            <v>SATUAN</v>
          </cell>
          <cell r="S379" t="str">
            <v>HARGA</v>
          </cell>
        </row>
        <row r="380">
          <cell r="A380">
            <v>1</v>
          </cell>
          <cell r="C380" t="str">
            <v>Gorong-gorong dicetak di Base Camp</v>
          </cell>
          <cell r="R380" t="str">
            <v>(Rp.)</v>
          </cell>
          <cell r="S380" t="str">
            <v>(Rp.)</v>
          </cell>
        </row>
        <row r="381">
          <cell r="A381">
            <v>2</v>
          </cell>
          <cell r="C381" t="str">
            <v>Dump Truck mengangkut gorong-gorong jadi</v>
          </cell>
        </row>
        <row r="382">
          <cell r="C382" t="str">
            <v>ke lapangan</v>
          </cell>
        </row>
        <row r="383">
          <cell r="A383">
            <v>3</v>
          </cell>
          <cell r="C383" t="str">
            <v>Dasar gorong-gorong digali sesuai kebutuhan dan ma-</v>
          </cell>
          <cell r="L383" t="str">
            <v>A.</v>
          </cell>
          <cell r="N383" t="str">
            <v>TENAGA</v>
          </cell>
        </row>
        <row r="384">
          <cell r="C384" t="str">
            <v>terial backfill dipadatkan dengan Tamper</v>
          </cell>
        </row>
        <row r="385">
          <cell r="A385">
            <v>4</v>
          </cell>
          <cell r="C385" t="str">
            <v>Tebal lapis porus pada dasar gorong-gorong pipa</v>
          </cell>
          <cell r="G385" t="str">
            <v>tp</v>
          </cell>
          <cell r="H385">
            <v>0.1</v>
          </cell>
          <cell r="I385" t="str">
            <v>M</v>
          </cell>
          <cell r="J385" t="str">
            <v xml:space="preserve"> Sand bedding</v>
          </cell>
          <cell r="L385" t="str">
            <v>1.</v>
          </cell>
          <cell r="N385" t="str">
            <v>Pekerja</v>
          </cell>
          <cell r="O385" t="str">
            <v>(L01)</v>
          </cell>
          <cell r="P385" t="str">
            <v>jam</v>
          </cell>
          <cell r="Q385">
            <v>4.9000000000000004</v>
          </cell>
          <cell r="R385">
            <v>2857.14</v>
          </cell>
          <cell r="U385">
            <v>13999.986000000001</v>
          </cell>
        </row>
        <row r="386">
          <cell r="A386">
            <v>5</v>
          </cell>
          <cell r="C386" t="str">
            <v>Material pilihan untuk penimbunan kembali (padat)</v>
          </cell>
          <cell r="L386" t="str">
            <v>2.</v>
          </cell>
          <cell r="N386" t="str">
            <v>Tukang</v>
          </cell>
          <cell r="O386" t="str">
            <v>(L02)</v>
          </cell>
          <cell r="P386" t="str">
            <v>jam</v>
          </cell>
          <cell r="Q386">
            <v>1.4</v>
          </cell>
          <cell r="R386">
            <v>4285.71</v>
          </cell>
          <cell r="U386">
            <v>5999.9939999999997</v>
          </cell>
        </row>
        <row r="387">
          <cell r="A387">
            <v>6</v>
          </cell>
          <cell r="C387" t="str">
            <v>Sekelompok pekerja akan melaksanakan pekerjaan</v>
          </cell>
          <cell r="L387" t="str">
            <v>3.</v>
          </cell>
          <cell r="N387" t="str">
            <v>Mandor</v>
          </cell>
          <cell r="O387" t="str">
            <v>(L03)</v>
          </cell>
          <cell r="P387" t="str">
            <v>jam</v>
          </cell>
          <cell r="Q387">
            <v>0.7</v>
          </cell>
          <cell r="R387">
            <v>3214.29</v>
          </cell>
          <cell r="U387">
            <v>2250.0029999999997</v>
          </cell>
        </row>
        <row r="388">
          <cell r="C388" t="str">
            <v>dengan cara manual dengan menggunakan alat bantu</v>
          </cell>
        </row>
        <row r="389">
          <cell r="Q389" t="str">
            <v xml:space="preserve">JUMLAH HARGA TENAGA   </v>
          </cell>
          <cell r="U389">
            <v>22249.983</v>
          </cell>
        </row>
        <row r="391">
          <cell r="A391" t="str">
            <v>III.</v>
          </cell>
          <cell r="C391" t="str">
            <v>PEMAKAIAN BAHAN, ALAT DAN TENAGA</v>
          </cell>
          <cell r="L391" t="str">
            <v>B.</v>
          </cell>
          <cell r="N391" t="str">
            <v>BAHAN</v>
          </cell>
        </row>
        <row r="392">
          <cell r="A392" t="str">
            <v xml:space="preserve">   1.</v>
          </cell>
          <cell r="C392" t="str">
            <v>BAHAN</v>
          </cell>
        </row>
        <row r="393">
          <cell r="C393" t="str">
            <v>Untuk mendapatkan 1 M' gorong-gorong diperlukan</v>
          </cell>
          <cell r="L393" t="str">
            <v>1.</v>
          </cell>
          <cell r="N393" t="str">
            <v>Beton K-300</v>
          </cell>
          <cell r="O393" t="str">
            <v>(EI-714)</v>
          </cell>
          <cell r="P393" t="str">
            <v>M3</v>
          </cell>
          <cell r="Q393">
            <v>0.13579534245141872</v>
          </cell>
          <cell r="R393">
            <v>652902.54982502444</v>
          </cell>
          <cell r="U393">
            <v>88661.125340893675</v>
          </cell>
        </row>
        <row r="394">
          <cell r="C394" t="str">
            <v>- Beton K-300 = (22/7*((2*tg/100+d)/2)^2)-(22/7*(d/2)^2))*1</v>
          </cell>
          <cell r="G394" t="str">
            <v>(EI-714)</v>
          </cell>
          <cell r="H394">
            <v>0.13579534245141872</v>
          </cell>
          <cell r="I394" t="str">
            <v>M3</v>
          </cell>
          <cell r="L394" t="str">
            <v>2.</v>
          </cell>
          <cell r="N394" t="str">
            <v>Baja Tulangan</v>
          </cell>
          <cell r="O394" t="str">
            <v>(M39)</v>
          </cell>
          <cell r="P394" t="str">
            <v>Kg</v>
          </cell>
          <cell r="Q394">
            <v>14.937487669656059</v>
          </cell>
          <cell r="R394">
            <v>4000</v>
          </cell>
          <cell r="U394">
            <v>59749.950678624235</v>
          </cell>
        </row>
        <row r="395">
          <cell r="C395" t="str">
            <v>- Baja Tulangan (asumsi 100kg/m3)</v>
          </cell>
          <cell r="G395" t="str">
            <v>(M39)</v>
          </cell>
          <cell r="H395">
            <v>14.937487669656059</v>
          </cell>
          <cell r="I395" t="str">
            <v>Kg</v>
          </cell>
          <cell r="L395" t="str">
            <v>3.</v>
          </cell>
          <cell r="N395" t="str">
            <v>Urugan Porus</v>
          </cell>
          <cell r="O395" t="str">
            <v>(EI-241)</v>
          </cell>
          <cell r="P395" t="str">
            <v>M3</v>
          </cell>
          <cell r="Q395">
            <v>0.13965000000000002</v>
          </cell>
          <cell r="R395">
            <v>186901.40625406182</v>
          </cell>
          <cell r="U395">
            <v>26100.781383379737</v>
          </cell>
        </row>
        <row r="396">
          <cell r="C396" t="str">
            <v>- Timbunan Porus      = {(tp*(0.3+2*tg/100+d+0.3)*1)*1.05}</v>
          </cell>
          <cell r="G396" t="str">
            <v>(EI-241)</v>
          </cell>
          <cell r="H396">
            <v>0.13965000000000002</v>
          </cell>
          <cell r="I396" t="str">
            <v>M3</v>
          </cell>
          <cell r="L396" t="str">
            <v>4.</v>
          </cell>
          <cell r="N396" t="str">
            <v>Mat. Pilihan</v>
          </cell>
          <cell r="O396" t="str">
            <v>(M09)</v>
          </cell>
          <cell r="P396" t="str">
            <v>M3</v>
          </cell>
          <cell r="Q396">
            <v>0.99875250000000027</v>
          </cell>
          <cell r="R396">
            <v>25000</v>
          </cell>
          <cell r="U396">
            <v>24968.812500000007</v>
          </cell>
        </row>
        <row r="397">
          <cell r="C397" t="str">
            <v>- Material Pilihan</v>
          </cell>
          <cell r="D397" t="str">
            <v>= ((2*tg/100+d+0.3)*(0.3+2*tg/100+d+0.3)</v>
          </cell>
          <cell r="G397" t="str">
            <v>(M09)</v>
          </cell>
          <cell r="H397">
            <v>0.99875250000000027</v>
          </cell>
          <cell r="I397" t="str">
            <v>M3</v>
          </cell>
          <cell r="J397" t="str">
            <v xml:space="preserve"> = Vp</v>
          </cell>
        </row>
        <row r="398">
          <cell r="D398" t="str">
            <v xml:space="preserve">   -(22/7*(0.5*(2*tg/100+d))^2))*1*1.05</v>
          </cell>
        </row>
        <row r="399">
          <cell r="A399" t="str">
            <v xml:space="preserve">   2.</v>
          </cell>
          <cell r="C399" t="str">
            <v>ALAT</v>
          </cell>
          <cell r="Q399" t="str">
            <v xml:space="preserve">JUMLAH HARGA BAHAN   </v>
          </cell>
          <cell r="U399">
            <v>199480.66990289764</v>
          </cell>
        </row>
        <row r="400">
          <cell r="A400" t="str">
            <v>2.a.</v>
          </cell>
          <cell r="C400" t="str">
            <v>TAMPER</v>
          </cell>
          <cell r="G400" t="str">
            <v>(E25)</v>
          </cell>
        </row>
        <row r="401">
          <cell r="C401" t="str">
            <v>Kecepatan</v>
          </cell>
          <cell r="G401" t="str">
            <v>v</v>
          </cell>
          <cell r="H401">
            <v>0.5</v>
          </cell>
          <cell r="I401" t="str">
            <v>Km / Jam</v>
          </cell>
          <cell r="L401" t="str">
            <v>C.</v>
          </cell>
          <cell r="N401" t="str">
            <v>PERALATAN</v>
          </cell>
        </row>
        <row r="402">
          <cell r="C402" t="str">
            <v>Efisiensi alat</v>
          </cell>
          <cell r="G402" t="str">
            <v>Fa</v>
          </cell>
          <cell r="H402">
            <v>0.83</v>
          </cell>
          <cell r="I402" t="str">
            <v>-</v>
          </cell>
        </row>
        <row r="403">
          <cell r="C403" t="str">
            <v>Lebar pemadatan</v>
          </cell>
          <cell r="G403" t="str">
            <v>Lb</v>
          </cell>
          <cell r="H403">
            <v>0.4</v>
          </cell>
          <cell r="I403" t="str">
            <v>M</v>
          </cell>
          <cell r="L403" t="str">
            <v>1.</v>
          </cell>
          <cell r="N403" t="str">
            <v>Tamper</v>
          </cell>
          <cell r="O403" t="str">
            <v>(E25)</v>
          </cell>
          <cell r="P403" t="str">
            <v>Jam</v>
          </cell>
          <cell r="Q403">
            <v>0.30082906626506029</v>
          </cell>
          <cell r="R403">
            <v>18672.16854694486</v>
          </cell>
          <cell r="U403">
            <v>5617.1310291212494</v>
          </cell>
        </row>
        <row r="404">
          <cell r="C404" t="str">
            <v>Banyak lintasan</v>
          </cell>
          <cell r="G404" t="str">
            <v>n</v>
          </cell>
          <cell r="H404">
            <v>10</v>
          </cell>
          <cell r="I404" t="str">
            <v>lintasan</v>
          </cell>
          <cell r="L404" t="str">
            <v>2.</v>
          </cell>
          <cell r="N404" t="str">
            <v>Dump Truck</v>
          </cell>
          <cell r="O404" t="str">
            <v>(E08)</v>
          </cell>
          <cell r="P404" t="str">
            <v>Jam</v>
          </cell>
          <cell r="Q404">
            <v>0.18800200803212852</v>
          </cell>
          <cell r="R404">
            <v>153645.58193291764</v>
          </cell>
          <cell r="U404">
            <v>28885.677928653444</v>
          </cell>
        </row>
        <row r="405">
          <cell r="C405" t="str">
            <v>Tebal lapis hamparan</v>
          </cell>
          <cell r="G405" t="str">
            <v>tp</v>
          </cell>
          <cell r="H405">
            <v>0.2</v>
          </cell>
          <cell r="I405" t="str">
            <v>M</v>
          </cell>
          <cell r="L405" t="str">
            <v>3.</v>
          </cell>
          <cell r="N405" t="str">
            <v>Alat  Bantu</v>
          </cell>
          <cell r="P405" t="str">
            <v>Ls</v>
          </cell>
          <cell r="Q405">
            <v>1</v>
          </cell>
          <cell r="R405">
            <v>900</v>
          </cell>
          <cell r="U405">
            <v>900</v>
          </cell>
        </row>
        <row r="408">
          <cell r="C408" t="str">
            <v>Kap. Prod. / Jam   =</v>
          </cell>
          <cell r="D408" t="str">
            <v>v x 1000 x Fa x Lb x 60</v>
          </cell>
          <cell r="G408" t="str">
            <v>Q1</v>
          </cell>
          <cell r="H408">
            <v>3.3200000000000003</v>
          </cell>
          <cell r="I408" t="str">
            <v xml:space="preserve">M3 / Jam </v>
          </cell>
        </row>
        <row r="409">
          <cell r="D409" t="str">
            <v xml:space="preserve">    n x tp</v>
          </cell>
        </row>
        <row r="411">
          <cell r="C411" t="str">
            <v>Koefisien Alat / m'</v>
          </cell>
          <cell r="D411" t="str">
            <v xml:space="preserve"> =  1  :  Q1 x Vp</v>
          </cell>
          <cell r="G411" t="str">
            <v>(E25)</v>
          </cell>
          <cell r="H411">
            <v>0.30082906626506029</v>
          </cell>
          <cell r="I411" t="str">
            <v>jam</v>
          </cell>
          <cell r="Q411" t="str">
            <v xml:space="preserve">JUMLAH HARGA PERALATAN   </v>
          </cell>
          <cell r="U411">
            <v>35402.808957774694</v>
          </cell>
        </row>
        <row r="413">
          <cell r="A413" t="str">
            <v>2.b.</v>
          </cell>
          <cell r="C413" t="str">
            <v>DUMP TRUCK</v>
          </cell>
          <cell r="G413" t="str">
            <v>(E08)</v>
          </cell>
          <cell r="L413" t="str">
            <v>D.</v>
          </cell>
          <cell r="N413" t="str">
            <v>JUMLAH HARGA TENAGA, BAHAN DAN PERALATAN  ( A + B + C )</v>
          </cell>
          <cell r="U413">
            <v>257133.46186067234</v>
          </cell>
        </row>
        <row r="414">
          <cell r="C414" t="str">
            <v>Kapasitas bak sekali muat</v>
          </cell>
          <cell r="G414" t="str">
            <v>V</v>
          </cell>
          <cell r="H414">
            <v>10</v>
          </cell>
          <cell r="I414" t="str">
            <v>Buah/M'</v>
          </cell>
          <cell r="L414" t="str">
            <v>E.</v>
          </cell>
          <cell r="N414" t="str">
            <v>OVERHEAD &amp; PROFIT</v>
          </cell>
          <cell r="P414">
            <v>10</v>
          </cell>
          <cell r="Q414" t="str">
            <v>%  x  D</v>
          </cell>
          <cell r="U414">
            <v>25713.346186067236</v>
          </cell>
        </row>
        <row r="415">
          <cell r="C415" t="str">
            <v>Faktor efisiensi alat</v>
          </cell>
          <cell r="G415" t="str">
            <v>Fa</v>
          </cell>
          <cell r="H415">
            <v>0.83</v>
          </cell>
          <cell r="L415" t="str">
            <v>F.</v>
          </cell>
          <cell r="N415" t="str">
            <v>HARGA SATUAN PEKERJAAN  ( D + E )</v>
          </cell>
          <cell r="U415">
            <v>282846.80804673955</v>
          </cell>
        </row>
        <row r="416">
          <cell r="C416" t="str">
            <v>Kecepatanrata-rata bermuatan</v>
          </cell>
          <cell r="G416" t="str">
            <v>v1</v>
          </cell>
          <cell r="H416">
            <v>20</v>
          </cell>
          <cell r="I416" t="str">
            <v>Km/Jam</v>
          </cell>
          <cell r="L416" t="str">
            <v>Note: 1</v>
          </cell>
          <cell r="N416" t="str">
            <v>SATUAN dapat berdasarkan atas jam operasi untuk Tenaga Kerja dan Peralatan, volume dan/atau ukuran</v>
          </cell>
        </row>
        <row r="417">
          <cell r="C417" t="str">
            <v>Kecepatan rata-rata kosong</v>
          </cell>
          <cell r="G417" t="str">
            <v>v2</v>
          </cell>
          <cell r="H417">
            <v>30</v>
          </cell>
          <cell r="I417" t="str">
            <v>Km/Jam</v>
          </cell>
          <cell r="N417" t="str">
            <v>berat untuk bahan-bahan.</v>
          </cell>
        </row>
        <row r="418">
          <cell r="C418" t="str">
            <v>Waktu siklus    :</v>
          </cell>
          <cell r="G418" t="str">
            <v>Ts</v>
          </cell>
          <cell r="L418">
            <v>2</v>
          </cell>
          <cell r="N418" t="str">
            <v>Kuantitas satuan adalah kuantitas setiap komponen untuk menyelesaikan satu satuan pekerjaan dari nomor</v>
          </cell>
        </row>
        <row r="419">
          <cell r="C419" t="str">
            <v>- Waktu  tempuh in  si  = (L : v1 ) x 60</v>
          </cell>
          <cell r="G419" t="str">
            <v>T1</v>
          </cell>
          <cell r="H419">
            <v>26.174999999999997</v>
          </cell>
          <cell r="I419" t="str">
            <v>menit</v>
          </cell>
          <cell r="N419" t="str">
            <v>mata pembayaran.</v>
          </cell>
        </row>
        <row r="420">
          <cell r="C420" t="str">
            <v>-  Waktutempuh kosong  = (L : v2)  x  60</v>
          </cell>
          <cell r="G420" t="str">
            <v>T2</v>
          </cell>
          <cell r="H420">
            <v>17.45</v>
          </cell>
          <cell r="I420" t="str">
            <v>menit</v>
          </cell>
          <cell r="L420">
            <v>3</v>
          </cell>
          <cell r="N420" t="str">
            <v>Biaya satuan untuk peralatan sudah termasuk bahan bakar, bahan habis dipakai dan operator.</v>
          </cell>
        </row>
        <row r="421">
          <cell r="C421" t="str">
            <v>-  Muat, bongkar dan lain-lain</v>
          </cell>
          <cell r="G421" t="str">
            <v>T3</v>
          </cell>
          <cell r="H421">
            <v>50</v>
          </cell>
          <cell r="I421" t="str">
            <v>menit</v>
          </cell>
          <cell r="L421">
            <v>4</v>
          </cell>
          <cell r="N421" t="str">
            <v>Biaya satuan sudah termasuk pengeluaran untuk seluruh pajak yang berkaitan (tetapi tidak termasuk PPN</v>
          </cell>
        </row>
        <row r="422">
          <cell r="G422" t="str">
            <v>Ts</v>
          </cell>
          <cell r="H422">
            <v>93.625</v>
          </cell>
          <cell r="I422" t="str">
            <v>menit</v>
          </cell>
          <cell r="N422" t="str">
            <v>yang dibayar dari kontrak) dan biaya-biaya lainnya.</v>
          </cell>
        </row>
        <row r="423">
          <cell r="J423" t="str">
            <v>Berlanjut ke halaman berikut</v>
          </cell>
        </row>
        <row r="424">
          <cell r="A424" t="str">
            <v>ITEM PEMBAYARAN NO.</v>
          </cell>
          <cell r="D424" t="str">
            <v>:  2.3 (2)</v>
          </cell>
          <cell r="J424" t="str">
            <v xml:space="preserve">Analisa EI-232 </v>
          </cell>
        </row>
        <row r="425">
          <cell r="A425" t="str">
            <v>JENIS PEKERJAAN</v>
          </cell>
          <cell r="D425" t="str">
            <v>:  Gorong2 Pipa Beton Bertulang 500 mm &lt; diameter dalam 700 mm</v>
          </cell>
        </row>
        <row r="426">
          <cell r="A426" t="str">
            <v>SATUAN PEMBAYARAN</v>
          </cell>
          <cell r="D426" t="str">
            <v>:  M1</v>
          </cell>
          <cell r="J426" t="str">
            <v xml:space="preserve">         URAIAN ANALISA HARGA SATUAN</v>
          </cell>
        </row>
        <row r="427">
          <cell r="J427" t="str">
            <v>Lanjutan</v>
          </cell>
        </row>
        <row r="429">
          <cell r="A429" t="str">
            <v>No.</v>
          </cell>
          <cell r="C429" t="str">
            <v>U R A I A N</v>
          </cell>
          <cell r="G429" t="str">
            <v>KODE</v>
          </cell>
          <cell r="H429" t="str">
            <v>KOEF.</v>
          </cell>
          <cell r="I429" t="str">
            <v>SATUAN</v>
          </cell>
          <cell r="J429" t="str">
            <v>KETERANGAN</v>
          </cell>
        </row>
        <row r="432">
          <cell r="C432" t="str">
            <v>Kapasitas Produksi / Jam   =</v>
          </cell>
          <cell r="E432" t="str">
            <v>V x Fa x 60</v>
          </cell>
          <cell r="G432" t="str">
            <v>Q2</v>
          </cell>
          <cell r="H432">
            <v>5.3190921228304404</v>
          </cell>
          <cell r="I432" t="str">
            <v xml:space="preserve">M' / Jam </v>
          </cell>
        </row>
        <row r="433">
          <cell r="E433" t="str">
            <v xml:space="preserve">    Ts</v>
          </cell>
        </row>
        <row r="435">
          <cell r="C435" t="str">
            <v>Koefisien Alat / m'</v>
          </cell>
          <cell r="D435" t="str">
            <v xml:space="preserve"> =  1  :  Q2</v>
          </cell>
          <cell r="G435" t="str">
            <v>(E08)</v>
          </cell>
          <cell r="H435">
            <v>0.18800200803212852</v>
          </cell>
          <cell r="I435" t="str">
            <v>jam</v>
          </cell>
        </row>
        <row r="438">
          <cell r="A438" t="str">
            <v>2.c.</v>
          </cell>
          <cell r="C438" t="str">
            <v>ALAT  BANTU</v>
          </cell>
        </row>
        <row r="439">
          <cell r="C439" t="str">
            <v>Diperlukan alat-alat bantu kecil</v>
          </cell>
          <cell r="J439" t="str">
            <v>Lump Sump</v>
          </cell>
        </row>
        <row r="440">
          <cell r="C440" t="str">
            <v>- Sekop    =         3   buah</v>
          </cell>
        </row>
        <row r="441">
          <cell r="C441" t="str">
            <v>- Pacul     =         3   buah</v>
          </cell>
        </row>
        <row r="442">
          <cell r="C442" t="str">
            <v>- Alat-alat kecil lain</v>
          </cell>
        </row>
        <row r="444">
          <cell r="A444" t="str">
            <v xml:space="preserve">   3.</v>
          </cell>
          <cell r="C444" t="str">
            <v>TENAGA</v>
          </cell>
        </row>
        <row r="445">
          <cell r="C445" t="str">
            <v>Produksi Gorong-gorong / hari</v>
          </cell>
          <cell r="G445" t="str">
            <v>Qt</v>
          </cell>
          <cell r="H445">
            <v>10</v>
          </cell>
          <cell r="I445" t="str">
            <v>M'</v>
          </cell>
        </row>
        <row r="446">
          <cell r="C446" t="str">
            <v>Kebutuhan tenaga :</v>
          </cell>
        </row>
        <row r="447">
          <cell r="D447" t="str">
            <v>- Pekerja</v>
          </cell>
          <cell r="G447" t="str">
            <v>P</v>
          </cell>
          <cell r="H447">
            <v>7</v>
          </cell>
          <cell r="I447" t="str">
            <v>orang</v>
          </cell>
        </row>
        <row r="448">
          <cell r="D448" t="str">
            <v>- Tukang</v>
          </cell>
          <cell r="G448" t="str">
            <v>T</v>
          </cell>
          <cell r="H448">
            <v>2</v>
          </cell>
          <cell r="I448" t="str">
            <v>orang</v>
          </cell>
        </row>
        <row r="449">
          <cell r="D449" t="str">
            <v>- Mandor</v>
          </cell>
          <cell r="G449" t="str">
            <v>M</v>
          </cell>
          <cell r="H449">
            <v>1</v>
          </cell>
          <cell r="I449" t="str">
            <v>orang</v>
          </cell>
        </row>
        <row r="451">
          <cell r="C451" t="str">
            <v>Koefisien tenaga / M'   :</v>
          </cell>
        </row>
        <row r="452">
          <cell r="D452" t="str">
            <v>- Pekerja</v>
          </cell>
          <cell r="E452" t="str">
            <v>= (Tk x P) : Qt</v>
          </cell>
          <cell r="G452" t="str">
            <v>(L01)</v>
          </cell>
          <cell r="H452">
            <v>4.9000000000000004</v>
          </cell>
          <cell r="I452" t="str">
            <v>jam</v>
          </cell>
        </row>
        <row r="453">
          <cell r="D453" t="str">
            <v>- Tukang</v>
          </cell>
          <cell r="E453" t="str">
            <v>= (Tk x T) : Qt</v>
          </cell>
          <cell r="G453" t="str">
            <v>(L02)</v>
          </cell>
          <cell r="H453">
            <v>1.4</v>
          </cell>
          <cell r="I453" t="str">
            <v>jam</v>
          </cell>
        </row>
        <row r="454">
          <cell r="D454" t="str">
            <v>- Mandor</v>
          </cell>
          <cell r="E454" t="str">
            <v>= (Tk x M) : Qt</v>
          </cell>
          <cell r="G454" t="str">
            <v>(L03)</v>
          </cell>
          <cell r="H454">
            <v>0.7</v>
          </cell>
          <cell r="I454" t="str">
            <v>jam</v>
          </cell>
        </row>
        <row r="456">
          <cell r="A456" t="str">
            <v>4.</v>
          </cell>
          <cell r="C456" t="str">
            <v>HARGA DASAR SATUAN UPAH, BAHAN DAN ALAT</v>
          </cell>
        </row>
        <row r="457">
          <cell r="C457" t="str">
            <v>Lihat lampiran.</v>
          </cell>
        </row>
        <row r="460">
          <cell r="A460" t="str">
            <v>5.</v>
          </cell>
          <cell r="C460" t="str">
            <v>ANALISA HARGA SATUAN PEKERJAAN</v>
          </cell>
        </row>
        <row r="461">
          <cell r="C461" t="str">
            <v>Lihat perhitungan dalam FORMULIR STANDAR UNTUK</v>
          </cell>
        </row>
        <row r="462">
          <cell r="C462" t="str">
            <v>PEREKEMAN ANALISA MASING-MASING HARGA</v>
          </cell>
        </row>
        <row r="463">
          <cell r="C463" t="str">
            <v>SATUAN.</v>
          </cell>
        </row>
        <row r="464">
          <cell r="C464" t="str">
            <v>Didapat Harga Satuan Pekerjaan :</v>
          </cell>
        </row>
        <row r="466">
          <cell r="C466" t="str">
            <v xml:space="preserve">Rp.  </v>
          </cell>
          <cell r="D466">
            <v>282846.80804673955</v>
          </cell>
          <cell r="E466" t="str">
            <v xml:space="preserve"> / M'</v>
          </cell>
        </row>
        <row r="469">
          <cell r="A469" t="str">
            <v>6.</v>
          </cell>
          <cell r="C469" t="str">
            <v>WAKTU PELAKSANAAN YANG DIPERLUKAN</v>
          </cell>
        </row>
        <row r="470">
          <cell r="C470" t="str">
            <v>Masa Pelaksanaan :</v>
          </cell>
          <cell r="D470" t="str">
            <v>. . . . . . . . . . . .</v>
          </cell>
          <cell r="E470" t="str">
            <v>bulan</v>
          </cell>
        </row>
        <row r="472">
          <cell r="A472" t="str">
            <v>7.</v>
          </cell>
          <cell r="C472" t="str">
            <v>VOLUME PEKERJAAN YANG DIPERLUKAN</v>
          </cell>
        </row>
        <row r="473">
          <cell r="C473" t="str">
            <v>Volume pekerjaan  :</v>
          </cell>
          <cell r="D473">
            <v>1</v>
          </cell>
          <cell r="E473" t="str">
            <v>M'</v>
          </cell>
        </row>
        <row r="483">
          <cell r="A483" t="str">
            <v>ITEM PEMBAYARAN NO.</v>
          </cell>
          <cell r="D483" t="str">
            <v>:  2.3 (3)</v>
          </cell>
          <cell r="J483" t="str">
            <v xml:space="preserve">Analisa EI-233 </v>
          </cell>
        </row>
        <row r="484">
          <cell r="A484" t="str">
            <v>JENIS PEKERJAAN</v>
          </cell>
          <cell r="D484" t="str">
            <v>:  Gorong2 Pipa Beton Bertulang 500 mm &lt; diameter dalam &lt; 1 m</v>
          </cell>
          <cell r="L484" t="str">
            <v>FORMULIR STANDAR UNTUK</v>
          </cell>
        </row>
        <row r="485">
          <cell r="A485" t="str">
            <v>SATUAN PEMBAYARAN</v>
          </cell>
          <cell r="D485" t="str">
            <v>:  M1</v>
          </cell>
          <cell r="J485" t="str">
            <v xml:space="preserve">         URAIAN ANALISA HARGA SATUAN</v>
          </cell>
          <cell r="L485" t="str">
            <v>PEREKAMAN ANALISA MASING-MASING HARGA SATUAN</v>
          </cell>
        </row>
        <row r="486">
          <cell r="L486" t="str">
            <v/>
          </cell>
        </row>
        <row r="488">
          <cell r="A488" t="str">
            <v>No.</v>
          </cell>
          <cell r="C488" t="str">
            <v>U R A I A N</v>
          </cell>
          <cell r="G488" t="str">
            <v>KODE</v>
          </cell>
          <cell r="H488" t="str">
            <v>KOEF.</v>
          </cell>
          <cell r="I488" t="str">
            <v>SATUAN</v>
          </cell>
          <cell r="J488" t="str">
            <v>KETERANGAN</v>
          </cell>
        </row>
        <row r="489">
          <cell r="L489" t="str">
            <v>PROYEK</v>
          </cell>
          <cell r="O489" t="str">
            <v>:</v>
          </cell>
        </row>
        <row r="490">
          <cell r="L490" t="str">
            <v>No. PAKET KONTRAK</v>
          </cell>
          <cell r="O490" t="str">
            <v>:</v>
          </cell>
        </row>
        <row r="491">
          <cell r="A491" t="str">
            <v>I.</v>
          </cell>
          <cell r="C491" t="str">
            <v>ASUMSI</v>
          </cell>
          <cell r="L491" t="str">
            <v>NAMA PAKET</v>
          </cell>
          <cell r="O491" t="str">
            <v>:</v>
          </cell>
        </row>
        <row r="492">
          <cell r="A492">
            <v>1</v>
          </cell>
          <cell r="C492" t="str">
            <v>Pekerjaan dilakukan secara mekanik/manual</v>
          </cell>
          <cell r="L492" t="str">
            <v>PROP / KAB / KODYA</v>
          </cell>
          <cell r="O492" t="str">
            <v>:</v>
          </cell>
        </row>
        <row r="493">
          <cell r="A493">
            <v>2</v>
          </cell>
          <cell r="C493" t="str">
            <v>Lokasi pekerjaan : sepanjang jalan</v>
          </cell>
          <cell r="L493" t="str">
            <v>ITEM PEMBAYARAN NO.</v>
          </cell>
          <cell r="O493" t="str">
            <v>:  2.3 (3)</v>
          </cell>
          <cell r="R493" t="str">
            <v>PERKIRAAN VOL. PEK.</v>
          </cell>
          <cell r="T493" t="str">
            <v>:</v>
          </cell>
          <cell r="U493">
            <v>1</v>
          </cell>
        </row>
        <row r="494">
          <cell r="A494">
            <v>3</v>
          </cell>
          <cell r="C494" t="str">
            <v>Diameter bagian dalam gorong-gorong</v>
          </cell>
          <cell r="G494" t="str">
            <v>d</v>
          </cell>
          <cell r="H494">
            <v>0.8</v>
          </cell>
          <cell r="I494" t="str">
            <v>m</v>
          </cell>
          <cell r="L494" t="str">
            <v>JENIS PEKERJAAN</v>
          </cell>
          <cell r="O494" t="str">
            <v>:  Gorong2 Pipa Beton Bertulang 500 mm &lt; diameter dalam &lt; 1 m</v>
          </cell>
          <cell r="R494" t="str">
            <v>TOTAL HARGA (Rp.)</v>
          </cell>
          <cell r="T494" t="str">
            <v>:</v>
          </cell>
          <cell r="U494">
            <v>447945.27138535964</v>
          </cell>
        </row>
        <row r="495">
          <cell r="A495">
            <v>4</v>
          </cell>
          <cell r="C495" t="str">
            <v>Jarak rata-rata Base Camp ke lokasi pekerjaan</v>
          </cell>
          <cell r="G495" t="str">
            <v>L</v>
          </cell>
          <cell r="H495">
            <v>8.7249999999999996</v>
          </cell>
          <cell r="I495" t="str">
            <v>Km</v>
          </cell>
          <cell r="L495" t="str">
            <v>SATUAN PEMBAYARAN</v>
          </cell>
          <cell r="O495" t="str">
            <v>:  M1</v>
          </cell>
          <cell r="Q495">
            <v>0</v>
          </cell>
          <cell r="R495" t="str">
            <v>% THD. BIAYA PROYEK</v>
          </cell>
          <cell r="T495" t="str">
            <v>:</v>
          </cell>
          <cell r="U495" t="e">
            <v>#DIV/0!</v>
          </cell>
        </row>
        <row r="496">
          <cell r="A496">
            <v>5</v>
          </cell>
          <cell r="C496" t="str">
            <v>Jam kerja efektif per-hari</v>
          </cell>
          <cell r="G496" t="str">
            <v>Tk</v>
          </cell>
          <cell r="H496">
            <v>7</v>
          </cell>
          <cell r="I496" t="str">
            <v>Jam</v>
          </cell>
        </row>
        <row r="497">
          <cell r="A497">
            <v>6</v>
          </cell>
          <cell r="C497" t="str">
            <v>Tebal gorong-gorong</v>
          </cell>
          <cell r="G497" t="str">
            <v>tg</v>
          </cell>
          <cell r="H497">
            <v>7.5</v>
          </cell>
          <cell r="I497" t="str">
            <v>Cm</v>
          </cell>
        </row>
        <row r="498">
          <cell r="Q498" t="str">
            <v>PERKIRAAN</v>
          </cell>
          <cell r="R498" t="str">
            <v>HARGA</v>
          </cell>
          <cell r="S498" t="str">
            <v>JUMLAH</v>
          </cell>
        </row>
        <row r="499">
          <cell r="A499" t="str">
            <v>II.</v>
          </cell>
          <cell r="C499" t="str">
            <v>URUTAN KERJA</v>
          </cell>
          <cell r="L499" t="str">
            <v>NO.</v>
          </cell>
          <cell r="N499" t="str">
            <v>KOMPONEN</v>
          </cell>
          <cell r="P499" t="str">
            <v>SATUAN</v>
          </cell>
          <cell r="Q499" t="str">
            <v>KUANTITAS</v>
          </cell>
          <cell r="R499" t="str">
            <v>SATUAN</v>
          </cell>
          <cell r="S499" t="str">
            <v>HARGA</v>
          </cell>
        </row>
        <row r="500">
          <cell r="A500">
            <v>1</v>
          </cell>
          <cell r="C500" t="str">
            <v>Gorong-gorong dicetak di Base Camp</v>
          </cell>
          <cell r="R500" t="str">
            <v>(Rp.)</v>
          </cell>
          <cell r="S500" t="str">
            <v>(Rp.)</v>
          </cell>
        </row>
        <row r="501">
          <cell r="A501">
            <v>2</v>
          </cell>
          <cell r="C501" t="str">
            <v>Dump Truck mengangkut gorong-gorong jadi</v>
          </cell>
        </row>
        <row r="502">
          <cell r="C502" t="str">
            <v>ke lapangan</v>
          </cell>
        </row>
        <row r="503">
          <cell r="A503">
            <v>3</v>
          </cell>
          <cell r="C503" t="str">
            <v>Dasar gorong-gorong digali sesuai kebutuhan dan ma-</v>
          </cell>
          <cell r="L503" t="str">
            <v>A.</v>
          </cell>
          <cell r="N503" t="str">
            <v>TENAGA</v>
          </cell>
        </row>
        <row r="504">
          <cell r="C504" t="str">
            <v>terial backfill dipadatkan dengan Tamper</v>
          </cell>
        </row>
        <row r="505">
          <cell r="A505">
            <v>4</v>
          </cell>
          <cell r="C505" t="str">
            <v>Tebal lapis porus pada dasar gorong-gorong pipa</v>
          </cell>
          <cell r="G505" t="str">
            <v>tp</v>
          </cell>
          <cell r="H505">
            <v>0.12</v>
          </cell>
          <cell r="I505" t="str">
            <v>M</v>
          </cell>
          <cell r="J505" t="str">
            <v xml:space="preserve"> Sand bedding</v>
          </cell>
          <cell r="L505" t="str">
            <v>1.</v>
          </cell>
          <cell r="N505" t="str">
            <v>Pekerja</v>
          </cell>
          <cell r="O505" t="str">
            <v>(L01)</v>
          </cell>
          <cell r="P505" t="str">
            <v>Jam</v>
          </cell>
          <cell r="Q505">
            <v>9.3333333333333339</v>
          </cell>
          <cell r="R505">
            <v>2857.14</v>
          </cell>
          <cell r="U505">
            <v>26666.639999999999</v>
          </cell>
        </row>
        <row r="506">
          <cell r="A506">
            <v>5</v>
          </cell>
          <cell r="C506" t="str">
            <v>Material pilihan untuk penimbunan kembali (padat)</v>
          </cell>
          <cell r="L506" t="str">
            <v>2.</v>
          </cell>
          <cell r="N506" t="str">
            <v>Tukang</v>
          </cell>
          <cell r="O506" t="str">
            <v>(L02)</v>
          </cell>
          <cell r="P506" t="str">
            <v>Jam</v>
          </cell>
          <cell r="Q506">
            <v>1.1666666666666667</v>
          </cell>
          <cell r="R506">
            <v>4285.71</v>
          </cell>
          <cell r="U506">
            <v>4999.9950000000008</v>
          </cell>
        </row>
        <row r="507">
          <cell r="A507">
            <v>6</v>
          </cell>
          <cell r="C507" t="str">
            <v>Sekelompok pekerja akan melaksanakan pekerjaan</v>
          </cell>
          <cell r="L507" t="str">
            <v>3.</v>
          </cell>
          <cell r="N507" t="str">
            <v>Mandor</v>
          </cell>
          <cell r="O507" t="str">
            <v>(L03)</v>
          </cell>
          <cell r="P507" t="str">
            <v>Jam</v>
          </cell>
          <cell r="Q507">
            <v>1.1666666666666667</v>
          </cell>
          <cell r="R507">
            <v>3214.29</v>
          </cell>
          <cell r="U507">
            <v>3750.0050000000001</v>
          </cell>
        </row>
        <row r="508">
          <cell r="C508" t="str">
            <v>dengan cara manual dengan menggunakan alat bantu</v>
          </cell>
        </row>
        <row r="509">
          <cell r="Q509" t="str">
            <v xml:space="preserve">JUMLAH HARGA TENAGA   </v>
          </cell>
          <cell r="U509">
            <v>35416.639999999999</v>
          </cell>
        </row>
        <row r="511">
          <cell r="A511" t="str">
            <v>III.</v>
          </cell>
          <cell r="C511" t="str">
            <v>PEMAKAIAN BAHAN, ALAT DAN TENAGA</v>
          </cell>
          <cell r="L511" t="str">
            <v>B.</v>
          </cell>
          <cell r="N511" t="str">
            <v>BAHAN</v>
          </cell>
        </row>
        <row r="512">
          <cell r="A512" t="str">
            <v xml:space="preserve">   1.</v>
          </cell>
          <cell r="C512" t="str">
            <v>BAHAN</v>
          </cell>
        </row>
        <row r="513">
          <cell r="C513" t="str">
            <v>Untuk mendapatkan 1 M' gorong-gorong diperlukan</v>
          </cell>
          <cell r="L513" t="str">
            <v>1.</v>
          </cell>
          <cell r="N513" t="str">
            <v>Beton K-300</v>
          </cell>
          <cell r="O513" t="str">
            <v>(EI-714)</v>
          </cell>
          <cell r="P513" t="str">
            <v>M3</v>
          </cell>
          <cell r="Q513">
            <v>0.20616701789183023</v>
          </cell>
          <cell r="R513">
            <v>652902.54982502444</v>
          </cell>
          <cell r="U513">
            <v>134606.97167139739</v>
          </cell>
        </row>
        <row r="514">
          <cell r="C514" t="str">
            <v>- Beton K-300 = (22/7*((2*tg/100+d)/2)^2)-(22/7*(d/2)^2))*1</v>
          </cell>
          <cell r="G514" t="str">
            <v>(EI-714)</v>
          </cell>
          <cell r="H514">
            <v>0.20616701789183023</v>
          </cell>
          <cell r="I514" t="str">
            <v>M3</v>
          </cell>
          <cell r="L514" t="str">
            <v>2.</v>
          </cell>
          <cell r="N514" t="str">
            <v>Baja Tulangan</v>
          </cell>
          <cell r="O514" t="str">
            <v>(M39)</v>
          </cell>
          <cell r="P514" t="str">
            <v>Kg</v>
          </cell>
          <cell r="Q514">
            <v>22.678371968101327</v>
          </cell>
          <cell r="R514">
            <v>4000</v>
          </cell>
          <cell r="U514">
            <v>90713.487872405312</v>
          </cell>
        </row>
        <row r="515">
          <cell r="C515" t="str">
            <v>- Baja Tulangan (asumsi 100kg/m3)</v>
          </cell>
          <cell r="G515" t="str">
            <v>(M39)</v>
          </cell>
          <cell r="H515">
            <v>22.678371968101327</v>
          </cell>
          <cell r="I515" t="str">
            <v>Kg</v>
          </cell>
          <cell r="L515" t="str">
            <v>3.</v>
          </cell>
          <cell r="N515" t="str">
            <v>Urugan Porus</v>
          </cell>
          <cell r="O515" t="str">
            <v>(EI-241)</v>
          </cell>
          <cell r="P515" t="str">
            <v>M3</v>
          </cell>
          <cell r="Q515">
            <v>0.2205</v>
          </cell>
          <cell r="R515">
            <v>186901.40625406182</v>
          </cell>
          <cell r="U515">
            <v>41211.760079020634</v>
          </cell>
        </row>
        <row r="516">
          <cell r="C516" t="str">
            <v>- Timbunan Porus      = {(tp*(0.4+2*tg/100+d+0.4)*1)*1.05}</v>
          </cell>
          <cell r="G516" t="str">
            <v>(EI-241)</v>
          </cell>
          <cell r="H516">
            <v>0.2205</v>
          </cell>
          <cell r="I516" t="str">
            <v>M3</v>
          </cell>
          <cell r="L516" t="str">
            <v>4.</v>
          </cell>
          <cell r="N516" t="str">
            <v>Mat. Pilihan</v>
          </cell>
          <cell r="O516" t="str">
            <v>(M09)</v>
          </cell>
          <cell r="P516" t="str">
            <v>M3</v>
          </cell>
          <cell r="Q516">
            <v>1.5523125</v>
          </cell>
          <cell r="R516">
            <v>25000</v>
          </cell>
          <cell r="U516">
            <v>38807.8125</v>
          </cell>
        </row>
        <row r="517">
          <cell r="C517" t="str">
            <v>- Material Pilihan</v>
          </cell>
          <cell r="D517" t="str">
            <v>= ((2*tg/100+d+0.3)*(0.4+2*tg/100+d+0.4)</v>
          </cell>
          <cell r="G517" t="str">
            <v>(M09)</v>
          </cell>
          <cell r="H517">
            <v>1.5523125</v>
          </cell>
          <cell r="I517" t="str">
            <v>M3</v>
          </cell>
          <cell r="J517" t="str">
            <v xml:space="preserve"> = Vp</v>
          </cell>
        </row>
        <row r="518">
          <cell r="D518" t="str">
            <v xml:space="preserve">   -(22/7*(0.5*(2*tg/100+d))^2))*1*1.05</v>
          </cell>
        </row>
        <row r="519">
          <cell r="A519" t="str">
            <v xml:space="preserve">   2.</v>
          </cell>
          <cell r="C519" t="str">
            <v>ALAT</v>
          </cell>
          <cell r="Q519" t="str">
            <v xml:space="preserve">JUMLAH HARGA BAHAN   </v>
          </cell>
          <cell r="U519">
            <v>305340.03212282335</v>
          </cell>
        </row>
        <row r="520">
          <cell r="A520" t="str">
            <v>2.a.</v>
          </cell>
          <cell r="C520" t="str">
            <v>TAMPER</v>
          </cell>
          <cell r="G520" t="str">
            <v>(E25)</v>
          </cell>
        </row>
        <row r="521">
          <cell r="C521" t="str">
            <v>Kecepatan</v>
          </cell>
          <cell r="G521" t="str">
            <v>V</v>
          </cell>
          <cell r="H521">
            <v>0.5</v>
          </cell>
          <cell r="I521" t="str">
            <v>Km / Jam</v>
          </cell>
          <cell r="L521" t="str">
            <v>C.</v>
          </cell>
          <cell r="N521" t="str">
            <v>PERALATAN</v>
          </cell>
        </row>
        <row r="522">
          <cell r="C522" t="str">
            <v>Efisiensi alat</v>
          </cell>
          <cell r="G522" t="str">
            <v>Fa</v>
          </cell>
          <cell r="H522">
            <v>0.83</v>
          </cell>
          <cell r="I522" t="str">
            <v>-</v>
          </cell>
        </row>
        <row r="523">
          <cell r="C523" t="str">
            <v>Lebar pemadatan</v>
          </cell>
          <cell r="G523" t="str">
            <v>Lb</v>
          </cell>
          <cell r="H523">
            <v>0.4</v>
          </cell>
          <cell r="I523" t="str">
            <v>M</v>
          </cell>
          <cell r="L523" t="str">
            <v>1.</v>
          </cell>
          <cell r="N523" t="str">
            <v>Tamper</v>
          </cell>
          <cell r="O523" t="str">
            <v>(E25)</v>
          </cell>
          <cell r="P523" t="str">
            <v>Jam</v>
          </cell>
          <cell r="Q523">
            <v>0.46756400602409631</v>
          </cell>
          <cell r="R523">
            <v>18672.16854694486</v>
          </cell>
          <cell r="U523">
            <v>8730.4339269666689</v>
          </cell>
        </row>
        <row r="524">
          <cell r="C524" t="str">
            <v>Banyak lintasan</v>
          </cell>
          <cell r="G524" t="str">
            <v>n</v>
          </cell>
          <cell r="H524">
            <v>10</v>
          </cell>
          <cell r="I524" t="str">
            <v>lintasan</v>
          </cell>
          <cell r="L524" t="str">
            <v>2.</v>
          </cell>
          <cell r="N524" t="str">
            <v>Dump Truck</v>
          </cell>
          <cell r="O524" t="str">
            <v>(E08)</v>
          </cell>
          <cell r="P524" t="str">
            <v>Jam</v>
          </cell>
          <cell r="Q524">
            <v>0.36926455823293175</v>
          </cell>
          <cell r="R524">
            <v>153645.58193291764</v>
          </cell>
          <cell r="U524">
            <v>56735.867936900555</v>
          </cell>
        </row>
        <row r="525">
          <cell r="C525" t="str">
            <v>Tebal lapis hamparan</v>
          </cell>
          <cell r="G525" t="str">
            <v>tp</v>
          </cell>
          <cell r="H525">
            <v>0.2</v>
          </cell>
          <cell r="I525" t="str">
            <v>M</v>
          </cell>
          <cell r="L525" t="str">
            <v>3.</v>
          </cell>
          <cell r="N525" t="str">
            <v>Alat  Bantu</v>
          </cell>
          <cell r="P525" t="str">
            <v>Ls</v>
          </cell>
          <cell r="Q525">
            <v>1</v>
          </cell>
          <cell r="R525">
            <v>1000</v>
          </cell>
          <cell r="U525">
            <v>1000</v>
          </cell>
        </row>
        <row r="528">
          <cell r="C528" t="str">
            <v>Kap. Prod. / Jam   =</v>
          </cell>
          <cell r="D528" t="str">
            <v>v x 1000 x Fa x Lb x 60</v>
          </cell>
          <cell r="G528" t="str">
            <v>Q1</v>
          </cell>
          <cell r="H528">
            <v>3.3200000000000003</v>
          </cell>
          <cell r="I528" t="str">
            <v xml:space="preserve">M3 / Jam </v>
          </cell>
        </row>
        <row r="529">
          <cell r="D529" t="str">
            <v xml:space="preserve">    n x tp</v>
          </cell>
        </row>
        <row r="531">
          <cell r="C531" t="str">
            <v>Koefisien Alat / m'</v>
          </cell>
          <cell r="D531" t="str">
            <v xml:space="preserve"> =  1  :  Q1 x Vp</v>
          </cell>
          <cell r="G531" t="str">
            <v>(E25)</v>
          </cell>
          <cell r="H531">
            <v>0.46756400602409631</v>
          </cell>
          <cell r="I531" t="str">
            <v>jam</v>
          </cell>
          <cell r="Q531" t="str">
            <v xml:space="preserve">JUMLAH HARGA PERALATAN   </v>
          </cell>
          <cell r="U531">
            <v>66466.301863867222</v>
          </cell>
        </row>
        <row r="533">
          <cell r="A533" t="str">
            <v>2.b.</v>
          </cell>
          <cell r="C533" t="str">
            <v>DUMP TRUCK</v>
          </cell>
          <cell r="G533" t="str">
            <v>(E08)</v>
          </cell>
          <cell r="L533" t="str">
            <v>D.</v>
          </cell>
          <cell r="N533" t="str">
            <v>JUMLAH HARGA TENAGA, BAHAN DAN PERALATAN  ( A + B + C )</v>
          </cell>
          <cell r="U533">
            <v>407222.97398669057</v>
          </cell>
        </row>
        <row r="534">
          <cell r="C534" t="str">
            <v>Kapasitas bak sekali muat</v>
          </cell>
          <cell r="G534" t="str">
            <v>V</v>
          </cell>
          <cell r="H534">
            <v>4</v>
          </cell>
          <cell r="I534" t="str">
            <v>Buah/M'</v>
          </cell>
          <cell r="L534" t="str">
            <v>E.</v>
          </cell>
          <cell r="N534" t="str">
            <v>OVERHEAD &amp; PROFIT</v>
          </cell>
          <cell r="P534">
            <v>10</v>
          </cell>
          <cell r="Q534" t="str">
            <v>%  x  D</v>
          </cell>
          <cell r="U534">
            <v>40722.297398669063</v>
          </cell>
        </row>
        <row r="535">
          <cell r="C535" t="str">
            <v>Faktor efisiensi alat</v>
          </cell>
          <cell r="G535" t="str">
            <v>Fa</v>
          </cell>
          <cell r="H535">
            <v>0.83</v>
          </cell>
          <cell r="L535" t="str">
            <v>F.</v>
          </cell>
          <cell r="N535" t="str">
            <v>HARGA SATUAN PEKERJAAN  ( D + E )</v>
          </cell>
          <cell r="U535">
            <v>447945.27138535964</v>
          </cell>
        </row>
        <row r="536">
          <cell r="C536" t="str">
            <v>Kecepatanrata-rata bermuatan</v>
          </cell>
          <cell r="G536" t="str">
            <v>v1</v>
          </cell>
          <cell r="H536">
            <v>40</v>
          </cell>
          <cell r="L536" t="str">
            <v>Note: 1</v>
          </cell>
          <cell r="N536" t="str">
            <v>SATUAN dapat berdasarkan atas jam operasi untuk Tenaga Kerja dan Peralatan, volume dan/atau ukuran</v>
          </cell>
        </row>
        <row r="537">
          <cell r="C537" t="str">
            <v>Kecepatan rata-rata kosong</v>
          </cell>
          <cell r="G537" t="str">
            <v>v2</v>
          </cell>
          <cell r="H537">
            <v>50</v>
          </cell>
          <cell r="N537" t="str">
            <v>berat untuk bahan-bahan.</v>
          </cell>
        </row>
        <row r="538">
          <cell r="C538" t="str">
            <v>Waktu siklus    :</v>
          </cell>
          <cell r="G538" t="str">
            <v>Ts</v>
          </cell>
          <cell r="L538">
            <v>2</v>
          </cell>
          <cell r="N538" t="str">
            <v>Kuantitas satuan adalah kuantitas setiap komponen untuk menyelesaikan satu satuan pekerjaan dari nomor</v>
          </cell>
        </row>
        <row r="539">
          <cell r="C539" t="str">
            <v>- Waktu  tempuh in  si    = (L : v1 ) x 60</v>
          </cell>
          <cell r="G539" t="str">
            <v>T1</v>
          </cell>
          <cell r="H539">
            <v>13.087499999999999</v>
          </cell>
          <cell r="I539" t="str">
            <v>menit</v>
          </cell>
          <cell r="N539" t="str">
            <v>mata pembayaran.</v>
          </cell>
        </row>
        <row r="540">
          <cell r="C540" t="str">
            <v>-  Waktutempuh kosong  = (L : v2)  x  60</v>
          </cell>
          <cell r="G540" t="str">
            <v>T2</v>
          </cell>
          <cell r="H540">
            <v>10.469999999999999</v>
          </cell>
          <cell r="I540" t="str">
            <v>menit</v>
          </cell>
          <cell r="L540">
            <v>3</v>
          </cell>
          <cell r="N540" t="str">
            <v>Biaya satuan untuk peralatan sudah termasuk bahan bakar, bahan habis dipakai dan operator.</v>
          </cell>
        </row>
        <row r="541">
          <cell r="C541" t="str">
            <v>- Muat, bongkar dan lain-lain</v>
          </cell>
          <cell r="G541" t="str">
            <v>T3</v>
          </cell>
          <cell r="H541">
            <v>50</v>
          </cell>
          <cell r="I541" t="str">
            <v>menit</v>
          </cell>
          <cell r="L541">
            <v>4</v>
          </cell>
          <cell r="N541" t="str">
            <v>Biaya satuan sudah termasuk pengeluaran untuk seluruh pajak yang berkaitan (tetapi tidak termasuk PPN</v>
          </cell>
        </row>
        <row r="542">
          <cell r="G542" t="str">
            <v>Ts</v>
          </cell>
          <cell r="H542">
            <v>73.557500000000005</v>
          </cell>
          <cell r="I542" t="str">
            <v>menit</v>
          </cell>
          <cell r="N542" t="str">
            <v>yang dibayar dari kontrak) dan biaya-biaya lainnya.</v>
          </cell>
        </row>
        <row r="543">
          <cell r="J543" t="str">
            <v>Berlanjut ke halaman berikut</v>
          </cell>
        </row>
        <row r="544">
          <cell r="A544" t="str">
            <v>ITEM PEMBAYARAN NO.</v>
          </cell>
          <cell r="D544" t="str">
            <v>:  2.3 (3)</v>
          </cell>
          <cell r="J544" t="str">
            <v xml:space="preserve">Analisa EI-233 </v>
          </cell>
        </row>
        <row r="545">
          <cell r="A545" t="str">
            <v>JENIS PEKERJAAN</v>
          </cell>
          <cell r="D545" t="str">
            <v>:  Gorong2 Pipa Beton Bertulang 500 mm &lt; diameter dalam &lt; 1 m</v>
          </cell>
        </row>
        <row r="546">
          <cell r="A546" t="str">
            <v>SATUAN PEMBAYARAN</v>
          </cell>
          <cell r="D546" t="str">
            <v>:  M1</v>
          </cell>
          <cell r="J546" t="str">
            <v xml:space="preserve">         URAIAN ANALISA HARGA SATUAN</v>
          </cell>
        </row>
        <row r="547">
          <cell r="J547" t="str">
            <v>Lanjutan</v>
          </cell>
        </row>
        <row r="549">
          <cell r="A549" t="str">
            <v>No.</v>
          </cell>
          <cell r="C549" t="str">
            <v>U R A I A N</v>
          </cell>
          <cell r="G549" t="str">
            <v>KODE</v>
          </cell>
          <cell r="H549" t="str">
            <v>KOEF.</v>
          </cell>
          <cell r="I549" t="str">
            <v>SATUAN</v>
          </cell>
          <cell r="J549" t="str">
            <v>KETERANGAN</v>
          </cell>
        </row>
        <row r="552">
          <cell r="C552" t="str">
            <v>Kapasitas Produksi / Jam   =</v>
          </cell>
          <cell r="E552" t="str">
            <v>V x Fa x 60</v>
          </cell>
          <cell r="G552" t="str">
            <v>Q2</v>
          </cell>
          <cell r="H552">
            <v>2.7080855113346698</v>
          </cell>
          <cell r="I552" t="str">
            <v xml:space="preserve">M' / Jam </v>
          </cell>
        </row>
        <row r="553">
          <cell r="E553" t="str">
            <v xml:space="preserve">    Ts</v>
          </cell>
        </row>
        <row r="555">
          <cell r="C555" t="str">
            <v>Koefisien Alat / m'</v>
          </cell>
          <cell r="D555" t="str">
            <v xml:space="preserve"> =  1  :  Q2</v>
          </cell>
          <cell r="G555" t="str">
            <v>(E08)</v>
          </cell>
          <cell r="H555">
            <v>0.36926455823293175</v>
          </cell>
          <cell r="I555" t="str">
            <v>jam</v>
          </cell>
        </row>
        <row r="558">
          <cell r="A558" t="str">
            <v>2.c.</v>
          </cell>
          <cell r="C558" t="str">
            <v>ALAT  BANTU</v>
          </cell>
        </row>
        <row r="559">
          <cell r="C559" t="str">
            <v>Diperlukan alat-alat bantu kecil</v>
          </cell>
          <cell r="J559" t="str">
            <v>Lump Sump</v>
          </cell>
        </row>
        <row r="560">
          <cell r="C560" t="str">
            <v>- Sekop    =         3   buah</v>
          </cell>
        </row>
        <row r="561">
          <cell r="C561" t="str">
            <v>- Pacul     =         3   buah</v>
          </cell>
        </row>
        <row r="562">
          <cell r="C562" t="str">
            <v>- Alat-alat kecil lain</v>
          </cell>
        </row>
        <row r="564">
          <cell r="A564" t="str">
            <v xml:space="preserve">   3.</v>
          </cell>
          <cell r="C564" t="str">
            <v>TENAGA</v>
          </cell>
        </row>
        <row r="565">
          <cell r="C565" t="str">
            <v>Produksi Gorong-gorong / hari</v>
          </cell>
          <cell r="G565" t="str">
            <v>Qt</v>
          </cell>
          <cell r="H565">
            <v>6</v>
          </cell>
          <cell r="I565" t="str">
            <v>M'</v>
          </cell>
        </row>
        <row r="566">
          <cell r="C566" t="str">
            <v>Kebutuhan tenaga :</v>
          </cell>
        </row>
        <row r="567">
          <cell r="D567" t="str">
            <v>- Pekerja</v>
          </cell>
          <cell r="G567" t="str">
            <v>P</v>
          </cell>
          <cell r="H567">
            <v>8</v>
          </cell>
          <cell r="I567" t="str">
            <v>orang</v>
          </cell>
        </row>
        <row r="568">
          <cell r="D568" t="str">
            <v>- Tukang</v>
          </cell>
          <cell r="G568" t="str">
            <v>T</v>
          </cell>
          <cell r="H568">
            <v>1</v>
          </cell>
          <cell r="I568" t="str">
            <v>orang</v>
          </cell>
        </row>
        <row r="569">
          <cell r="D569" t="str">
            <v>- Mandor</v>
          </cell>
          <cell r="G569" t="str">
            <v>M</v>
          </cell>
          <cell r="H569">
            <v>1</v>
          </cell>
          <cell r="I569" t="str">
            <v>orang</v>
          </cell>
        </row>
        <row r="571">
          <cell r="C571" t="str">
            <v>Koefisien tenaga / M'   :</v>
          </cell>
        </row>
        <row r="572">
          <cell r="D572" t="str">
            <v>- Pekerja</v>
          </cell>
          <cell r="E572" t="str">
            <v>= (Tk x P) : Qt</v>
          </cell>
          <cell r="G572" t="str">
            <v>(L01)</v>
          </cell>
          <cell r="H572">
            <v>9.3333333333333339</v>
          </cell>
          <cell r="I572" t="str">
            <v>jam</v>
          </cell>
        </row>
        <row r="573">
          <cell r="D573" t="str">
            <v>- Tukang</v>
          </cell>
          <cell r="E573" t="str">
            <v>= (Tk x T) : Qt</v>
          </cell>
          <cell r="G573" t="str">
            <v>(L02)</v>
          </cell>
          <cell r="H573">
            <v>1.1666666666666667</v>
          </cell>
          <cell r="I573" t="str">
            <v>jam</v>
          </cell>
        </row>
        <row r="574">
          <cell r="D574" t="str">
            <v>- Mandor</v>
          </cell>
          <cell r="E574" t="str">
            <v>= (Tk x M) : Qt</v>
          </cell>
          <cell r="G574" t="str">
            <v>(L03)</v>
          </cell>
          <cell r="H574">
            <v>1.1666666666666667</v>
          </cell>
          <cell r="I574" t="str">
            <v>jam</v>
          </cell>
        </row>
        <row r="576">
          <cell r="A576" t="str">
            <v>4.</v>
          </cell>
          <cell r="C576" t="str">
            <v>HARGA DASAR SATUAN UPAH, BAHAN DAN ALAT</v>
          </cell>
        </row>
        <row r="577">
          <cell r="C577" t="str">
            <v>Lihat lampiran.</v>
          </cell>
        </row>
        <row r="580">
          <cell r="A580" t="str">
            <v>5.</v>
          </cell>
          <cell r="C580" t="str">
            <v>ANALISA HARGA SATUAN PEKERJAAN</v>
          </cell>
        </row>
        <row r="581">
          <cell r="C581" t="str">
            <v>Lihat perhitungan dalam FORMULIR STANDAR UNTUK</v>
          </cell>
        </row>
        <row r="582">
          <cell r="C582" t="str">
            <v>PEREKEMAN ANALISA MASING-MASING HARGA</v>
          </cell>
        </row>
        <row r="583">
          <cell r="C583" t="str">
            <v>SATUAN.</v>
          </cell>
        </row>
        <row r="584">
          <cell r="C584" t="str">
            <v>Didapat Harga Satuan Pekerjaan :</v>
          </cell>
        </row>
        <row r="586">
          <cell r="C586" t="str">
            <v xml:space="preserve">Rp.  </v>
          </cell>
          <cell r="D586">
            <v>447945.27138535964</v>
          </cell>
          <cell r="E586" t="str">
            <v xml:space="preserve"> / M'</v>
          </cell>
        </row>
        <row r="589">
          <cell r="A589" t="str">
            <v>6.</v>
          </cell>
          <cell r="C589" t="str">
            <v>WAKTU PELAKSANAAN YANG DIPERLUKAN</v>
          </cell>
        </row>
        <row r="590">
          <cell r="C590" t="str">
            <v>Masa Pelaksanaan :</v>
          </cell>
          <cell r="D590" t="str">
            <v>. . . . . . . . . . . .</v>
          </cell>
          <cell r="E590" t="str">
            <v>bulan</v>
          </cell>
        </row>
        <row r="592">
          <cell r="A592" t="str">
            <v>7.</v>
          </cell>
          <cell r="C592" t="str">
            <v>VOLUME PEKERJAAN YANG DIPERLUKAN</v>
          </cell>
        </row>
        <row r="593">
          <cell r="C593" t="str">
            <v>Volume pekerjaan  :</v>
          </cell>
          <cell r="D593">
            <v>1</v>
          </cell>
          <cell r="E593" t="str">
            <v>M'</v>
          </cell>
        </row>
        <row r="603">
          <cell r="A603" t="str">
            <v>ITEM PEMBAYARAN NO.</v>
          </cell>
          <cell r="D603" t="str">
            <v>:  2.3 (4)</v>
          </cell>
          <cell r="J603" t="str">
            <v>Analisa EI-234</v>
          </cell>
        </row>
        <row r="604">
          <cell r="A604" t="str">
            <v>JENIS PEKERJAAN</v>
          </cell>
          <cell r="D604" t="str">
            <v>:  Gorong2 Pipa Beton Bertulang, 1 m &lt; diameter dalam &lt; 1.3 m</v>
          </cell>
          <cell r="L604" t="str">
            <v>FORMULIR STANDAR UNTUK</v>
          </cell>
        </row>
        <row r="605">
          <cell r="A605" t="str">
            <v>SATUAN PEMBAYARAN</v>
          </cell>
          <cell r="D605" t="str">
            <v>:  M1</v>
          </cell>
          <cell r="J605" t="str">
            <v xml:space="preserve">         URAIAN ANALISA HARGA SATUAN</v>
          </cell>
          <cell r="L605" t="str">
            <v>PEREKAMAN ANALISA MASING-MASING HARGA SATUAN</v>
          </cell>
        </row>
        <row r="606">
          <cell r="L606" t="str">
            <v/>
          </cell>
        </row>
        <row r="608">
          <cell r="A608" t="str">
            <v>No.</v>
          </cell>
          <cell r="C608" t="str">
            <v>U R A I A N</v>
          </cell>
          <cell r="G608" t="str">
            <v>KODE</v>
          </cell>
          <cell r="H608" t="str">
            <v>KOEF.</v>
          </cell>
          <cell r="I608" t="str">
            <v>SATUAN</v>
          </cell>
          <cell r="J608" t="str">
            <v>KETERANGAN</v>
          </cell>
        </row>
        <row r="609">
          <cell r="L609" t="str">
            <v>PROYEK</v>
          </cell>
          <cell r="O609" t="str">
            <v>:</v>
          </cell>
        </row>
        <row r="610">
          <cell r="L610" t="str">
            <v>No. PAKET KONTRAK</v>
          </cell>
          <cell r="O610" t="str">
            <v>:</v>
          </cell>
        </row>
        <row r="611">
          <cell r="A611" t="str">
            <v>I.</v>
          </cell>
          <cell r="C611" t="str">
            <v>ASUMSI</v>
          </cell>
          <cell r="L611" t="str">
            <v>NAMA PAKET</v>
          </cell>
          <cell r="O611" t="str">
            <v>:</v>
          </cell>
        </row>
        <row r="612">
          <cell r="A612">
            <v>1</v>
          </cell>
          <cell r="C612" t="str">
            <v>Pekerjaan dilakukan secara mekanik/manual</v>
          </cell>
          <cell r="L612" t="str">
            <v>PROP / KAB / KODYA</v>
          </cell>
          <cell r="O612" t="str">
            <v>:</v>
          </cell>
        </row>
        <row r="613">
          <cell r="A613">
            <v>2</v>
          </cell>
          <cell r="C613" t="str">
            <v>Lokasi pekerjaan : sepanjang jalan</v>
          </cell>
          <cell r="L613" t="str">
            <v>ITEM PEMBAYARAN NO.</v>
          </cell>
          <cell r="O613" t="str">
            <v>:  2.3 (4)</v>
          </cell>
          <cell r="R613" t="str">
            <v>PERKIRAAN VOL. PEK.</v>
          </cell>
          <cell r="T613" t="str">
            <v>:</v>
          </cell>
          <cell r="U613">
            <v>1</v>
          </cell>
        </row>
        <row r="614">
          <cell r="A614">
            <v>3</v>
          </cell>
          <cell r="C614" t="str">
            <v>Diameter bagian dalam gorong-gorong</v>
          </cell>
          <cell r="G614" t="str">
            <v>d</v>
          </cell>
          <cell r="H614">
            <v>1.2</v>
          </cell>
          <cell r="I614" t="str">
            <v>m</v>
          </cell>
          <cell r="L614" t="str">
            <v>JENIS PEKERJAAN</v>
          </cell>
          <cell r="O614" t="str">
            <v>:  Gorong2 Pipa Beton Bertulang, 1 m &lt; diameter dalam &lt; 1.3 m</v>
          </cell>
          <cell r="R614" t="str">
            <v>TOTAL HARGA (Rp.)</v>
          </cell>
          <cell r="T614" t="str">
            <v>:</v>
          </cell>
          <cell r="U614">
            <v>447945.27138535964</v>
          </cell>
        </row>
        <row r="615">
          <cell r="A615">
            <v>4</v>
          </cell>
          <cell r="C615" t="str">
            <v>Jarak rata-rata Base Camp ke lokasi pekerjaan</v>
          </cell>
          <cell r="G615" t="str">
            <v>L</v>
          </cell>
          <cell r="H615">
            <v>8.7249999999999996</v>
          </cell>
          <cell r="I615" t="str">
            <v>Km</v>
          </cell>
          <cell r="L615" t="str">
            <v>SATUAN PEMBAYARAN</v>
          </cell>
          <cell r="O615" t="str">
            <v>:  M1</v>
          </cell>
          <cell r="Q615">
            <v>0</v>
          </cell>
          <cell r="R615" t="str">
            <v>% THD. BIAYA PROYEK</v>
          </cell>
          <cell r="T615" t="str">
            <v>:</v>
          </cell>
          <cell r="U615" t="e">
            <v>#DIV/0!</v>
          </cell>
        </row>
        <row r="616">
          <cell r="A616">
            <v>5</v>
          </cell>
          <cell r="C616" t="str">
            <v>Jam kerja efektif per-hari</v>
          </cell>
          <cell r="G616" t="str">
            <v>Tk</v>
          </cell>
          <cell r="H616">
            <v>7</v>
          </cell>
          <cell r="I616" t="str">
            <v>Jam</v>
          </cell>
        </row>
        <row r="617">
          <cell r="A617">
            <v>6</v>
          </cell>
          <cell r="C617" t="str">
            <v>Tebal gorong-gorong</v>
          </cell>
          <cell r="G617" t="str">
            <v>tg</v>
          </cell>
          <cell r="H617">
            <v>10</v>
          </cell>
          <cell r="I617" t="str">
            <v>Cm</v>
          </cell>
        </row>
        <row r="618">
          <cell r="Q618" t="str">
            <v>PERKIRAAN</v>
          </cell>
          <cell r="R618" t="str">
            <v>HARGA</v>
          </cell>
          <cell r="S618" t="str">
            <v>JUMLAH</v>
          </cell>
        </row>
        <row r="619">
          <cell r="A619" t="str">
            <v>II.</v>
          </cell>
          <cell r="C619" t="str">
            <v>URUTAN KERJA</v>
          </cell>
          <cell r="L619" t="str">
            <v>NO.</v>
          </cell>
          <cell r="N619" t="str">
            <v>KOMPONEN</v>
          </cell>
          <cell r="P619" t="str">
            <v>SATUAN</v>
          </cell>
          <cell r="Q619" t="str">
            <v>KUANTITAS</v>
          </cell>
          <cell r="R619" t="str">
            <v>SATUAN</v>
          </cell>
          <cell r="S619" t="str">
            <v>HARGA</v>
          </cell>
        </row>
        <row r="620">
          <cell r="A620">
            <v>1</v>
          </cell>
          <cell r="C620" t="str">
            <v>Gorong-gorong dicetak di Base Camp</v>
          </cell>
          <cell r="R620" t="str">
            <v>(Rp.)</v>
          </cell>
          <cell r="S620" t="str">
            <v>(Rp.)</v>
          </cell>
        </row>
        <row r="621">
          <cell r="A621">
            <v>2</v>
          </cell>
          <cell r="C621" t="str">
            <v>Dump Truck mengangkut gorong-gorong jadi</v>
          </cell>
        </row>
        <row r="622">
          <cell r="C622" t="str">
            <v>ke lapangan</v>
          </cell>
        </row>
        <row r="623">
          <cell r="A623">
            <v>3</v>
          </cell>
          <cell r="C623" t="str">
            <v>Dasar gorong-gorong digali sesuai kebutuhan dan ma-</v>
          </cell>
          <cell r="L623" t="str">
            <v>A.</v>
          </cell>
          <cell r="N623" t="str">
            <v>TENAGA</v>
          </cell>
        </row>
        <row r="624">
          <cell r="C624" t="str">
            <v>terial backfill dipadatkan dengan Tamper</v>
          </cell>
        </row>
        <row r="625">
          <cell r="A625">
            <v>4</v>
          </cell>
          <cell r="C625" t="str">
            <v>Tebal lapis porus pada dasar gorong-gorong pipa</v>
          </cell>
          <cell r="G625" t="str">
            <v>tp</v>
          </cell>
          <cell r="H625">
            <v>0.18</v>
          </cell>
          <cell r="I625" t="str">
            <v>M</v>
          </cell>
          <cell r="J625" t="str">
            <v xml:space="preserve"> Sand bedding</v>
          </cell>
          <cell r="L625" t="str">
            <v>1.</v>
          </cell>
          <cell r="N625" t="str">
            <v>Pekerja</v>
          </cell>
          <cell r="O625" t="str">
            <v>(L01)</v>
          </cell>
          <cell r="P625" t="str">
            <v>Jam</v>
          </cell>
          <cell r="Q625">
            <v>9.3333333333333339</v>
          </cell>
          <cell r="R625">
            <v>2857.14</v>
          </cell>
          <cell r="U625">
            <v>26666.639999999999</v>
          </cell>
        </row>
        <row r="626">
          <cell r="A626">
            <v>5</v>
          </cell>
          <cell r="C626" t="str">
            <v>Material pilihan untuk penimbunan kembali (padat)</v>
          </cell>
          <cell r="L626" t="str">
            <v>2.</v>
          </cell>
          <cell r="N626" t="str">
            <v>Tukang</v>
          </cell>
          <cell r="O626" t="str">
            <v>(L02)</v>
          </cell>
          <cell r="P626" t="str">
            <v>Jam</v>
          </cell>
          <cell r="Q626">
            <v>1.1666666666666667</v>
          </cell>
          <cell r="R626">
            <v>4285.71</v>
          </cell>
          <cell r="U626">
            <v>4999.9950000000008</v>
          </cell>
        </row>
        <row r="627">
          <cell r="A627">
            <v>6</v>
          </cell>
          <cell r="C627" t="str">
            <v>Sekelompok pekerja akan melaksanakan pekerjaan</v>
          </cell>
          <cell r="L627" t="str">
            <v>3.</v>
          </cell>
          <cell r="N627" t="str">
            <v>Mandor</v>
          </cell>
          <cell r="O627" t="str">
            <v>(L03)</v>
          </cell>
          <cell r="P627" t="str">
            <v>Jam</v>
          </cell>
          <cell r="Q627">
            <v>1.1666666666666667</v>
          </cell>
          <cell r="R627">
            <v>3214.29</v>
          </cell>
          <cell r="U627">
            <v>3750.0050000000001</v>
          </cell>
        </row>
        <row r="628">
          <cell r="C628" t="str">
            <v>dengan cara manual dengan menggunakan alat bantu</v>
          </cell>
        </row>
        <row r="629">
          <cell r="Q629" t="str">
            <v xml:space="preserve">JUMLAH HARGA TENAGA   </v>
          </cell>
          <cell r="U629">
            <v>35416.639999999999</v>
          </cell>
        </row>
        <row r="631">
          <cell r="A631" t="str">
            <v>III.</v>
          </cell>
          <cell r="C631" t="str">
            <v>PEMAKAIAN BAHAN, ALAT DAN TENAGA</v>
          </cell>
          <cell r="L631" t="str">
            <v>B.</v>
          </cell>
          <cell r="N631" t="str">
            <v>BAHAN</v>
          </cell>
        </row>
        <row r="632">
          <cell r="A632" t="str">
            <v xml:space="preserve">   1.</v>
          </cell>
          <cell r="C632" t="str">
            <v>BAHAN</v>
          </cell>
        </row>
        <row r="633">
          <cell r="C633" t="str">
            <v>Untuk mendapatkan 1 M' gorong-gorong diperlukan</v>
          </cell>
          <cell r="L633" t="str">
            <v>1.</v>
          </cell>
          <cell r="N633" t="str">
            <v>Beton K-300</v>
          </cell>
          <cell r="O633" t="str">
            <v>(EI-714)</v>
          </cell>
          <cell r="P633" t="str">
            <v>M3</v>
          </cell>
          <cell r="Q633">
            <v>0.40840704496667279</v>
          </cell>
          <cell r="R633">
            <v>652902.54982502444</v>
          </cell>
          <cell r="U633">
            <v>266650.00102524407</v>
          </cell>
        </row>
        <row r="634">
          <cell r="C634" t="str">
            <v>- Beton K-300 = (22/7*((2*tg/100+d)/2)^2)-(22/7*(d/2)^2))*1</v>
          </cell>
          <cell r="G634" t="str">
            <v>(EI-714)</v>
          </cell>
          <cell r="H634">
            <v>0.40840704496667279</v>
          </cell>
          <cell r="I634" t="str">
            <v>M3</v>
          </cell>
          <cell r="L634" t="str">
            <v>2.</v>
          </cell>
          <cell r="N634" t="str">
            <v>Baja Tulangan</v>
          </cell>
          <cell r="O634" t="str">
            <v>(M39)</v>
          </cell>
          <cell r="P634" t="str">
            <v>Kg</v>
          </cell>
          <cell r="Q634">
            <v>44.924774946334011</v>
          </cell>
          <cell r="R634">
            <v>4000</v>
          </cell>
          <cell r="U634">
            <v>179699.09978533603</v>
          </cell>
        </row>
        <row r="635">
          <cell r="C635" t="str">
            <v>- Baja Tulangan (asumsi 100kg/m3)</v>
          </cell>
          <cell r="G635" t="str">
            <v>(M39)</v>
          </cell>
          <cell r="H635">
            <v>44.924774946334011</v>
          </cell>
          <cell r="I635" t="str">
            <v>Kg</v>
          </cell>
          <cell r="L635" t="str">
            <v>3.</v>
          </cell>
          <cell r="N635" t="str">
            <v>Urugan Porus</v>
          </cell>
          <cell r="O635" t="str">
            <v>(EI-241)</v>
          </cell>
          <cell r="P635" t="str">
            <v>M3</v>
          </cell>
          <cell r="Q635">
            <v>0.41580000000000006</v>
          </cell>
          <cell r="R635">
            <v>186901.40625406182</v>
          </cell>
          <cell r="U635">
            <v>77713.604720438918</v>
          </cell>
        </row>
        <row r="636">
          <cell r="C636" t="str">
            <v>- Timbunan Porus      = {(tp*(0.4+2*tg/100+d+0.4)*1)*1.05}</v>
          </cell>
          <cell r="G636" t="str">
            <v>(EI-241)</v>
          </cell>
          <cell r="H636">
            <v>0.41580000000000006</v>
          </cell>
          <cell r="I636" t="str">
            <v>M3</v>
          </cell>
          <cell r="L636" t="str">
            <v>4.</v>
          </cell>
          <cell r="N636" t="str">
            <v>Mat. Pilihan</v>
          </cell>
          <cell r="O636" t="str">
            <v>(M09)</v>
          </cell>
          <cell r="P636" t="str">
            <v>M3</v>
          </cell>
          <cell r="Q636">
            <v>2.3100000000000005</v>
          </cell>
          <cell r="R636">
            <v>25000</v>
          </cell>
          <cell r="U636">
            <v>57750.000000000015</v>
          </cell>
        </row>
        <row r="637">
          <cell r="C637" t="str">
            <v>- Material Pilihan</v>
          </cell>
          <cell r="D637" t="str">
            <v>= ((2*tg/100+d+0.3)*(0.4+2*tg/100+d+0.4)</v>
          </cell>
          <cell r="G637" t="str">
            <v>(M09)</v>
          </cell>
          <cell r="H637">
            <v>2.3100000000000005</v>
          </cell>
          <cell r="I637" t="str">
            <v>M3</v>
          </cell>
          <cell r="J637" t="str">
            <v xml:space="preserve"> = Vp</v>
          </cell>
        </row>
        <row r="638">
          <cell r="D638" t="str">
            <v xml:space="preserve">   -(22/7*(0.5*(2*tg/100+d))^2))*1*1.05</v>
          </cell>
        </row>
        <row r="639">
          <cell r="A639" t="str">
            <v xml:space="preserve">   2.</v>
          </cell>
          <cell r="C639" t="str">
            <v>ALAT</v>
          </cell>
          <cell r="Q639" t="str">
            <v xml:space="preserve">JUMLAH HARGA BAHAN   </v>
          </cell>
          <cell r="U639">
            <v>581812.70553101902</v>
          </cell>
        </row>
        <row r="640">
          <cell r="A640" t="str">
            <v>2.a.</v>
          </cell>
          <cell r="C640" t="str">
            <v>TAMPER</v>
          </cell>
          <cell r="G640" t="str">
            <v>(E25)</v>
          </cell>
        </row>
        <row r="641">
          <cell r="C641" t="str">
            <v>Kecepatan</v>
          </cell>
          <cell r="G641" t="str">
            <v>V</v>
          </cell>
          <cell r="H641">
            <v>0.5</v>
          </cell>
          <cell r="I641" t="str">
            <v>Km / Jam</v>
          </cell>
          <cell r="L641" t="str">
            <v>C.</v>
          </cell>
          <cell r="N641" t="str">
            <v>PERALATAN</v>
          </cell>
        </row>
        <row r="642">
          <cell r="C642" t="str">
            <v>Efisiensi alat</v>
          </cell>
          <cell r="G642" t="str">
            <v>Fa</v>
          </cell>
          <cell r="H642">
            <v>0.83</v>
          </cell>
          <cell r="I642" t="str">
            <v>-</v>
          </cell>
        </row>
        <row r="643">
          <cell r="C643" t="str">
            <v>Lebar pemadatan</v>
          </cell>
          <cell r="G643" t="str">
            <v>Lb</v>
          </cell>
          <cell r="H643">
            <v>0.4</v>
          </cell>
          <cell r="I643" t="str">
            <v>M</v>
          </cell>
          <cell r="L643" t="str">
            <v>1.</v>
          </cell>
          <cell r="N643" t="str">
            <v>Tamper</v>
          </cell>
          <cell r="O643" t="str">
            <v>(E25)</v>
          </cell>
          <cell r="P643" t="str">
            <v>Jam</v>
          </cell>
          <cell r="Q643">
            <v>0.69578313253012058</v>
          </cell>
          <cell r="R643">
            <v>18672.16854694486</v>
          </cell>
          <cell r="U643">
            <v>12991.779922723685</v>
          </cell>
        </row>
        <row r="644">
          <cell r="C644" t="str">
            <v>Banyak lintasan</v>
          </cell>
          <cell r="G644" t="str">
            <v>n</v>
          </cell>
          <cell r="H644">
            <v>10</v>
          </cell>
          <cell r="I644" t="str">
            <v>lintasan</v>
          </cell>
          <cell r="L644" t="str">
            <v>2.</v>
          </cell>
          <cell r="N644" t="str">
            <v>Dump Truck</v>
          </cell>
          <cell r="O644" t="str">
            <v>(E08)</v>
          </cell>
          <cell r="P644" t="str">
            <v>Jam</v>
          </cell>
          <cell r="Q644">
            <v>0.36926455823293175</v>
          </cell>
          <cell r="R644">
            <v>153645.58193291764</v>
          </cell>
          <cell r="U644">
            <v>56735.867936900555</v>
          </cell>
        </row>
        <row r="645">
          <cell r="C645" t="str">
            <v>Tebal lapis hamparan</v>
          </cell>
          <cell r="G645" t="str">
            <v>tp</v>
          </cell>
          <cell r="H645">
            <v>0.2</v>
          </cell>
          <cell r="I645" t="str">
            <v>M</v>
          </cell>
          <cell r="L645" t="str">
            <v>3.</v>
          </cell>
          <cell r="N645" t="str">
            <v>Alat  Bantu</v>
          </cell>
          <cell r="P645" t="str">
            <v>Ls</v>
          </cell>
          <cell r="Q645">
            <v>1</v>
          </cell>
          <cell r="R645">
            <v>1000</v>
          </cell>
          <cell r="U645">
            <v>1000</v>
          </cell>
        </row>
        <row r="648">
          <cell r="C648" t="str">
            <v>Kap. Prod. / Jam   =</v>
          </cell>
          <cell r="D648" t="str">
            <v>v x 1000 x Fa x Lb x 60</v>
          </cell>
          <cell r="G648" t="str">
            <v>Q1</v>
          </cell>
          <cell r="H648">
            <v>3.3200000000000003</v>
          </cell>
          <cell r="I648" t="str">
            <v xml:space="preserve">M3 / Jam </v>
          </cell>
        </row>
        <row r="649">
          <cell r="D649" t="str">
            <v xml:space="preserve">    n x tp</v>
          </cell>
        </row>
        <row r="651">
          <cell r="C651" t="str">
            <v>Koefisien Alat / m'</v>
          </cell>
          <cell r="D651" t="str">
            <v xml:space="preserve"> =  1  :  Q1 x Vp</v>
          </cell>
          <cell r="G651" t="str">
            <v>(E25)</v>
          </cell>
          <cell r="H651">
            <v>0.69578313253012058</v>
          </cell>
          <cell r="I651" t="str">
            <v>jam</v>
          </cell>
          <cell r="Q651" t="str">
            <v xml:space="preserve">JUMLAH HARGA PERALATAN   </v>
          </cell>
          <cell r="U651">
            <v>70727.647859624238</v>
          </cell>
        </row>
        <row r="653">
          <cell r="A653" t="str">
            <v>2.b.</v>
          </cell>
          <cell r="C653" t="str">
            <v>DUMP TRUCK</v>
          </cell>
          <cell r="G653" t="str">
            <v>(E08)</v>
          </cell>
          <cell r="L653" t="str">
            <v>D.</v>
          </cell>
          <cell r="N653" t="str">
            <v>JUMLAH HARGA TENAGA, BAHAN DAN PERALATAN  ( A + B + C )</v>
          </cell>
          <cell r="U653">
            <v>687956.99339064327</v>
          </cell>
        </row>
        <row r="654">
          <cell r="C654" t="str">
            <v>Kapasitas bak sekali muat</v>
          </cell>
          <cell r="G654" t="str">
            <v>V</v>
          </cell>
          <cell r="H654">
            <v>4</v>
          </cell>
          <cell r="I654" t="str">
            <v>Buah/M'</v>
          </cell>
          <cell r="L654" t="str">
            <v>E.</v>
          </cell>
          <cell r="N654" t="str">
            <v>OVERHEAD &amp; PROFIT</v>
          </cell>
          <cell r="P654">
            <v>10</v>
          </cell>
          <cell r="Q654" t="str">
            <v>%  x  D</v>
          </cell>
          <cell r="U654">
            <v>68795.699339064333</v>
          </cell>
        </row>
        <row r="655">
          <cell r="C655" t="str">
            <v>Faktor efisiensi alat</v>
          </cell>
          <cell r="G655" t="str">
            <v>Fa</v>
          </cell>
          <cell r="H655">
            <v>0.83</v>
          </cell>
          <cell r="L655" t="str">
            <v>F.</v>
          </cell>
          <cell r="N655" t="str">
            <v>HARGA SATUAN PEKERJAAN  ( D + E )</v>
          </cell>
          <cell r="U655">
            <v>756752.69272970757</v>
          </cell>
        </row>
        <row r="656">
          <cell r="C656" t="str">
            <v>Kecepatanrata-rata bermuatan</v>
          </cell>
          <cell r="G656" t="str">
            <v>v1</v>
          </cell>
          <cell r="H656">
            <v>40</v>
          </cell>
          <cell r="L656" t="str">
            <v>Note: 1</v>
          </cell>
          <cell r="N656" t="str">
            <v>SATUAN dapat berdasarkan atas jam operasi untuk Tenaga Kerja dan Peralatan, volume dan/atau ukuran</v>
          </cell>
        </row>
        <row r="657">
          <cell r="C657" t="str">
            <v>Kecepatan rata-rata kosong</v>
          </cell>
          <cell r="G657" t="str">
            <v>v2</v>
          </cell>
          <cell r="H657">
            <v>50</v>
          </cell>
          <cell r="N657" t="str">
            <v>berat untuk bahan-bahan.</v>
          </cell>
        </row>
        <row r="658">
          <cell r="C658" t="str">
            <v>Waktu siklus    :</v>
          </cell>
          <cell r="G658" t="str">
            <v>Ts</v>
          </cell>
          <cell r="L658">
            <v>2</v>
          </cell>
          <cell r="N658" t="str">
            <v>Kuantitas satuan adalah kuantitas setiap komponen untuk menyelesaikan satu satuan pekerjaan dari nomor</v>
          </cell>
        </row>
        <row r="659">
          <cell r="C659" t="str">
            <v>- Waktu  tempuh in  si    = (L : v1 ) x 60</v>
          </cell>
          <cell r="G659" t="str">
            <v>T1</v>
          </cell>
          <cell r="H659">
            <v>13.087499999999999</v>
          </cell>
          <cell r="I659" t="str">
            <v>menit</v>
          </cell>
          <cell r="N659" t="str">
            <v>mata pembayaran.</v>
          </cell>
        </row>
        <row r="660">
          <cell r="C660" t="str">
            <v>-  Waktutempuh kosong  = (L : v2)  x  60</v>
          </cell>
          <cell r="G660" t="str">
            <v>T2</v>
          </cell>
          <cell r="H660">
            <v>10.469999999999999</v>
          </cell>
          <cell r="I660" t="str">
            <v>menit</v>
          </cell>
          <cell r="L660">
            <v>3</v>
          </cell>
          <cell r="N660" t="str">
            <v>Biaya satuan untuk peralatan sudah termasuk bahan bakar, bahan habis dipakai dan operator.</v>
          </cell>
        </row>
        <row r="661">
          <cell r="C661" t="str">
            <v>- Muat, bongkar dan lain-lain</v>
          </cell>
          <cell r="G661" t="str">
            <v>T3</v>
          </cell>
          <cell r="H661">
            <v>50</v>
          </cell>
          <cell r="I661" t="str">
            <v>menit</v>
          </cell>
          <cell r="L661">
            <v>4</v>
          </cell>
          <cell r="N661" t="str">
            <v>Biaya satuan sudah termasuk pengeluaran untuk seluruh pajak yang berkaitan (tetapi tidak termasuk PPN</v>
          </cell>
        </row>
        <row r="662">
          <cell r="G662" t="str">
            <v>Ts</v>
          </cell>
          <cell r="H662">
            <v>73.557500000000005</v>
          </cell>
          <cell r="I662" t="str">
            <v>menit</v>
          </cell>
          <cell r="N662" t="str">
            <v>yang dibayar dari kontrak) dan biaya-biaya lainnya.</v>
          </cell>
        </row>
        <row r="663">
          <cell r="J663" t="str">
            <v>Berlanjut ke halaman berikut</v>
          </cell>
        </row>
        <row r="664">
          <cell r="A664" t="str">
            <v>ITEM PEMBAYARAN NO.</v>
          </cell>
          <cell r="D664" t="str">
            <v>:  2.3 (4)</v>
          </cell>
          <cell r="J664" t="str">
            <v>Analisa EI-234</v>
          </cell>
        </row>
        <row r="665">
          <cell r="A665" t="str">
            <v>JENIS PEKERJAAN</v>
          </cell>
          <cell r="D665" t="str">
            <v>:  Gorong2 Pipa Beton Bertulang, 1 m &lt; diameter dalam &lt; 1.3 m</v>
          </cell>
        </row>
        <row r="666">
          <cell r="A666" t="str">
            <v>SATUAN PEMBAYARAN</v>
          </cell>
          <cell r="D666" t="str">
            <v>:  M1</v>
          </cell>
          <cell r="J666" t="str">
            <v xml:space="preserve">         URAIAN ANALISA HARGA SATUAN</v>
          </cell>
        </row>
        <row r="667">
          <cell r="J667" t="str">
            <v>Lanjutan</v>
          </cell>
        </row>
        <row r="669">
          <cell r="A669" t="str">
            <v>No.</v>
          </cell>
          <cell r="C669" t="str">
            <v>U R A I A N</v>
          </cell>
          <cell r="G669" t="str">
            <v>KODE</v>
          </cell>
          <cell r="H669" t="str">
            <v>KOEF.</v>
          </cell>
          <cell r="I669" t="str">
            <v>SATUAN</v>
          </cell>
          <cell r="J669" t="str">
            <v>KETERANGAN</v>
          </cell>
        </row>
        <row r="672">
          <cell r="C672" t="str">
            <v>Kapasitas Produksi / Jam   =</v>
          </cell>
          <cell r="E672" t="str">
            <v>V x Fa x 60</v>
          </cell>
          <cell r="G672" t="str">
            <v>Q2</v>
          </cell>
          <cell r="H672">
            <v>2.7080855113346698</v>
          </cell>
          <cell r="I672" t="str">
            <v xml:space="preserve">M' / Jam </v>
          </cell>
        </row>
        <row r="673">
          <cell r="E673" t="str">
            <v xml:space="preserve">    Ts</v>
          </cell>
        </row>
        <row r="675">
          <cell r="C675" t="str">
            <v>Koefisien Alat / m'</v>
          </cell>
          <cell r="D675" t="str">
            <v xml:space="preserve"> =  1  :  Q2</v>
          </cell>
          <cell r="G675" t="str">
            <v>(E08)</v>
          </cell>
          <cell r="H675">
            <v>0.36926455823293175</v>
          </cell>
          <cell r="I675" t="str">
            <v>jam</v>
          </cell>
        </row>
        <row r="678">
          <cell r="A678" t="str">
            <v>2.c.</v>
          </cell>
          <cell r="C678" t="str">
            <v>ALAT  BANTU</v>
          </cell>
        </row>
        <row r="679">
          <cell r="C679" t="str">
            <v>Diperlukan alat-alat bantu kecil</v>
          </cell>
          <cell r="J679" t="str">
            <v>Lump Sump</v>
          </cell>
        </row>
        <row r="680">
          <cell r="C680" t="str">
            <v>- Sekop    =         3   buah</v>
          </cell>
        </row>
        <row r="681">
          <cell r="C681" t="str">
            <v>- Pacul     =         3   buah</v>
          </cell>
        </row>
        <row r="682">
          <cell r="C682" t="str">
            <v>- Alat-alat kecil lain</v>
          </cell>
        </row>
        <row r="684">
          <cell r="A684" t="str">
            <v xml:space="preserve">   3.</v>
          </cell>
          <cell r="C684" t="str">
            <v>TENAGA</v>
          </cell>
        </row>
        <row r="685">
          <cell r="C685" t="str">
            <v>Produksi Gorong-gorong / hari</v>
          </cell>
          <cell r="G685" t="str">
            <v>Qt</v>
          </cell>
          <cell r="H685">
            <v>6</v>
          </cell>
          <cell r="I685" t="str">
            <v>M'</v>
          </cell>
        </row>
        <row r="686">
          <cell r="C686" t="str">
            <v>Kebutuhan tenaga :</v>
          </cell>
        </row>
        <row r="687">
          <cell r="D687" t="str">
            <v>- Pekerja</v>
          </cell>
          <cell r="G687" t="str">
            <v>P</v>
          </cell>
          <cell r="H687">
            <v>8</v>
          </cell>
          <cell r="I687" t="str">
            <v>orang</v>
          </cell>
        </row>
        <row r="688">
          <cell r="D688" t="str">
            <v>- Tukang</v>
          </cell>
          <cell r="G688" t="str">
            <v>T</v>
          </cell>
          <cell r="H688">
            <v>1</v>
          </cell>
          <cell r="I688" t="str">
            <v>orang</v>
          </cell>
        </row>
        <row r="689">
          <cell r="D689" t="str">
            <v>- Mandor</v>
          </cell>
          <cell r="G689" t="str">
            <v>M</v>
          </cell>
          <cell r="H689">
            <v>1</v>
          </cell>
          <cell r="I689" t="str">
            <v>orang</v>
          </cell>
        </row>
        <row r="691">
          <cell r="C691" t="str">
            <v>Koefisien tenaga / M'   :</v>
          </cell>
        </row>
        <row r="692">
          <cell r="D692" t="str">
            <v>- Pekerja</v>
          </cell>
          <cell r="E692" t="str">
            <v>= (Tk x P) : Qt</v>
          </cell>
          <cell r="G692" t="str">
            <v>(L01)</v>
          </cell>
          <cell r="H692">
            <v>9.3333333333333339</v>
          </cell>
          <cell r="I692" t="str">
            <v>jam</v>
          </cell>
        </row>
        <row r="693">
          <cell r="D693" t="str">
            <v>- Tukang</v>
          </cell>
          <cell r="E693" t="str">
            <v>= (Tk x T) : Qt</v>
          </cell>
          <cell r="G693" t="str">
            <v>(L02)</v>
          </cell>
          <cell r="H693">
            <v>1.1666666666666667</v>
          </cell>
          <cell r="I693" t="str">
            <v>jam</v>
          </cell>
        </row>
        <row r="694">
          <cell r="D694" t="str">
            <v>- Mandor</v>
          </cell>
          <cell r="E694" t="str">
            <v>= (Tk x M) : Qt</v>
          </cell>
          <cell r="G694" t="str">
            <v>(L03)</v>
          </cell>
          <cell r="H694">
            <v>1.1666666666666667</v>
          </cell>
          <cell r="I694" t="str">
            <v>jam</v>
          </cell>
        </row>
        <row r="696">
          <cell r="A696" t="str">
            <v>4.</v>
          </cell>
          <cell r="C696" t="str">
            <v>HARGA DASAR SATUAN UPAH, BAHAN DAN ALAT</v>
          </cell>
        </row>
        <row r="697">
          <cell r="C697" t="str">
            <v>Lihat lampiran.</v>
          </cell>
        </row>
        <row r="700">
          <cell r="A700" t="str">
            <v>5.</v>
          </cell>
          <cell r="C700" t="str">
            <v>ANALISA HARGA SATUAN PEKERJAAN</v>
          </cell>
        </row>
        <row r="701">
          <cell r="C701" t="str">
            <v>Lihat perhitungan dalam FORMULIR STANDAR UNTUK</v>
          </cell>
        </row>
        <row r="702">
          <cell r="C702" t="str">
            <v>PEREKEMAN ANALISA MASING-MASING HARGA</v>
          </cell>
        </row>
        <row r="703">
          <cell r="C703" t="str">
            <v>SATUAN.</v>
          </cell>
        </row>
        <row r="704">
          <cell r="C704" t="str">
            <v>Didapat Harga Satuan Pekerjaan :</v>
          </cell>
        </row>
        <row r="706">
          <cell r="C706" t="str">
            <v xml:space="preserve">Rp.  </v>
          </cell>
          <cell r="D706">
            <v>756752.69272970757</v>
          </cell>
          <cell r="E706" t="str">
            <v xml:space="preserve"> / M'</v>
          </cell>
        </row>
        <row r="709">
          <cell r="A709" t="str">
            <v>6.</v>
          </cell>
          <cell r="C709" t="str">
            <v>WAKTU PELAKSANAAN YANG DIPERLUKAN</v>
          </cell>
        </row>
        <row r="710">
          <cell r="C710" t="str">
            <v>Masa Pelaksanaan :</v>
          </cell>
          <cell r="D710" t="str">
            <v>. . . . . . . . . . . .</v>
          </cell>
          <cell r="E710" t="str">
            <v>bulan</v>
          </cell>
        </row>
        <row r="712">
          <cell r="A712" t="str">
            <v>7.</v>
          </cell>
          <cell r="C712" t="str">
            <v>VOLUME PEKERJAAN YANG DIPERLUKAN</v>
          </cell>
        </row>
        <row r="713">
          <cell r="C713" t="str">
            <v>Volume pekerjaan  :</v>
          </cell>
          <cell r="D713">
            <v>1</v>
          </cell>
          <cell r="E713" t="str">
            <v>M'</v>
          </cell>
        </row>
        <row r="723">
          <cell r="A723" t="str">
            <v>ITEM PEMBAYARAN NO.</v>
          </cell>
          <cell r="D723" t="str">
            <v>:  2.3 (5)</v>
          </cell>
          <cell r="J723" t="str">
            <v>Analisa EI-236</v>
          </cell>
        </row>
        <row r="724">
          <cell r="A724" t="str">
            <v>JENIS PEKERJAAN</v>
          </cell>
          <cell r="D724" t="str">
            <v>: Gorong-Gorong Pipa Beton Bertulang, 1,3  m &lt; diameter dalam &lt; 1,5 m</v>
          </cell>
        </row>
        <row r="725">
          <cell r="A725" t="str">
            <v>SATUAN PEMBAYARAN</v>
          </cell>
          <cell r="D725" t="str">
            <v>: M1</v>
          </cell>
          <cell r="J725" t="str">
            <v xml:space="preserve">         URAIAN ANALISA HARGA SATUAN</v>
          </cell>
        </row>
        <row r="727">
          <cell r="A727" t="str">
            <v>ITEM PEMBAYARAN NO.</v>
          </cell>
          <cell r="D727" t="str">
            <v>:  2.3 (6)</v>
          </cell>
          <cell r="J727" t="str">
            <v>Analisa EI-236</v>
          </cell>
        </row>
        <row r="728">
          <cell r="A728" t="str">
            <v>JENIS PEKERJAAN</v>
          </cell>
          <cell r="D728" t="str">
            <v>: Gorong-Gorong Pipa Beton Bertulang, 1,5  m &lt; diameter dalam &lt;  2,3 m</v>
          </cell>
        </row>
        <row r="729">
          <cell r="A729" t="str">
            <v>SATUAN PEMBAYARAN</v>
          </cell>
          <cell r="D729" t="str">
            <v>: M1</v>
          </cell>
          <cell r="J729" t="str">
            <v xml:space="preserve">         URAIAN ANALISA HARGA SATUAN</v>
          </cell>
        </row>
        <row r="734">
          <cell r="A734" t="str">
            <v>ITEM PEMBAYARAN NO.</v>
          </cell>
          <cell r="D734" t="str">
            <v>:  2.3 (7)</v>
          </cell>
          <cell r="J734" t="str">
            <v>Analisa EI-236</v>
          </cell>
        </row>
        <row r="735">
          <cell r="A735" t="str">
            <v>JENIS PEKERJAAN</v>
          </cell>
          <cell r="D735" t="str">
            <v>:  Gorong2 Baja Bergelombang dengan dimensi … (mengacu pada SNI 03-6719-2002)</v>
          </cell>
        </row>
        <row r="736">
          <cell r="A736" t="str">
            <v>SATUAN PEMBAYARAN</v>
          </cell>
          <cell r="D736" t="str">
            <v>:  Ton</v>
          </cell>
          <cell r="J736" t="str">
            <v xml:space="preserve">         URAIAN ANALISA HARGA SATUAN</v>
          </cell>
        </row>
        <row r="739">
          <cell r="A739" t="str">
            <v>No.</v>
          </cell>
          <cell r="C739" t="str">
            <v>U R A I A N</v>
          </cell>
          <cell r="G739" t="str">
            <v>KODE</v>
          </cell>
          <cell r="H739" t="str">
            <v>KOEF.</v>
          </cell>
          <cell r="I739" t="str">
            <v>SATUAN</v>
          </cell>
          <cell r="J739" t="str">
            <v>KETERANGAN</v>
          </cell>
        </row>
        <row r="742">
          <cell r="A742" t="str">
            <v>I.</v>
          </cell>
          <cell r="C742" t="str">
            <v>ASUMSI</v>
          </cell>
        </row>
        <row r="743">
          <cell r="A743">
            <v>1</v>
          </cell>
          <cell r="C743" t="str">
            <v>Pekerjaan dilakukan secara mekanik/manual</v>
          </cell>
        </row>
        <row r="744">
          <cell r="A744">
            <v>2</v>
          </cell>
          <cell r="C744" t="str">
            <v>Lokasi pekerjaan : sepanjang jalan</v>
          </cell>
        </row>
        <row r="745">
          <cell r="A745">
            <v>3</v>
          </cell>
          <cell r="C745" t="str">
            <v>Diameter gorong-gorong baja</v>
          </cell>
          <cell r="G745" t="str">
            <v>d</v>
          </cell>
          <cell r="H745">
            <v>1</v>
          </cell>
          <cell r="I745" t="str">
            <v>m</v>
          </cell>
        </row>
        <row r="746">
          <cell r="A746">
            <v>4</v>
          </cell>
          <cell r="C746" t="str">
            <v>Jarak rata-rata Base Camp ke lokasi pekerjaan</v>
          </cell>
          <cell r="G746" t="str">
            <v>L</v>
          </cell>
          <cell r="H746">
            <v>8.7249999999999996</v>
          </cell>
          <cell r="I746" t="str">
            <v>Km</v>
          </cell>
        </row>
        <row r="747">
          <cell r="A747">
            <v>5</v>
          </cell>
          <cell r="C747" t="str">
            <v>Jam kerja efektif per-hari</v>
          </cell>
          <cell r="G747" t="str">
            <v>Tk</v>
          </cell>
          <cell r="H747">
            <v>7</v>
          </cell>
          <cell r="I747" t="str">
            <v>Jam</v>
          </cell>
        </row>
        <row r="748">
          <cell r="A748">
            <v>6</v>
          </cell>
          <cell r="C748" t="str">
            <v>Tebal gorong-gorong</v>
          </cell>
          <cell r="G748" t="str">
            <v>tg</v>
          </cell>
          <cell r="H748">
            <v>0.25</v>
          </cell>
          <cell r="I748" t="str">
            <v>Cm</v>
          </cell>
        </row>
        <row r="749">
          <cell r="A749">
            <v>7</v>
          </cell>
          <cell r="C749" t="str">
            <v>BJ Pipa Baja Bergelombang</v>
          </cell>
          <cell r="G749" t="str">
            <v>BJp</v>
          </cell>
          <cell r="H749">
            <v>7.9</v>
          </cell>
          <cell r="I749" t="str">
            <v>T/m3</v>
          </cell>
        </row>
        <row r="750">
          <cell r="G750" t="str">
            <v>BJp1</v>
          </cell>
          <cell r="H750">
            <v>0.12445321428571117</v>
          </cell>
          <cell r="I750" t="str">
            <v>T/m'</v>
          </cell>
        </row>
        <row r="751">
          <cell r="A751" t="str">
            <v>II.</v>
          </cell>
          <cell r="C751" t="str">
            <v>URUTAN KERJA</v>
          </cell>
        </row>
        <row r="753">
          <cell r="A753">
            <v>1</v>
          </cell>
          <cell r="C753" t="str">
            <v>Gorong-gorong baja diterima dari pemasok</v>
          </cell>
        </row>
        <row r="754">
          <cell r="C754" t="str">
            <v>di lokasi pekerjaan</v>
          </cell>
        </row>
        <row r="755">
          <cell r="A755">
            <v>3</v>
          </cell>
          <cell r="C755" t="str">
            <v>Dasar gorong-gorong digali sesuai kebutuhan dan ma-</v>
          </cell>
        </row>
        <row r="756">
          <cell r="C756" t="str">
            <v>terial backfill dipadatkan dengan Tamper</v>
          </cell>
        </row>
        <row r="757">
          <cell r="A757">
            <v>4</v>
          </cell>
          <cell r="C757" t="str">
            <v>Tebal lapis porus pada dasar gorong-gorong baja</v>
          </cell>
          <cell r="G757" t="str">
            <v>tp</v>
          </cell>
          <cell r="H757">
            <v>0.15</v>
          </cell>
          <cell r="I757" t="str">
            <v>M</v>
          </cell>
        </row>
        <row r="758">
          <cell r="A758">
            <v>5</v>
          </cell>
          <cell r="C758" t="str">
            <v>Material pilihan untuk penimbunan kembali (padat)</v>
          </cell>
        </row>
        <row r="759">
          <cell r="A759">
            <v>6</v>
          </cell>
          <cell r="C759" t="str">
            <v>Sekelompok pekerja akan melaksanakan pekerjaan</v>
          </cell>
        </row>
        <row r="760">
          <cell r="C760" t="str">
            <v>dengan cara manual dengan menggunakan alat bantu</v>
          </cell>
        </row>
        <row r="762">
          <cell r="A762" t="str">
            <v>III.</v>
          </cell>
          <cell r="C762" t="str">
            <v>PEMAKAIAN BAHAN, ALAT DAN TENAGA</v>
          </cell>
        </row>
        <row r="763">
          <cell r="A763" t="str">
            <v xml:space="preserve">   1.</v>
          </cell>
          <cell r="C763" t="str">
            <v>BAHAN</v>
          </cell>
        </row>
        <row r="764">
          <cell r="C764" t="str">
            <v>Untuk mendapatkan 1 M' gorong-gorong diperlukan</v>
          </cell>
        </row>
        <row r="765">
          <cell r="C765" t="str">
            <v>- Baja Bergelombang</v>
          </cell>
          <cell r="G765" t="str">
            <v>(M46)</v>
          </cell>
          <cell r="H765">
            <v>1050</v>
          </cell>
          <cell r="I765" t="str">
            <v>Kg</v>
          </cell>
        </row>
        <row r="766">
          <cell r="C766" t="str">
            <v>- Urugan Porus = {(tp*(0.5+2*tg/100+d+0.5)*1)*1.05} x (1/BJp1)</v>
          </cell>
          <cell r="G766" t="str">
            <v>(EI-241)</v>
          </cell>
          <cell r="H766">
            <v>2.5373993095512715</v>
          </cell>
          <cell r="I766" t="str">
            <v>M3</v>
          </cell>
        </row>
        <row r="767">
          <cell r="C767" t="str">
            <v>- Mat. Pilihan = {((2*tg/100+d+0.5)*(0.5+2*tg/100+d+0.5)</v>
          </cell>
          <cell r="G767" t="str">
            <v>(M09)</v>
          </cell>
          <cell r="H767">
            <v>18.763120248860478</v>
          </cell>
          <cell r="I767" t="str">
            <v>M3</v>
          </cell>
          <cell r="J767" t="str">
            <v xml:space="preserve"> = Vp</v>
          </cell>
        </row>
        <row r="768">
          <cell r="C768" t="str">
            <v xml:space="preserve">                      -(22/7*(0.5*(2*tg/100+d))^2)*1)*1.05} x (1/BJp1)</v>
          </cell>
        </row>
        <row r="770">
          <cell r="A770" t="str">
            <v xml:space="preserve">   2.</v>
          </cell>
          <cell r="C770" t="str">
            <v>ALAT</v>
          </cell>
        </row>
        <row r="771">
          <cell r="A771" t="str">
            <v>2.a.</v>
          </cell>
          <cell r="C771" t="str">
            <v>TAMPER</v>
          </cell>
          <cell r="G771" t="str">
            <v>(E25)</v>
          </cell>
        </row>
        <row r="772">
          <cell r="C772" t="str">
            <v>Kecepatan</v>
          </cell>
          <cell r="G772" t="str">
            <v>v</v>
          </cell>
          <cell r="H772">
            <v>0.5</v>
          </cell>
          <cell r="I772" t="str">
            <v>Km / Jam</v>
          </cell>
        </row>
        <row r="773">
          <cell r="C773" t="str">
            <v>Efisiensi alat</v>
          </cell>
          <cell r="G773" t="str">
            <v>Fa</v>
          </cell>
          <cell r="H773">
            <v>0.83</v>
          </cell>
          <cell r="I773" t="str">
            <v>-</v>
          </cell>
        </row>
        <row r="774">
          <cell r="C774" t="str">
            <v>Lebar pemadatan</v>
          </cell>
          <cell r="G774" t="str">
            <v>Lb</v>
          </cell>
          <cell r="H774">
            <v>0.4</v>
          </cell>
          <cell r="I774" t="str">
            <v>M</v>
          </cell>
        </row>
        <row r="775">
          <cell r="C775" t="str">
            <v>Banyak lintasan</v>
          </cell>
          <cell r="G775" t="str">
            <v>n</v>
          </cell>
          <cell r="H775">
            <v>10</v>
          </cell>
          <cell r="I775" t="str">
            <v>lintasan</v>
          </cell>
        </row>
        <row r="776">
          <cell r="C776" t="str">
            <v>Tebal lapis hamparan</v>
          </cell>
          <cell r="G776" t="str">
            <v>tp</v>
          </cell>
          <cell r="H776">
            <v>0.2</v>
          </cell>
          <cell r="I776" t="str">
            <v>M</v>
          </cell>
        </row>
        <row r="779">
          <cell r="C779" t="str">
            <v>Kap. Prod. / Jam   =</v>
          </cell>
          <cell r="D779" t="str">
            <v>v x 1000 x Fa x Lb x 60</v>
          </cell>
          <cell r="G779" t="str">
            <v>Q1</v>
          </cell>
          <cell r="H779">
            <v>3.3200000000000003</v>
          </cell>
          <cell r="I779" t="str">
            <v xml:space="preserve">M3 / Jam </v>
          </cell>
        </row>
        <row r="780">
          <cell r="D780" t="str">
            <v xml:space="preserve">    n x tp</v>
          </cell>
        </row>
        <row r="782">
          <cell r="C782" t="str">
            <v>Koefisien Alat / T</v>
          </cell>
          <cell r="D782" t="str">
            <v xml:space="preserve"> =  1  :  Q1 x Vp</v>
          </cell>
          <cell r="G782" t="str">
            <v>(E25)</v>
          </cell>
          <cell r="H782">
            <v>0.76427690046725039</v>
          </cell>
          <cell r="I782" t="str">
            <v>jam</v>
          </cell>
        </row>
        <row r="785">
          <cell r="A785" t="str">
            <v>2.c.</v>
          </cell>
          <cell r="C785" t="str">
            <v>ALAT  BANTU</v>
          </cell>
        </row>
        <row r="786">
          <cell r="C786" t="str">
            <v>Diperlukan alat-alat bantu kecil</v>
          </cell>
          <cell r="J786" t="str">
            <v>Lump Sump</v>
          </cell>
        </row>
        <row r="787">
          <cell r="C787" t="str">
            <v>- Sekop    =         3   buah</v>
          </cell>
        </row>
        <row r="788">
          <cell r="C788" t="str">
            <v>- Pacul     =         3   buah</v>
          </cell>
        </row>
        <row r="789">
          <cell r="C789" t="str">
            <v>- Alat-alat kecil lain</v>
          </cell>
        </row>
        <row r="794">
          <cell r="J794" t="str">
            <v>Berlanjut ke halaman berikut</v>
          </cell>
        </row>
        <row r="795">
          <cell r="A795" t="str">
            <v>ITEM PEMBAYARAN NO.</v>
          </cell>
          <cell r="D795" t="str">
            <v>:  2.3 (7)</v>
          </cell>
          <cell r="J795" t="str">
            <v>Analisa EI-236</v>
          </cell>
        </row>
        <row r="796">
          <cell r="A796" t="str">
            <v>JENIS PEKERJAAN</v>
          </cell>
          <cell r="D796" t="str">
            <v>:  Gorong2 Baja Bergelombang dengan dimensi … (mengacu pada SNI 03-6719-2002)</v>
          </cell>
        </row>
        <row r="797">
          <cell r="A797" t="str">
            <v>SATUAN PEMBAYARAN</v>
          </cell>
          <cell r="D797" t="str">
            <v>:  Ton</v>
          </cell>
          <cell r="J797" t="str">
            <v xml:space="preserve">         URAIAN ANALISA HARGA SATUAN</v>
          </cell>
        </row>
        <row r="798">
          <cell r="J798" t="str">
            <v>Lanjutan</v>
          </cell>
        </row>
        <row r="800">
          <cell r="A800" t="str">
            <v>No.</v>
          </cell>
          <cell r="C800" t="str">
            <v>U R A I A N</v>
          </cell>
          <cell r="G800" t="str">
            <v>KODE</v>
          </cell>
          <cell r="H800" t="str">
            <v>KOEF.</v>
          </cell>
          <cell r="I800" t="str">
            <v>SATUAN</v>
          </cell>
          <cell r="J800" t="str">
            <v>KETERANGAN</v>
          </cell>
        </row>
        <row r="803">
          <cell r="A803" t="str">
            <v xml:space="preserve">   3.</v>
          </cell>
          <cell r="C803" t="str">
            <v>TENAGA</v>
          </cell>
        </row>
        <row r="804">
          <cell r="C804" t="str">
            <v xml:space="preserve">Produksi Gorong-gorong / hari </v>
          </cell>
          <cell r="G804" t="str">
            <v>Qt</v>
          </cell>
          <cell r="H804">
            <v>1.3</v>
          </cell>
          <cell r="I804" t="str">
            <v>Ton</v>
          </cell>
          <cell r="J804">
            <v>10</v>
          </cell>
        </row>
        <row r="805">
          <cell r="J805" t="str">
            <v>M' per hari</v>
          </cell>
        </row>
        <row r="806">
          <cell r="C806" t="str">
            <v>Kebutuhan tenaga :</v>
          </cell>
        </row>
        <row r="807">
          <cell r="D807" t="str">
            <v>- Pekerja</v>
          </cell>
          <cell r="G807" t="str">
            <v>P</v>
          </cell>
          <cell r="H807">
            <v>12</v>
          </cell>
          <cell r="I807" t="str">
            <v>orang</v>
          </cell>
        </row>
        <row r="808">
          <cell r="D808" t="str">
            <v>- Tukang</v>
          </cell>
          <cell r="G808" t="str">
            <v>T</v>
          </cell>
          <cell r="H808">
            <v>1</v>
          </cell>
          <cell r="I808" t="str">
            <v>orang</v>
          </cell>
        </row>
        <row r="809">
          <cell r="D809" t="str">
            <v>- Mandor</v>
          </cell>
          <cell r="G809" t="str">
            <v>M</v>
          </cell>
          <cell r="H809">
            <v>1</v>
          </cell>
          <cell r="I809" t="str">
            <v>orang</v>
          </cell>
        </row>
        <row r="811">
          <cell r="C811" t="str">
            <v>Koefisien tenaga / Ton   :</v>
          </cell>
        </row>
        <row r="812">
          <cell r="D812" t="str">
            <v>- Pekerja</v>
          </cell>
          <cell r="E812" t="str">
            <v>= (Tk x P) : Qt</v>
          </cell>
          <cell r="G812" t="str">
            <v>(L01)</v>
          </cell>
          <cell r="H812">
            <v>64.615384615384613</v>
          </cell>
          <cell r="I812" t="str">
            <v>jam</v>
          </cell>
        </row>
        <row r="813">
          <cell r="D813" t="str">
            <v>- Tukang</v>
          </cell>
          <cell r="E813" t="str">
            <v>= (Tk x T) : Qt</v>
          </cell>
          <cell r="G813" t="str">
            <v>(L02)</v>
          </cell>
          <cell r="H813">
            <v>5.3846153846153841</v>
          </cell>
          <cell r="I813" t="str">
            <v>jam</v>
          </cell>
        </row>
        <row r="814">
          <cell r="D814" t="str">
            <v>- Mandor</v>
          </cell>
          <cell r="E814" t="str">
            <v>= (Tk x M) : Qt</v>
          </cell>
          <cell r="G814" t="str">
            <v>(L03)</v>
          </cell>
          <cell r="H814">
            <v>5.3846153846153841</v>
          </cell>
          <cell r="I814" t="str">
            <v>jam</v>
          </cell>
        </row>
        <row r="816">
          <cell r="A816" t="str">
            <v>4.</v>
          </cell>
          <cell r="C816" t="str">
            <v>HARGA DASAR SATUAN UPAH, BAHAN DAN ALAT</v>
          </cell>
        </row>
        <row r="817">
          <cell r="C817" t="str">
            <v>Lihat lampiran.</v>
          </cell>
        </row>
        <row r="819">
          <cell r="A819" t="str">
            <v>5.</v>
          </cell>
          <cell r="C819" t="str">
            <v>ANALISA HARGA SATUAN PEKERJAAN</v>
          </cell>
        </row>
        <row r="820">
          <cell r="C820" t="str">
            <v>Lihat perhitungan dalam FORMULIR STANDAR UNTUK</v>
          </cell>
        </row>
        <row r="821">
          <cell r="C821" t="str">
            <v>PEREKEMAN ANALISA MASING-MASING HARGA</v>
          </cell>
        </row>
        <row r="822">
          <cell r="C822" t="str">
            <v>SATUAN.</v>
          </cell>
        </row>
        <row r="823">
          <cell r="C823" t="str">
            <v>Didapat Harga Satuan Pekerjaan :</v>
          </cell>
        </row>
        <row r="825">
          <cell r="C825" t="str">
            <v xml:space="preserve">Rp.  </v>
          </cell>
          <cell r="D825">
            <v>9967201.2306805458</v>
          </cell>
          <cell r="E825" t="str">
            <v xml:space="preserve"> / M'</v>
          </cell>
        </row>
        <row r="828">
          <cell r="A828" t="str">
            <v>6.</v>
          </cell>
          <cell r="C828" t="str">
            <v>WAKTU PELAKSANAAN YANG DIPERLUKAN</v>
          </cell>
        </row>
        <row r="829">
          <cell r="C829" t="str">
            <v>Masa Pelaksanaan :</v>
          </cell>
          <cell r="D829" t="str">
            <v>. . . . . . . . . . . .</v>
          </cell>
          <cell r="E829" t="str">
            <v>bulan</v>
          </cell>
        </row>
        <row r="831">
          <cell r="A831" t="str">
            <v>7.</v>
          </cell>
          <cell r="C831" t="str">
            <v>VOLUME PEKERJAAN YANG DIPERLUKAN</v>
          </cell>
        </row>
        <row r="832">
          <cell r="C832" t="str">
            <v>Volume pekerjaan  :</v>
          </cell>
          <cell r="D832">
            <v>1</v>
          </cell>
          <cell r="E832" t="str">
            <v>M'</v>
          </cell>
        </row>
        <row r="854">
          <cell r="A854" t="str">
            <v>ITEM PEMBAYARAN NO.</v>
          </cell>
          <cell r="D854" t="str">
            <v>:  2.3 (8)</v>
          </cell>
          <cell r="J854" t="str">
            <v xml:space="preserve">Analisa EI-235 </v>
          </cell>
        </row>
        <row r="855">
          <cell r="A855" t="str">
            <v>JENIS PEKERJAAN</v>
          </cell>
          <cell r="D855" t="str">
            <v>: Gorong-Gorong Pipa beton tanpa tulangan diameter dalam 100 mm sampai 900 mm</v>
          </cell>
          <cell r="L855" t="str">
            <v>FORMULIR STANDAR UNTUK</v>
          </cell>
        </row>
        <row r="856">
          <cell r="A856" t="str">
            <v>SATUAN PEMBAYARAN</v>
          </cell>
          <cell r="D856" t="str">
            <v>:  M1</v>
          </cell>
          <cell r="J856" t="str">
            <v xml:space="preserve">         URAIAN ANALISA HARGA SATUAN</v>
          </cell>
          <cell r="L856" t="str">
            <v>PEREKAMAN ANALISA MASING-MASING HARGA SATUAN</v>
          </cell>
        </row>
        <row r="857">
          <cell r="L857" t="str">
            <v/>
          </cell>
        </row>
        <row r="859">
          <cell r="A859" t="str">
            <v>No.</v>
          </cell>
          <cell r="C859" t="str">
            <v>U R A I A N</v>
          </cell>
          <cell r="G859" t="str">
            <v>KODE</v>
          </cell>
          <cell r="H859" t="str">
            <v>KOEF.</v>
          </cell>
          <cell r="I859" t="str">
            <v>SATUAN</v>
          </cell>
          <cell r="J859" t="str">
            <v>KETERANGAN</v>
          </cell>
        </row>
        <row r="860">
          <cell r="L860" t="str">
            <v>PROYEK</v>
          </cell>
          <cell r="O860" t="str">
            <v>:</v>
          </cell>
        </row>
        <row r="861">
          <cell r="L861" t="str">
            <v>No. PAKET KONTRAK</v>
          </cell>
          <cell r="O861" t="str">
            <v>:</v>
          </cell>
        </row>
        <row r="862">
          <cell r="A862" t="str">
            <v>I.</v>
          </cell>
          <cell r="C862" t="str">
            <v>ASUMSI</v>
          </cell>
          <cell r="L862" t="str">
            <v>NAMA PAKET</v>
          </cell>
          <cell r="O862" t="str">
            <v>:</v>
          </cell>
        </row>
        <row r="863">
          <cell r="A863">
            <v>1</v>
          </cell>
          <cell r="C863" t="str">
            <v>Pekerjaan dilakukan secara mekanik/manual</v>
          </cell>
          <cell r="L863" t="str">
            <v>PROP / KAB / KODYA</v>
          </cell>
          <cell r="O863" t="str">
            <v>:</v>
          </cell>
        </row>
        <row r="864">
          <cell r="A864">
            <v>2</v>
          </cell>
          <cell r="C864" t="str">
            <v>Lokasi pekerjaan : sepanjang jalan</v>
          </cell>
          <cell r="L864" t="str">
            <v>ITEM PEMBAYARAN NO.</v>
          </cell>
          <cell r="O864" t="str">
            <v>:  2.3 (8)</v>
          </cell>
          <cell r="R864" t="str">
            <v>PERKIRAAN VOL. PEK.</v>
          </cell>
          <cell r="T864" t="str">
            <v>:</v>
          </cell>
          <cell r="U864">
            <v>1</v>
          </cell>
        </row>
        <row r="865">
          <cell r="A865">
            <v>3</v>
          </cell>
          <cell r="C865" t="str">
            <v>Diameter bagian dalam gorong-gorong</v>
          </cell>
          <cell r="G865" t="str">
            <v>d</v>
          </cell>
          <cell r="H865">
            <v>0.25</v>
          </cell>
          <cell r="I865" t="str">
            <v>m</v>
          </cell>
          <cell r="L865" t="str">
            <v>JENIS PEKERJAAN</v>
          </cell>
          <cell r="O865" t="str">
            <v>: Gorong-Gorong Pipa beton tanpa tulangan diameter dalam 100 mm sampai 900 mm</v>
          </cell>
          <cell r="R865" t="str">
            <v>TOTAL HARGA (Rp.)</v>
          </cell>
          <cell r="T865" t="str">
            <v>:</v>
          </cell>
          <cell r="U865">
            <v>218715.29344341051</v>
          </cell>
        </row>
        <row r="866">
          <cell r="A866">
            <v>4</v>
          </cell>
          <cell r="C866" t="str">
            <v>Jarak rata-rata Base Camp ke lokasi pekerjaan</v>
          </cell>
          <cell r="G866" t="str">
            <v>L</v>
          </cell>
          <cell r="H866">
            <v>8.7249999999999996</v>
          </cell>
          <cell r="I866" t="str">
            <v>Km</v>
          </cell>
          <cell r="L866" t="str">
            <v>SATUAN PEMBAYARAN</v>
          </cell>
          <cell r="O866" t="str">
            <v>:  M1</v>
          </cell>
          <cell r="Q866">
            <v>0</v>
          </cell>
          <cell r="R866" t="str">
            <v>% THD. BIAYA PROYEK</v>
          </cell>
          <cell r="T866" t="str">
            <v>:</v>
          </cell>
          <cell r="U866" t="e">
            <v>#DIV/0!</v>
          </cell>
        </row>
        <row r="867">
          <cell r="A867">
            <v>5</v>
          </cell>
          <cell r="C867" t="str">
            <v>Jam kerja efektif per-hari</v>
          </cell>
          <cell r="G867" t="str">
            <v>Tk</v>
          </cell>
          <cell r="H867">
            <v>7</v>
          </cell>
          <cell r="I867" t="str">
            <v>jam</v>
          </cell>
        </row>
        <row r="868">
          <cell r="A868">
            <v>6</v>
          </cell>
          <cell r="C868" t="str">
            <v>Tebal gorong-gorong</v>
          </cell>
          <cell r="G868" t="str">
            <v>tg</v>
          </cell>
          <cell r="H868">
            <v>6.5</v>
          </cell>
          <cell r="I868" t="str">
            <v>Cm</v>
          </cell>
        </row>
        <row r="869">
          <cell r="Q869" t="str">
            <v>PERKIRAAN</v>
          </cell>
          <cell r="R869" t="str">
            <v>HARGA</v>
          </cell>
          <cell r="S869" t="str">
            <v>JUMLAH</v>
          </cell>
        </row>
        <row r="870">
          <cell r="A870" t="str">
            <v>II.</v>
          </cell>
          <cell r="C870" t="str">
            <v>URUTAN KERJA</v>
          </cell>
          <cell r="L870" t="str">
            <v>NO.</v>
          </cell>
          <cell r="N870" t="str">
            <v>KOMPONEN</v>
          </cell>
          <cell r="P870" t="str">
            <v>SATUAN</v>
          </cell>
          <cell r="Q870" t="str">
            <v>KUANTITAS</v>
          </cell>
          <cell r="R870" t="str">
            <v>SATUAN</v>
          </cell>
          <cell r="S870" t="str">
            <v>HARGA</v>
          </cell>
        </row>
        <row r="871">
          <cell r="A871">
            <v>1</v>
          </cell>
          <cell r="C871" t="str">
            <v>Gorong-gorong dicetak di Base Camp</v>
          </cell>
          <cell r="R871" t="str">
            <v>(Rp.)</v>
          </cell>
          <cell r="S871" t="str">
            <v>(Rp.)</v>
          </cell>
        </row>
        <row r="872">
          <cell r="A872">
            <v>2</v>
          </cell>
          <cell r="C872" t="str">
            <v>Dump Truck mengangkut gorong-gorong jadi</v>
          </cell>
        </row>
        <row r="873">
          <cell r="C873" t="str">
            <v>ke lapangan</v>
          </cell>
        </row>
        <row r="874">
          <cell r="A874">
            <v>3</v>
          </cell>
          <cell r="C874" t="str">
            <v>Dasar gorong-gorong digali sesuai kebutuhan dan ma-</v>
          </cell>
          <cell r="L874" t="str">
            <v>A.</v>
          </cell>
          <cell r="N874" t="str">
            <v>TENAGA</v>
          </cell>
        </row>
        <row r="875">
          <cell r="C875" t="str">
            <v>terial backfill dipadatkan dengan Tamper</v>
          </cell>
        </row>
        <row r="876">
          <cell r="A876">
            <v>4</v>
          </cell>
          <cell r="C876" t="str">
            <v>Tebal lapis porus pada dasar gorong-gorong pipa baja</v>
          </cell>
          <cell r="G876" t="str">
            <v>tp</v>
          </cell>
          <cell r="H876">
            <v>0.1</v>
          </cell>
          <cell r="I876" t="str">
            <v>M</v>
          </cell>
          <cell r="J876" t="str">
            <v xml:space="preserve"> Sand bedding</v>
          </cell>
          <cell r="L876" t="str">
            <v>1.</v>
          </cell>
          <cell r="N876" t="str">
            <v>Pekerja</v>
          </cell>
          <cell r="O876" t="str">
            <v>(L01)</v>
          </cell>
          <cell r="P876" t="str">
            <v>jam</v>
          </cell>
          <cell r="Q876">
            <v>1.75</v>
          </cell>
          <cell r="R876">
            <v>2857.14</v>
          </cell>
          <cell r="U876">
            <v>4999.9949999999999</v>
          </cell>
        </row>
        <row r="877">
          <cell r="A877">
            <v>5</v>
          </cell>
          <cell r="C877" t="str">
            <v>Material pilihan untuk penimbunan kembali (padat)</v>
          </cell>
          <cell r="L877" t="str">
            <v>2.</v>
          </cell>
          <cell r="N877" t="str">
            <v>Tukang</v>
          </cell>
          <cell r="O877" t="str">
            <v>(L02)</v>
          </cell>
          <cell r="P877" t="str">
            <v>jam</v>
          </cell>
          <cell r="Q877">
            <v>0</v>
          </cell>
          <cell r="R877">
            <v>4285.71</v>
          </cell>
          <cell r="U877">
            <v>0</v>
          </cell>
        </row>
        <row r="878">
          <cell r="A878">
            <v>6</v>
          </cell>
          <cell r="C878" t="str">
            <v>Sekelompok pekerja akan melaksanakan pekerjaan</v>
          </cell>
          <cell r="L878" t="str">
            <v>3.</v>
          </cell>
          <cell r="N878" t="str">
            <v>Mandor</v>
          </cell>
          <cell r="O878" t="str">
            <v>(L03)</v>
          </cell>
          <cell r="P878" t="str">
            <v>jam</v>
          </cell>
          <cell r="Q878">
            <v>0.35</v>
          </cell>
          <cell r="R878">
            <v>3214.29</v>
          </cell>
          <cell r="U878">
            <v>1125.0014999999999</v>
          </cell>
        </row>
        <row r="879">
          <cell r="C879" t="str">
            <v>dengan cara manual dengan menggunakan alat bantu</v>
          </cell>
        </row>
        <row r="880">
          <cell r="Q880" t="str">
            <v xml:space="preserve">JUMLAH HARGA TENAGA   </v>
          </cell>
          <cell r="U880">
            <v>6124.9964999999993</v>
          </cell>
        </row>
        <row r="882">
          <cell r="A882" t="str">
            <v>III.</v>
          </cell>
          <cell r="C882" t="str">
            <v>PEMAKAIAN BAHAN, ALAT DAN TENAGA</v>
          </cell>
          <cell r="L882" t="str">
            <v>B.</v>
          </cell>
          <cell r="N882" t="str">
            <v>BAHAN</v>
          </cell>
        </row>
        <row r="883">
          <cell r="A883" t="str">
            <v xml:space="preserve">   1.</v>
          </cell>
          <cell r="C883" t="str">
            <v>BAHAN</v>
          </cell>
        </row>
        <row r="884">
          <cell r="C884" t="str">
            <v>Untuk mendapatkan 1 M' gorong-gorong diperlukan</v>
          </cell>
          <cell r="L884" t="str">
            <v>1.</v>
          </cell>
          <cell r="N884" t="str">
            <v>Beton K-175</v>
          </cell>
          <cell r="O884" t="str">
            <v>(EI-716)</v>
          </cell>
          <cell r="P884" t="str">
            <v>M3</v>
          </cell>
          <cell r="Q884">
            <v>6.4324109582251016E-2</v>
          </cell>
          <cell r="R884">
            <v>579443.14540291647</v>
          </cell>
          <cell r="U884">
            <v>37272.16438158141</v>
          </cell>
        </row>
        <row r="885">
          <cell r="C885" t="str">
            <v>- Beton K-175 = (22/7*((2*tg/100+d)/2)^2)-(22/7*(d/2)^2))*1</v>
          </cell>
          <cell r="G885" t="str">
            <v>(EI-716)</v>
          </cell>
          <cell r="H885">
            <v>6.4324109582251016E-2</v>
          </cell>
          <cell r="I885" t="str">
            <v>M3</v>
          </cell>
          <cell r="L885" t="str">
            <v>2.</v>
          </cell>
          <cell r="N885" t="str">
            <v>Urugan Porus</v>
          </cell>
          <cell r="O885" t="str">
            <v>(EI-241)</v>
          </cell>
          <cell r="P885" t="str">
            <v>M3</v>
          </cell>
          <cell r="Q885">
            <v>7.1400000000000005E-2</v>
          </cell>
          <cell r="R885">
            <v>186901.40625406182</v>
          </cell>
          <cell r="U885">
            <v>13344.760406540016</v>
          </cell>
        </row>
        <row r="886">
          <cell r="C886" t="str">
            <v>- Timbunan Porus      = {(tp*(0.15+2*tg/100+d+0.15)*1)*1.05}</v>
          </cell>
          <cell r="G886" t="str">
            <v>(EI-241)</v>
          </cell>
          <cell r="H886">
            <v>7.1400000000000005E-2</v>
          </cell>
          <cell r="I886" t="str">
            <v>M3</v>
          </cell>
          <cell r="L886" t="str">
            <v>3.</v>
          </cell>
          <cell r="N886" t="str">
            <v>Mat. Pilihan</v>
          </cell>
          <cell r="O886" t="str">
            <v>(M09)</v>
          </cell>
          <cell r="P886" t="str">
            <v>M3</v>
          </cell>
          <cell r="Q886">
            <v>0.25929000000000008</v>
          </cell>
          <cell r="R886">
            <v>25000</v>
          </cell>
          <cell r="U886">
            <v>6482.2500000000018</v>
          </cell>
        </row>
        <row r="887">
          <cell r="C887" t="str">
            <v>- Material Pilihan  = ((2*tg/100+d+0.15)*(0.15+2*tg/100+d+0.15)</v>
          </cell>
          <cell r="G887" t="str">
            <v>(M09)</v>
          </cell>
          <cell r="H887">
            <v>0.25929000000000008</v>
          </cell>
          <cell r="I887" t="str">
            <v>M3</v>
          </cell>
          <cell r="J887" t="str">
            <v xml:space="preserve"> = Vp</v>
          </cell>
        </row>
        <row r="888">
          <cell r="D888" t="str">
            <v>-(22/7*(0.5*(2*tg/100+d))^2))*1*1.05</v>
          </cell>
        </row>
        <row r="890">
          <cell r="A890" t="str">
            <v xml:space="preserve">   2.</v>
          </cell>
          <cell r="C890" t="str">
            <v>ALAT</v>
          </cell>
          <cell r="Q890" t="str">
            <v xml:space="preserve">JUMLAH HARGA BAHAN   </v>
          </cell>
          <cell r="U890">
            <v>57099.174788121425</v>
          </cell>
        </row>
        <row r="891">
          <cell r="A891" t="str">
            <v>2.a.</v>
          </cell>
          <cell r="C891" t="str">
            <v>TAMPER</v>
          </cell>
          <cell r="G891" t="str">
            <v>(E25)</v>
          </cell>
        </row>
        <row r="892">
          <cell r="C892" t="str">
            <v>Kecepatan</v>
          </cell>
          <cell r="G892" t="str">
            <v>v</v>
          </cell>
          <cell r="H892">
            <v>0.5</v>
          </cell>
          <cell r="I892" t="str">
            <v>Km / Jam</v>
          </cell>
          <cell r="L892" t="str">
            <v>C.</v>
          </cell>
          <cell r="N892" t="str">
            <v>PERALATAN</v>
          </cell>
        </row>
        <row r="893">
          <cell r="C893" t="str">
            <v>Efisiensi alat</v>
          </cell>
          <cell r="G893" t="str">
            <v>Fa</v>
          </cell>
          <cell r="H893">
            <v>0.83</v>
          </cell>
          <cell r="I893" t="str">
            <v>-</v>
          </cell>
        </row>
        <row r="894">
          <cell r="C894" t="str">
            <v>Lebar pemadatan</v>
          </cell>
          <cell r="G894" t="str">
            <v>Lb</v>
          </cell>
          <cell r="H894">
            <v>0.4</v>
          </cell>
          <cell r="I894" t="str">
            <v>M</v>
          </cell>
          <cell r="L894" t="str">
            <v>1.</v>
          </cell>
          <cell r="N894" t="str">
            <v>Tamper</v>
          </cell>
          <cell r="O894" t="str">
            <v>(E25)</v>
          </cell>
          <cell r="P894" t="str">
            <v>jam</v>
          </cell>
          <cell r="Q894">
            <v>7.8099397590361455E-2</v>
          </cell>
          <cell r="R894">
            <v>18672.16854694486</v>
          </cell>
          <cell r="U894">
            <v>1458.2851152220883</v>
          </cell>
        </row>
        <row r="895">
          <cell r="C895" t="str">
            <v>Banyak lintasan</v>
          </cell>
          <cell r="G895" t="str">
            <v>n</v>
          </cell>
          <cell r="H895">
            <v>10</v>
          </cell>
          <cell r="I895" t="str">
            <v>lintasan</v>
          </cell>
          <cell r="L895" t="str">
            <v>2.</v>
          </cell>
          <cell r="N895" t="str">
            <v>Dump Truck</v>
          </cell>
          <cell r="O895" t="str">
            <v>(E08)</v>
          </cell>
          <cell r="P895" t="str">
            <v>jam</v>
          </cell>
          <cell r="Q895">
            <v>7.210090361445784E-2</v>
          </cell>
          <cell r="R895">
            <v>153645.58193291764</v>
          </cell>
          <cell r="U895">
            <v>11077.98529373258</v>
          </cell>
        </row>
        <row r="896">
          <cell r="C896" t="str">
            <v>Tebal lapis hamparan</v>
          </cell>
          <cell r="G896" t="str">
            <v>tp</v>
          </cell>
          <cell r="H896">
            <v>0.2</v>
          </cell>
          <cell r="I896" t="str">
            <v>M</v>
          </cell>
          <cell r="L896" t="str">
            <v>3.</v>
          </cell>
          <cell r="N896" t="str">
            <v>Alat  Bantu</v>
          </cell>
          <cell r="P896" t="str">
            <v>Ls</v>
          </cell>
          <cell r="Q896">
            <v>1</v>
          </cell>
          <cell r="R896">
            <v>150</v>
          </cell>
          <cell r="U896">
            <v>150</v>
          </cell>
        </row>
        <row r="899">
          <cell r="C899" t="str">
            <v>Kap. Prod. / Jam   =</v>
          </cell>
          <cell r="D899" t="str">
            <v>v x 1000 x Fa x Lb x 60</v>
          </cell>
          <cell r="G899" t="str">
            <v>Q1</v>
          </cell>
          <cell r="H899">
            <v>3.3200000000000003</v>
          </cell>
          <cell r="I899" t="str">
            <v xml:space="preserve">M3 / Jam </v>
          </cell>
        </row>
        <row r="900">
          <cell r="D900" t="str">
            <v xml:space="preserve">    n x tp</v>
          </cell>
        </row>
        <row r="902">
          <cell r="C902" t="str">
            <v>Koefisien Alat / m'</v>
          </cell>
          <cell r="D902" t="str">
            <v xml:space="preserve"> =  1  :  Q1 x Vp</v>
          </cell>
          <cell r="G902" t="str">
            <v>(E25)</v>
          </cell>
          <cell r="H902">
            <v>7.8099397590361455E-2</v>
          </cell>
          <cell r="I902" t="str">
            <v>jam</v>
          </cell>
          <cell r="Q902" t="str">
            <v xml:space="preserve">JUMLAH HARGA PERALATAN   </v>
          </cell>
          <cell r="U902">
            <v>12686.270408954668</v>
          </cell>
        </row>
        <row r="904">
          <cell r="A904" t="str">
            <v>2.b.</v>
          </cell>
          <cell r="C904" t="str">
            <v>DUMP TRUCK</v>
          </cell>
          <cell r="G904" t="str">
            <v>(E08)</v>
          </cell>
          <cell r="L904" t="str">
            <v>D.</v>
          </cell>
          <cell r="N904" t="str">
            <v>JUMLAH HARGA TENAGA, BAHAN DAN PERALATAN  ( A + B + C )</v>
          </cell>
          <cell r="U904">
            <v>75910.441697076094</v>
          </cell>
        </row>
        <row r="905">
          <cell r="C905" t="str">
            <v>Kapasitas bak sekali muat</v>
          </cell>
          <cell r="G905" t="str">
            <v>V</v>
          </cell>
          <cell r="H905">
            <v>20</v>
          </cell>
          <cell r="I905" t="str">
            <v>Buah/M'</v>
          </cell>
          <cell r="L905" t="str">
            <v>E.</v>
          </cell>
          <cell r="N905" t="str">
            <v>OVERHEAD &amp; PROFIT</v>
          </cell>
          <cell r="P905">
            <v>10</v>
          </cell>
          <cell r="Q905" t="str">
            <v>%  x  D</v>
          </cell>
          <cell r="U905">
            <v>7591.0441697076094</v>
          </cell>
        </row>
        <row r="906">
          <cell r="C906" t="str">
            <v>Faktor efisiensi alat</v>
          </cell>
          <cell r="G906" t="str">
            <v>Fa</v>
          </cell>
          <cell r="H906">
            <v>0.83</v>
          </cell>
          <cell r="L906" t="str">
            <v>F.</v>
          </cell>
          <cell r="N906" t="str">
            <v>HARGA SATUAN PEKERJAAN  ( D + E )</v>
          </cell>
          <cell r="U906">
            <v>83501.485866783711</v>
          </cell>
        </row>
        <row r="907">
          <cell r="C907" t="str">
            <v>Kecepatanrata-rata bermuatan</v>
          </cell>
          <cell r="G907" t="str">
            <v>v1</v>
          </cell>
          <cell r="H907">
            <v>40</v>
          </cell>
          <cell r="I907" t="str">
            <v>Km/Jam</v>
          </cell>
          <cell r="L907" t="str">
            <v>Note: 1</v>
          </cell>
          <cell r="N907" t="str">
            <v>SATUAN dapat berdasarkan atas jam operasi untuk Tenaga Kerja dan Peralatan, volume dan/atau ukuran</v>
          </cell>
        </row>
        <row r="908">
          <cell r="C908" t="str">
            <v>Kecepatan rata-rata kosong</v>
          </cell>
          <cell r="G908" t="str">
            <v>v2</v>
          </cell>
          <cell r="H908">
            <v>60</v>
          </cell>
          <cell r="I908" t="str">
            <v>Km/Jam</v>
          </cell>
          <cell r="N908" t="str">
            <v>berat untuk bahan-bahan.</v>
          </cell>
        </row>
        <row r="909">
          <cell r="C909" t="str">
            <v>Waktu siklus    :</v>
          </cell>
          <cell r="G909" t="str">
            <v>Ts1</v>
          </cell>
          <cell r="L909">
            <v>2</v>
          </cell>
          <cell r="N909" t="str">
            <v>Kuantitas satuan adalah kuantitas setiap komponen untuk menyelesaikan satu satuan pekerjaan dari nomor</v>
          </cell>
        </row>
        <row r="910">
          <cell r="C910" t="str">
            <v>- Waktu  tempuh in  si  = (L : v1 ) x 60</v>
          </cell>
          <cell r="G910" t="str">
            <v>T1</v>
          </cell>
          <cell r="H910">
            <v>13.087499999999999</v>
          </cell>
          <cell r="I910" t="str">
            <v>menit</v>
          </cell>
          <cell r="N910" t="str">
            <v>mata pembayaran.</v>
          </cell>
        </row>
        <row r="911">
          <cell r="C911" t="str">
            <v>-  Waktutempuh kosong  = (L : v2)  x  60</v>
          </cell>
          <cell r="G911" t="str">
            <v>T2</v>
          </cell>
          <cell r="H911">
            <v>8.7249999999999996</v>
          </cell>
          <cell r="I911" t="str">
            <v>menit</v>
          </cell>
          <cell r="L911">
            <v>3</v>
          </cell>
          <cell r="N911" t="str">
            <v>Biaya satuan untuk peralatan sudah termasuk bahan bakar, bahan habis dipakai dan operator.</v>
          </cell>
        </row>
        <row r="912">
          <cell r="C912" t="str">
            <v>-  Muat, bongkar dan lain-lain</v>
          </cell>
          <cell r="G912" t="str">
            <v>T3</v>
          </cell>
          <cell r="H912">
            <v>50</v>
          </cell>
          <cell r="I912" t="str">
            <v>menit</v>
          </cell>
          <cell r="L912">
            <v>4</v>
          </cell>
          <cell r="N912" t="str">
            <v>Biaya satuan sudah termasuk pengeluaran untuk seluruh pajak yang berkaitan (tetapi tidak termasuk PPN</v>
          </cell>
        </row>
        <row r="913">
          <cell r="G913" t="str">
            <v>Ts1</v>
          </cell>
          <cell r="H913">
            <v>71.8125</v>
          </cell>
          <cell r="I913" t="str">
            <v>menit</v>
          </cell>
          <cell r="N913" t="str">
            <v>yang dibayar dari kontrak) dan biaya-biaya lainnya.</v>
          </cell>
        </row>
        <row r="914">
          <cell r="J914" t="str">
            <v>Berlanjut ke halaman berikut</v>
          </cell>
        </row>
        <row r="915">
          <cell r="A915" t="str">
            <v>ITEM PEMBAYARAN NO.</v>
          </cell>
          <cell r="D915" t="str">
            <v>:  2.3 (8)</v>
          </cell>
          <cell r="J915" t="str">
            <v xml:space="preserve">Analisa EI-235 </v>
          </cell>
        </row>
        <row r="916">
          <cell r="A916" t="str">
            <v>JENIS PEKERJAAN</v>
          </cell>
          <cell r="D916" t="str">
            <v>: Gorong-Gorong Pipa beton tanpa tulangan diameter dalam 100 mm sampai 900 mm</v>
          </cell>
        </row>
        <row r="917">
          <cell r="A917" t="str">
            <v>SATUAN PEMBAYARAN</v>
          </cell>
          <cell r="D917" t="str">
            <v>:  M1</v>
          </cell>
          <cell r="J917" t="str">
            <v xml:space="preserve">         URAIAN ANALISA HARGA SATUAN</v>
          </cell>
        </row>
        <row r="918">
          <cell r="J918" t="str">
            <v>Lanjutan</v>
          </cell>
        </row>
        <row r="920">
          <cell r="A920" t="str">
            <v>No.</v>
          </cell>
          <cell r="C920" t="str">
            <v>U R A I A N</v>
          </cell>
          <cell r="G920" t="str">
            <v>KODE</v>
          </cell>
          <cell r="H920" t="str">
            <v>KOEF.</v>
          </cell>
          <cell r="I920" t="str">
            <v>SATUAN</v>
          </cell>
          <cell r="J920" t="str">
            <v>KETERANGAN</v>
          </cell>
        </row>
        <row r="923">
          <cell r="C923" t="str">
            <v>Kapasitas Produksi / Jam   =</v>
          </cell>
          <cell r="E923" t="str">
            <v>V x Fa x 60</v>
          </cell>
          <cell r="G923" t="str">
            <v>Q2</v>
          </cell>
          <cell r="H923">
            <v>13.869451697127936</v>
          </cell>
          <cell r="I923" t="str">
            <v xml:space="preserve">M' / Jam </v>
          </cell>
        </row>
        <row r="924">
          <cell r="E924" t="str">
            <v>Ts1</v>
          </cell>
        </row>
        <row r="926">
          <cell r="C926" t="str">
            <v>Koefisien Alat / m'</v>
          </cell>
          <cell r="D926" t="str">
            <v xml:space="preserve"> =  1  :  Q2</v>
          </cell>
          <cell r="G926" t="str">
            <v>(E08)</v>
          </cell>
          <cell r="H926">
            <v>7.210090361445784E-2</v>
          </cell>
          <cell r="I926" t="str">
            <v>jam</v>
          </cell>
        </row>
        <row r="929">
          <cell r="A929" t="str">
            <v>2.c.</v>
          </cell>
          <cell r="C929" t="str">
            <v>ALAT  BANTU</v>
          </cell>
        </row>
        <row r="930">
          <cell r="C930" t="str">
            <v>Diperlukan alat-alat bantu kecil</v>
          </cell>
          <cell r="J930" t="str">
            <v>Lump Sump</v>
          </cell>
        </row>
        <row r="931">
          <cell r="C931" t="str">
            <v>- Sekop    =         3   buah</v>
          </cell>
        </row>
        <row r="932">
          <cell r="C932" t="str">
            <v>- Pacul     =         3   buah</v>
          </cell>
        </row>
        <row r="933">
          <cell r="C933" t="str">
            <v>- Alat-alat kecil lain</v>
          </cell>
        </row>
        <row r="935">
          <cell r="A935" t="str">
            <v xml:space="preserve">   3.</v>
          </cell>
          <cell r="C935" t="str">
            <v>TENAGA</v>
          </cell>
        </row>
        <row r="936">
          <cell r="C936" t="str">
            <v>Produksi Gorong-gorong / hari</v>
          </cell>
          <cell r="G936" t="str">
            <v>Qt</v>
          </cell>
          <cell r="H936">
            <v>20</v>
          </cell>
          <cell r="I936" t="str">
            <v>M'</v>
          </cell>
        </row>
        <row r="937">
          <cell r="C937" t="str">
            <v>Kebutuhan tenaga :</v>
          </cell>
        </row>
        <row r="938">
          <cell r="D938" t="str">
            <v>- Pekerja</v>
          </cell>
          <cell r="G938" t="str">
            <v>P</v>
          </cell>
          <cell r="H938">
            <v>5</v>
          </cell>
          <cell r="I938" t="str">
            <v>orang</v>
          </cell>
        </row>
        <row r="939">
          <cell r="D939" t="str">
            <v>- Tukang</v>
          </cell>
          <cell r="G939" t="str">
            <v>T</v>
          </cell>
          <cell r="H939">
            <v>0</v>
          </cell>
          <cell r="I939" t="str">
            <v>orang</v>
          </cell>
        </row>
        <row r="940">
          <cell r="D940" t="str">
            <v>- Mandor</v>
          </cell>
          <cell r="G940" t="str">
            <v>M</v>
          </cell>
          <cell r="H940">
            <v>1</v>
          </cell>
          <cell r="I940" t="str">
            <v>orang</v>
          </cell>
        </row>
        <row r="942">
          <cell r="C942" t="str">
            <v>Koefisien tenaga / M1   :</v>
          </cell>
        </row>
        <row r="943">
          <cell r="D943" t="str">
            <v>- Pekerja</v>
          </cell>
          <cell r="E943" t="str">
            <v>= (Tk x P) : Qt</v>
          </cell>
          <cell r="G943" t="str">
            <v>(L01)</v>
          </cell>
          <cell r="H943">
            <v>1.75</v>
          </cell>
          <cell r="I943" t="str">
            <v>Jam</v>
          </cell>
        </row>
        <row r="944">
          <cell r="D944" t="str">
            <v>- Tukang</v>
          </cell>
          <cell r="E944" t="str">
            <v>= (Tk x T) : Qt</v>
          </cell>
          <cell r="G944" t="str">
            <v>(L02)</v>
          </cell>
          <cell r="H944">
            <v>0</v>
          </cell>
          <cell r="I944" t="str">
            <v>Jam</v>
          </cell>
        </row>
        <row r="945">
          <cell r="D945" t="str">
            <v>- Mandor</v>
          </cell>
          <cell r="E945" t="str">
            <v>= (Tk x M) : Qt</v>
          </cell>
          <cell r="G945" t="str">
            <v>(L03)</v>
          </cell>
          <cell r="H945">
            <v>0.35</v>
          </cell>
          <cell r="I945" t="str">
            <v>Jam</v>
          </cell>
        </row>
        <row r="947">
          <cell r="A947" t="str">
            <v>4.</v>
          </cell>
          <cell r="C947" t="str">
            <v>HARGA DASAR SATUAN UPAH, BAHAN DAN ALAT</v>
          </cell>
        </row>
        <row r="948">
          <cell r="C948" t="str">
            <v>Lihat lampiran.</v>
          </cell>
        </row>
        <row r="951">
          <cell r="A951" t="str">
            <v>5.</v>
          </cell>
          <cell r="C951" t="str">
            <v>ANALISA HARGA SATUAN PEKERJAAN</v>
          </cell>
        </row>
        <row r="952">
          <cell r="C952" t="str">
            <v>Lihat perhitungan dalam FORMULIR STANDAR UNTUK</v>
          </cell>
        </row>
        <row r="953">
          <cell r="C953" t="str">
            <v>PEREKEMAN ANALISA MASING-MASING HARGA</v>
          </cell>
        </row>
        <row r="954">
          <cell r="C954" t="str">
            <v>SATUAN.</v>
          </cell>
        </row>
        <row r="955">
          <cell r="C955" t="str">
            <v>Didapat Harga Satuan Pekerjaan :</v>
          </cell>
        </row>
        <row r="957">
          <cell r="C957" t="str">
            <v xml:space="preserve">Rp.  </v>
          </cell>
          <cell r="D957">
            <v>83501.485866783711</v>
          </cell>
          <cell r="E957" t="str">
            <v xml:space="preserve"> / M'</v>
          </cell>
        </row>
        <row r="960">
          <cell r="A960" t="str">
            <v>6.</v>
          </cell>
          <cell r="C960" t="str">
            <v>WAKTU PELAKSANAAN YANG DIPERLUKAN</v>
          </cell>
        </row>
        <row r="961">
          <cell r="C961" t="str">
            <v>Masa Pelaksanaan :</v>
          </cell>
          <cell r="D961" t="str">
            <v>. . . . . . . . . . . .</v>
          </cell>
          <cell r="E961" t="str">
            <v>bulan</v>
          </cell>
        </row>
        <row r="963">
          <cell r="A963" t="str">
            <v>7.</v>
          </cell>
          <cell r="C963" t="str">
            <v>VOLUME PEKERJAAN YANG DIPERLUKAN</v>
          </cell>
        </row>
        <row r="964">
          <cell r="C964" t="str">
            <v>Volume pekerjaan  :</v>
          </cell>
          <cell r="D964">
            <v>1</v>
          </cell>
          <cell r="E964" t="str">
            <v>M'</v>
          </cell>
        </row>
        <row r="974">
          <cell r="A974" t="str">
            <v>ITEM PEMBAYARAN NO.</v>
          </cell>
          <cell r="D974" t="str">
            <v>:  2.3 (9)</v>
          </cell>
          <cell r="J974" t="str">
            <v xml:space="preserve">Analisa EI-241 </v>
          </cell>
        </row>
        <row r="975">
          <cell r="A975" t="str">
            <v>JENIS PEKERJAAN</v>
          </cell>
          <cell r="D975" t="str">
            <v>: Gorong-gorong persegi beton bertulang pracetak dengan dimensi………</v>
          </cell>
        </row>
        <row r="976">
          <cell r="A976" t="str">
            <v>SATUAN PEMBAYARAN</v>
          </cell>
          <cell r="D976" t="str">
            <v>:  M1</v>
          </cell>
          <cell r="J976" t="str">
            <v xml:space="preserve">         URAIAN ANALISA HARGA SATUAN</v>
          </cell>
        </row>
        <row r="978">
          <cell r="A978" t="str">
            <v>ITEM PEMBAYARAN NO.</v>
          </cell>
          <cell r="D978" t="str">
            <v>:  2.4 (1)</v>
          </cell>
          <cell r="J978" t="str">
            <v xml:space="preserve">Analisa EI-241 </v>
          </cell>
        </row>
        <row r="979">
          <cell r="A979" t="str">
            <v>JENIS PEKERJAAN</v>
          </cell>
          <cell r="D979" t="str">
            <v>:  Timbunan Porous / Bhn.Penyaring</v>
          </cell>
          <cell r="L979" t="str">
            <v>FORMULIR STANDAR UNTUK</v>
          </cell>
        </row>
        <row r="980">
          <cell r="A980" t="str">
            <v>SATUAN PEMBAYARAN</v>
          </cell>
          <cell r="D980" t="str">
            <v>:  M3</v>
          </cell>
          <cell r="J980" t="str">
            <v xml:space="preserve">         URAIAN ANALISA HARGA SATUAN</v>
          </cell>
          <cell r="L980" t="str">
            <v>PEREKAMAN ANALISA MASING-MASING HARGA SATUAN</v>
          </cell>
        </row>
        <row r="981">
          <cell r="L981" t="str">
            <v/>
          </cell>
        </row>
        <row r="983">
          <cell r="A983" t="str">
            <v>No.</v>
          </cell>
          <cell r="C983" t="str">
            <v>U R A I A N</v>
          </cell>
          <cell r="G983" t="str">
            <v>KODE</v>
          </cell>
          <cell r="H983" t="str">
            <v>KOEF.</v>
          </cell>
          <cell r="I983" t="str">
            <v>SATUAN</v>
          </cell>
          <cell r="J983" t="str">
            <v>KETERANGAN</v>
          </cell>
        </row>
        <row r="984">
          <cell r="L984" t="str">
            <v>PROYEK</v>
          </cell>
          <cell r="O984" t="str">
            <v>:</v>
          </cell>
        </row>
        <row r="985">
          <cell r="L985" t="str">
            <v>No. PAKET KONTRAK</v>
          </cell>
          <cell r="O985" t="str">
            <v>:</v>
          </cell>
        </row>
        <row r="986">
          <cell r="A986" t="str">
            <v>I.</v>
          </cell>
          <cell r="C986" t="str">
            <v>ASUMSI</v>
          </cell>
          <cell r="L986" t="str">
            <v>NAMA PAKET</v>
          </cell>
          <cell r="O986" t="str">
            <v>:</v>
          </cell>
        </row>
        <row r="987">
          <cell r="A987">
            <v>1</v>
          </cell>
          <cell r="C987" t="str">
            <v>Pekerjaan dilakukan secara manual</v>
          </cell>
          <cell r="L987" t="str">
            <v>PROP / KAB / KODYA</v>
          </cell>
          <cell r="O987" t="str">
            <v>:</v>
          </cell>
        </row>
        <row r="988">
          <cell r="A988">
            <v>2</v>
          </cell>
          <cell r="C988" t="str">
            <v>Lokasi pekerjaan : sepanjang jalan</v>
          </cell>
          <cell r="L988" t="str">
            <v>ITEM PEMBAYARAN NO.</v>
          </cell>
          <cell r="O988" t="str">
            <v>:  2.4 (1)</v>
          </cell>
          <cell r="R988" t="str">
            <v>PERKIRAAN VOL. PEK.</v>
          </cell>
          <cell r="T988" t="str">
            <v>:</v>
          </cell>
          <cell r="U988">
            <v>1</v>
          </cell>
        </row>
        <row r="989">
          <cell r="A989">
            <v>3</v>
          </cell>
          <cell r="C989" t="str">
            <v>Kondisi Jalan   :  sedang / baik</v>
          </cell>
          <cell r="L989" t="str">
            <v>JENIS PEKERJAAN</v>
          </cell>
          <cell r="O989" t="str">
            <v>:  Timbunan Porous / Bhn.Penyaring</v>
          </cell>
          <cell r="R989" t="str">
            <v>TOTAL HARGA (Rp.)</v>
          </cell>
          <cell r="T989" t="str">
            <v>:</v>
          </cell>
          <cell r="U989">
            <v>83501.485866783711</v>
          </cell>
        </row>
        <row r="990">
          <cell r="A990">
            <v>4</v>
          </cell>
          <cell r="C990" t="str">
            <v>Jam kerja efektif per-hari</v>
          </cell>
          <cell r="G990" t="str">
            <v>Tk</v>
          </cell>
          <cell r="H990">
            <v>7</v>
          </cell>
          <cell r="I990" t="str">
            <v>Jam</v>
          </cell>
          <cell r="L990" t="str">
            <v>SATUAN PEMBAYARAN</v>
          </cell>
          <cell r="O990" t="str">
            <v>:  M3</v>
          </cell>
          <cell r="R990" t="str">
            <v>% THD. BIAYA PROYEK</v>
          </cell>
          <cell r="T990" t="str">
            <v>:</v>
          </cell>
          <cell r="U990" t="e">
            <v>#DIV/0!</v>
          </cell>
        </row>
        <row r="991">
          <cell r="A991">
            <v>5</v>
          </cell>
          <cell r="C991" t="str">
            <v>Faktor kehilangan material</v>
          </cell>
          <cell r="G991" t="str">
            <v>Fh</v>
          </cell>
          <cell r="H991">
            <v>1.1000000000000001</v>
          </cell>
          <cell r="I991" t="str">
            <v>-</v>
          </cell>
        </row>
        <row r="992">
          <cell r="A992">
            <v>6</v>
          </cell>
          <cell r="C992" t="str">
            <v>Material Porous terdiri dari batu pecah dan pasir</v>
          </cell>
        </row>
        <row r="993">
          <cell r="Q993" t="str">
            <v>PERKIRAAN</v>
          </cell>
          <cell r="R993" t="str">
            <v>HARGA</v>
          </cell>
          <cell r="S993" t="str">
            <v>JUMLAH</v>
          </cell>
        </row>
        <row r="994">
          <cell r="A994" t="str">
            <v>II.</v>
          </cell>
          <cell r="C994" t="str">
            <v>URUTAN KERJA</v>
          </cell>
          <cell r="L994" t="str">
            <v>NO.</v>
          </cell>
          <cell r="N994" t="str">
            <v>KOMPONEN</v>
          </cell>
          <cell r="P994" t="str">
            <v>SATUAN</v>
          </cell>
          <cell r="Q994" t="str">
            <v>KUANTITAS</v>
          </cell>
          <cell r="R994" t="str">
            <v>SATUAN</v>
          </cell>
          <cell r="S994" t="str">
            <v>HARGA</v>
          </cell>
        </row>
        <row r="995">
          <cell r="A995">
            <v>1</v>
          </cell>
          <cell r="C995" t="str">
            <v>Material Porous diterima dilokasi pekerjaan</v>
          </cell>
          <cell r="R995" t="str">
            <v>(Rp.)</v>
          </cell>
          <cell r="S995" t="str">
            <v>(Rp.)</v>
          </cell>
        </row>
        <row r="996">
          <cell r="A996">
            <v>2</v>
          </cell>
          <cell r="C996" t="str">
            <v>Material dipadatkan dengan menggunakan</v>
          </cell>
        </row>
        <row r="997">
          <cell r="C997" t="str">
            <v>Tamper</v>
          </cell>
        </row>
        <row r="998">
          <cell r="A998">
            <v>3</v>
          </cell>
          <cell r="C998" t="str">
            <v>Pemadatan dilakukan lapis demi lapis</v>
          </cell>
          <cell r="G998" t="str">
            <v>t</v>
          </cell>
          <cell r="H998">
            <v>0.15</v>
          </cell>
          <cell r="I998" t="str">
            <v>M</v>
          </cell>
          <cell r="L998" t="str">
            <v>A.</v>
          </cell>
          <cell r="N998" t="str">
            <v>TENAGA</v>
          </cell>
        </row>
        <row r="999">
          <cell r="A999">
            <v>4</v>
          </cell>
          <cell r="C999" t="str">
            <v>Pekerjaan galian dilaksanakan oleh pekerja</v>
          </cell>
        </row>
        <row r="1000">
          <cell r="L1000" t="str">
            <v>1.</v>
          </cell>
          <cell r="N1000" t="str">
            <v>Pekerja</v>
          </cell>
          <cell r="O1000" t="str">
            <v>(L01)</v>
          </cell>
          <cell r="P1000" t="str">
            <v>Jam</v>
          </cell>
          <cell r="Q1000">
            <v>2.8</v>
          </cell>
          <cell r="R1000">
            <v>2857.14</v>
          </cell>
          <cell r="U1000">
            <v>7999.9919999999993</v>
          </cell>
        </row>
        <row r="1001">
          <cell r="A1001" t="str">
            <v>III.</v>
          </cell>
          <cell r="C1001" t="str">
            <v>PEMAKAIAN BAHAN, ALAT DAN TENAGA</v>
          </cell>
          <cell r="L1001" t="str">
            <v>2.</v>
          </cell>
          <cell r="N1001" t="str">
            <v>Mandor</v>
          </cell>
          <cell r="O1001" t="str">
            <v>(L03)</v>
          </cell>
          <cell r="P1001" t="str">
            <v>Jam</v>
          </cell>
          <cell r="Q1001">
            <v>0.7</v>
          </cell>
          <cell r="R1001">
            <v>3214.29</v>
          </cell>
          <cell r="U1001">
            <v>2250.0029999999997</v>
          </cell>
        </row>
        <row r="1002">
          <cell r="A1002" t="str">
            <v xml:space="preserve">   1.</v>
          </cell>
          <cell r="C1002" t="str">
            <v>BAHAN</v>
          </cell>
        </row>
        <row r="1003">
          <cell r="C1003" t="str">
            <v>Material Porous terdiri dari :</v>
          </cell>
        </row>
        <row r="1004">
          <cell r="C1004" t="str">
            <v>- Batu pecah</v>
          </cell>
          <cell r="G1004" t="str">
            <v>Bt</v>
          </cell>
          <cell r="H1004">
            <v>50</v>
          </cell>
          <cell r="I1004" t="str">
            <v>%</v>
          </cell>
          <cell r="Q1004" t="str">
            <v xml:space="preserve">JUMLAH HARGA TENAGA   </v>
          </cell>
          <cell r="U1004">
            <v>10249.994999999999</v>
          </cell>
        </row>
        <row r="1005">
          <cell r="C1005" t="str">
            <v>- Pasir</v>
          </cell>
          <cell r="G1005" t="str">
            <v>Ps</v>
          </cell>
          <cell r="H1005">
            <v>50</v>
          </cell>
          <cell r="I1005" t="str">
            <v>%</v>
          </cell>
        </row>
        <row r="1006">
          <cell r="L1006" t="str">
            <v>B.</v>
          </cell>
          <cell r="N1006" t="str">
            <v>BAHAN</v>
          </cell>
        </row>
        <row r="1007">
          <cell r="C1007" t="str">
            <v>Kebutuhan Batu Pecah / M3  = (Bt : 100) x Fh</v>
          </cell>
          <cell r="G1007" t="str">
            <v>(M03)</v>
          </cell>
          <cell r="H1007">
            <v>0.55000000000000004</v>
          </cell>
          <cell r="I1007" t="str">
            <v>M3</v>
          </cell>
          <cell r="J1007" t="str">
            <v xml:space="preserve"> Agregat Kasar</v>
          </cell>
        </row>
        <row r="1008">
          <cell r="C1008" t="str">
            <v>Kebutuhan Pasir / M3   =  (Ps : 100) x Fh</v>
          </cell>
          <cell r="G1008" t="str">
            <v>(M01)</v>
          </cell>
          <cell r="H1008">
            <v>0.55000000000000004</v>
          </cell>
          <cell r="I1008" t="str">
            <v>M3</v>
          </cell>
          <cell r="L1008" t="str">
            <v>1.</v>
          </cell>
          <cell r="N1008" t="str">
            <v>Agregat Kasar</v>
          </cell>
          <cell r="O1008" t="str">
            <v>(M03)</v>
          </cell>
          <cell r="P1008" t="str">
            <v>M3</v>
          </cell>
          <cell r="Q1008">
            <v>0.55000000000000004</v>
          </cell>
          <cell r="R1008">
            <v>222345.54558042376</v>
          </cell>
          <cell r="U1008">
            <v>122290.05006923308</v>
          </cell>
        </row>
        <row r="1009">
          <cell r="L1009" t="str">
            <v>2.</v>
          </cell>
          <cell r="N1009" t="str">
            <v>Pasir</v>
          </cell>
          <cell r="O1009" t="str">
            <v>(M01)</v>
          </cell>
          <cell r="P1009" t="str">
            <v>M3</v>
          </cell>
          <cell r="Q1009">
            <v>0.55000000000000004</v>
          </cell>
          <cell r="R1009">
            <v>54300</v>
          </cell>
          <cell r="U1009">
            <v>29865.000000000004</v>
          </cell>
        </row>
        <row r="1011">
          <cell r="A1011" t="str">
            <v xml:space="preserve">   2.</v>
          </cell>
          <cell r="C1011" t="str">
            <v>ALAT</v>
          </cell>
        </row>
        <row r="1012">
          <cell r="A1012" t="str">
            <v>2.a.</v>
          </cell>
          <cell r="C1012" t="str">
            <v>HAND COMPACTOR</v>
          </cell>
          <cell r="G1012" t="str">
            <v>(E25)</v>
          </cell>
        </row>
        <row r="1013">
          <cell r="C1013" t="str">
            <v>Kecepatan</v>
          </cell>
          <cell r="G1013" t="str">
            <v>v</v>
          </cell>
          <cell r="H1013">
            <v>0.25</v>
          </cell>
          <cell r="I1013" t="str">
            <v>Km / Jam</v>
          </cell>
        </row>
        <row r="1014">
          <cell r="C1014" t="str">
            <v>Efisiensi alat</v>
          </cell>
          <cell r="G1014" t="str">
            <v>Fa</v>
          </cell>
          <cell r="H1014">
            <v>0.83</v>
          </cell>
          <cell r="I1014" t="str">
            <v>-</v>
          </cell>
          <cell r="Q1014" t="str">
            <v xml:space="preserve">JUMLAH HARGA BAHAN   </v>
          </cell>
          <cell r="U1014">
            <v>152155.05006923308</v>
          </cell>
        </row>
        <row r="1015">
          <cell r="C1015" t="str">
            <v>Lebar pemadatan</v>
          </cell>
          <cell r="G1015" t="str">
            <v>b</v>
          </cell>
          <cell r="H1015">
            <v>0.25</v>
          </cell>
          <cell r="I1015" t="str">
            <v>M</v>
          </cell>
        </row>
        <row r="1016">
          <cell r="C1016" t="str">
            <v>Banyak lintasan</v>
          </cell>
          <cell r="G1016" t="str">
            <v>n</v>
          </cell>
          <cell r="H1016">
            <v>10</v>
          </cell>
          <cell r="I1016" t="str">
            <v>lintasan</v>
          </cell>
          <cell r="L1016" t="str">
            <v>C.</v>
          </cell>
          <cell r="N1016" t="str">
            <v>PERALATAN</v>
          </cell>
        </row>
        <row r="1018">
          <cell r="L1018" t="str">
            <v>1.</v>
          </cell>
          <cell r="N1018" t="str">
            <v>Tamper</v>
          </cell>
          <cell r="O1018" t="str">
            <v>(E25)</v>
          </cell>
          <cell r="P1018" t="str">
            <v>Jam</v>
          </cell>
          <cell r="Q1018">
            <v>1.285140562248996</v>
          </cell>
          <cell r="R1018">
            <v>18672.16854694486</v>
          </cell>
          <cell r="U1018">
            <v>23996.361184828736</v>
          </cell>
        </row>
        <row r="1019">
          <cell r="C1019" t="str">
            <v>Kap. Prod. / Jam   =</v>
          </cell>
          <cell r="D1019" t="str">
            <v>v x 1000 x Fa x b x t</v>
          </cell>
          <cell r="G1019" t="str">
            <v>Q1</v>
          </cell>
          <cell r="H1019">
            <v>0.77812499999999996</v>
          </cell>
          <cell r="I1019" t="str">
            <v xml:space="preserve">M3 / Jam </v>
          </cell>
          <cell r="L1019" t="str">
            <v>2.</v>
          </cell>
          <cell r="N1019" t="str">
            <v>Alat  Bantu</v>
          </cell>
          <cell r="P1019" t="str">
            <v>Ls</v>
          </cell>
          <cell r="Q1019">
            <v>1</v>
          </cell>
          <cell r="R1019">
            <v>500</v>
          </cell>
          <cell r="U1019">
            <v>500</v>
          </cell>
        </row>
        <row r="1020">
          <cell r="D1020" t="str">
            <v xml:space="preserve">        n</v>
          </cell>
        </row>
        <row r="1022">
          <cell r="C1022" t="str">
            <v>Koefisien Alat / M3</v>
          </cell>
          <cell r="D1022" t="str">
            <v xml:space="preserve"> =  1  :  Q1</v>
          </cell>
          <cell r="G1022" t="str">
            <v>(E25)</v>
          </cell>
          <cell r="H1022">
            <v>1.285140562248996</v>
          </cell>
          <cell r="I1022" t="str">
            <v>Jam</v>
          </cell>
        </row>
        <row r="1025">
          <cell r="A1025" t="str">
            <v>2.b.</v>
          </cell>
          <cell r="C1025" t="str">
            <v>ALAT  BANTU</v>
          </cell>
        </row>
        <row r="1026">
          <cell r="C1026" t="str">
            <v>Diperlukan alat-alat bantu kecil</v>
          </cell>
          <cell r="J1026" t="str">
            <v>Lump Sump</v>
          </cell>
          <cell r="Q1026" t="str">
            <v xml:space="preserve">JUMLAH HARGA PERALATAN   </v>
          </cell>
          <cell r="U1026">
            <v>24496.361184828736</v>
          </cell>
        </row>
        <row r="1027">
          <cell r="C1027" t="str">
            <v>- Sekop    =         3   buah</v>
          </cell>
        </row>
        <row r="1028">
          <cell r="C1028" t="str">
            <v>- Alat-alat kecil lain</v>
          </cell>
          <cell r="L1028" t="str">
            <v>D.</v>
          </cell>
          <cell r="N1028" t="str">
            <v>JUMLAH HARGA TENAGA, BAHAN DAN PERALATAN  ( A + B + C )</v>
          </cell>
          <cell r="U1028">
            <v>186901.40625406182</v>
          </cell>
        </row>
        <row r="1029">
          <cell r="L1029" t="str">
            <v>E.</v>
          </cell>
          <cell r="N1029" t="str">
            <v>OVERHEAD &amp; PROFIT</v>
          </cell>
          <cell r="P1029">
            <v>10</v>
          </cell>
          <cell r="Q1029" t="str">
            <v>%  x  D</v>
          </cell>
          <cell r="U1029">
            <v>18690.140625406184</v>
          </cell>
        </row>
        <row r="1030">
          <cell r="L1030" t="str">
            <v>F.</v>
          </cell>
          <cell r="N1030" t="str">
            <v>HARGA SATUAN PEKERJAAN  ( D + E )</v>
          </cell>
          <cell r="U1030">
            <v>205591.54687946799</v>
          </cell>
        </row>
        <row r="1031">
          <cell r="L1031" t="str">
            <v>Note: 1</v>
          </cell>
          <cell r="N1031" t="str">
            <v>SATUAN dapat berdasarkan atas jam operasi untuk Tenaga Kerja dan Peralatan, volume dan/atau ukuran</v>
          </cell>
        </row>
        <row r="1032">
          <cell r="N1032" t="str">
            <v>berat untuk bahan-bahan.</v>
          </cell>
        </row>
        <row r="1033">
          <cell r="L1033">
            <v>2</v>
          </cell>
          <cell r="N1033" t="str">
            <v>Kuantitas satuan adalah kuantitas setiap komponen untuk menyelesaikan satu satuan pekerjaan dari nomor</v>
          </cell>
        </row>
        <row r="1034">
          <cell r="N1034" t="str">
            <v>mata pembayaran.</v>
          </cell>
        </row>
        <row r="1035">
          <cell r="L1035">
            <v>3</v>
          </cell>
          <cell r="N1035" t="str">
            <v>Biaya satuan untuk peralatan sudah termasuk bahan bakar, bahan habis dipakai dan operator.</v>
          </cell>
        </row>
        <row r="1036">
          <cell r="L1036">
            <v>4</v>
          </cell>
          <cell r="N1036" t="str">
            <v>Biaya satuan sudah termasuk pengeluaran untuk seluruh pajak yang berkaitan (tetapi tidak termasuk PPN</v>
          </cell>
        </row>
        <row r="1037">
          <cell r="N1037" t="str">
            <v>yang dibayar dari kontrak) dan biaya-biaya lainnya.</v>
          </cell>
        </row>
        <row r="1038">
          <cell r="J1038" t="str">
            <v>Berlanjut ke halaman berikut</v>
          </cell>
        </row>
        <row r="1039">
          <cell r="A1039" t="str">
            <v>ITEM PEMBAYARAN NO.</v>
          </cell>
          <cell r="D1039" t="str">
            <v>:  2.4 (1)</v>
          </cell>
          <cell r="J1039" t="str">
            <v xml:space="preserve">Analisa EI-241 </v>
          </cell>
        </row>
        <row r="1040">
          <cell r="A1040" t="str">
            <v>JENIS PEKERJAAN</v>
          </cell>
          <cell r="D1040" t="str">
            <v>:  Timbunan Porous / Bhn.Penyaring</v>
          </cell>
        </row>
        <row r="1041">
          <cell r="A1041" t="str">
            <v>SATUAN PEMBAYARAN</v>
          </cell>
          <cell r="D1041" t="str">
            <v>:  M3</v>
          </cell>
          <cell r="J1041" t="str">
            <v xml:space="preserve">         URAIAN ANALISA HARGA SATUAN</v>
          </cell>
        </row>
        <row r="1042">
          <cell r="J1042" t="str">
            <v>Lanjutan</v>
          </cell>
        </row>
        <row r="1044">
          <cell r="A1044" t="str">
            <v>No.</v>
          </cell>
          <cell r="C1044" t="str">
            <v>U R A I A N</v>
          </cell>
          <cell r="G1044" t="str">
            <v>KODE</v>
          </cell>
          <cell r="H1044" t="str">
            <v>KOEF.</v>
          </cell>
          <cell r="I1044" t="str">
            <v>SATUAN</v>
          </cell>
          <cell r="J1044" t="str">
            <v>KETERANGAN</v>
          </cell>
        </row>
        <row r="1047">
          <cell r="A1047" t="str">
            <v xml:space="preserve">   3.</v>
          </cell>
          <cell r="C1047" t="str">
            <v>TENAGA</v>
          </cell>
        </row>
        <row r="1048">
          <cell r="C1048" t="str">
            <v>Produksi yang dapat diselesaikan / hari</v>
          </cell>
          <cell r="G1048" t="str">
            <v>Qt</v>
          </cell>
          <cell r="H1048">
            <v>10</v>
          </cell>
          <cell r="I1048" t="str">
            <v>M3</v>
          </cell>
        </row>
        <row r="1049">
          <cell r="C1049" t="str">
            <v>Kebutuhan tenaga :</v>
          </cell>
        </row>
        <row r="1050">
          <cell r="D1050" t="str">
            <v>- Pekerja</v>
          </cell>
          <cell r="G1050" t="str">
            <v>P</v>
          </cell>
          <cell r="H1050">
            <v>4</v>
          </cell>
          <cell r="I1050" t="str">
            <v>orang</v>
          </cell>
        </row>
        <row r="1051">
          <cell r="D1051" t="str">
            <v>- Mandor</v>
          </cell>
          <cell r="G1051" t="str">
            <v>M</v>
          </cell>
          <cell r="H1051">
            <v>1</v>
          </cell>
          <cell r="I1051" t="str">
            <v>orang</v>
          </cell>
        </row>
        <row r="1054">
          <cell r="C1054" t="str">
            <v>Koefisien tenaga / M3   :</v>
          </cell>
        </row>
        <row r="1055">
          <cell r="D1055" t="str">
            <v>- Pekerja</v>
          </cell>
          <cell r="E1055" t="str">
            <v>= (Tk x P) : Qt</v>
          </cell>
          <cell r="G1055" t="str">
            <v>(L01)</v>
          </cell>
          <cell r="H1055">
            <v>2.8</v>
          </cell>
          <cell r="I1055" t="str">
            <v>Jam</v>
          </cell>
        </row>
        <row r="1056">
          <cell r="D1056" t="str">
            <v>- Mandor</v>
          </cell>
          <cell r="E1056" t="str">
            <v>= (Tk x M) : Qt</v>
          </cell>
          <cell r="G1056" t="str">
            <v>(L03)</v>
          </cell>
          <cell r="H1056">
            <v>0.7</v>
          </cell>
          <cell r="I1056" t="str">
            <v>Jam</v>
          </cell>
        </row>
        <row r="1059">
          <cell r="A1059" t="str">
            <v>4.</v>
          </cell>
          <cell r="C1059" t="str">
            <v>HARGA DASAR SATUAN UPAH, BAHAN DAN ALAT</v>
          </cell>
        </row>
        <row r="1060">
          <cell r="C1060" t="str">
            <v>Lihat lampiran.</v>
          </cell>
        </row>
        <row r="1063">
          <cell r="A1063" t="str">
            <v>5.</v>
          </cell>
          <cell r="C1063" t="str">
            <v>ANALISA HARGA SATUAN PEKERJAAN</v>
          </cell>
        </row>
        <row r="1064">
          <cell r="C1064" t="str">
            <v>Lihat perhitungan dalam FORMULIR STANDAR UNTUK</v>
          </cell>
        </row>
        <row r="1065">
          <cell r="C1065" t="str">
            <v>PEREKEMAN ANALISA MASING-MASING HARGA</v>
          </cell>
        </row>
        <row r="1066">
          <cell r="C1066" t="str">
            <v>SATUAN.</v>
          </cell>
        </row>
        <row r="1067">
          <cell r="C1067" t="str">
            <v>Didapat Harga Satuan Pekerjaan :</v>
          </cell>
        </row>
        <row r="1069">
          <cell r="C1069" t="str">
            <v xml:space="preserve">Rp.  </v>
          </cell>
          <cell r="D1069">
            <v>205591.54687946799</v>
          </cell>
          <cell r="E1069" t="str">
            <v xml:space="preserve"> / M3</v>
          </cell>
        </row>
        <row r="1072">
          <cell r="A1072" t="str">
            <v>6.</v>
          </cell>
          <cell r="C1072" t="str">
            <v>WAKTU PELAKSANAAN YANG DIPERLUKAN</v>
          </cell>
        </row>
        <row r="1073">
          <cell r="C1073" t="str">
            <v>Masa Pelaksanaan :</v>
          </cell>
          <cell r="D1073" t="str">
            <v>. . . . . . . . . . . .</v>
          </cell>
          <cell r="E1073" t="str">
            <v>bulan</v>
          </cell>
        </row>
        <row r="1075">
          <cell r="A1075" t="str">
            <v>7.</v>
          </cell>
          <cell r="C1075" t="str">
            <v>VOLUME PEKERJAAN YANG DIPERLUKAN</v>
          </cell>
        </row>
        <row r="1076">
          <cell r="C1076" t="str">
            <v>Volume pekerjaan  :</v>
          </cell>
          <cell r="D1076">
            <v>1</v>
          </cell>
          <cell r="E1076" t="str">
            <v>M3</v>
          </cell>
        </row>
        <row r="1097">
          <cell r="T1097" t="str">
            <v xml:space="preserve">Analisa LI-242 </v>
          </cell>
        </row>
        <row r="1098">
          <cell r="A1098" t="str">
            <v>ITEM PEMBAYARAN NO.</v>
          </cell>
          <cell r="D1098" t="str">
            <v>:  2.4 (2)</v>
          </cell>
          <cell r="J1098" t="str">
            <v xml:space="preserve">Analisa LI-242 </v>
          </cell>
        </row>
        <row r="1099">
          <cell r="A1099" t="str">
            <v>JENIS PEKERJAAN</v>
          </cell>
          <cell r="D1099" t="str">
            <v>:  Anyaman Filter Plastik</v>
          </cell>
          <cell r="L1099" t="str">
            <v>FORMULIR STANDAR UNTUK</v>
          </cell>
        </row>
        <row r="1100">
          <cell r="A1100" t="str">
            <v>SATUAN PEMBAYARAN</v>
          </cell>
          <cell r="D1100" t="str">
            <v>:  M2</v>
          </cell>
          <cell r="J1100" t="str">
            <v xml:space="preserve">         URAIAN ANALISA HARGA SATUAN</v>
          </cell>
          <cell r="L1100" t="str">
            <v>PEREKAMAN ANALISA MASING-MASING HARGA SATUAN</v>
          </cell>
        </row>
      </sheetData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-DIV4"/>
    </sheetNames>
    <sheetDataSet>
      <sheetData sheetId="0">
        <row r="1">
          <cell r="A1" t="str">
            <v>ITEM PEMBAYARAN NO.</v>
          </cell>
          <cell r="D1" t="str">
            <v>:  4.2 (1)</v>
          </cell>
          <cell r="J1" t="str">
            <v>Analisa EI-421</v>
          </cell>
          <cell r="T1" t="str">
            <v>Analisa EI-421</v>
          </cell>
        </row>
        <row r="2">
          <cell r="A2" t="str">
            <v>JENIS PEKERJAAN</v>
          </cell>
          <cell r="D2" t="str">
            <v>:  Lps. Pond. Ag. Kls. A, CBR Min 80%</v>
          </cell>
        </row>
        <row r="3">
          <cell r="A3" t="str">
            <v>SATUAN PEMBAYARAN</v>
          </cell>
          <cell r="D3" t="str">
            <v>:  M3</v>
          </cell>
          <cell r="J3" t="str">
            <v xml:space="preserve">         URAIAN ANALISA HARGA SATUAN</v>
          </cell>
          <cell r="L3" t="str">
            <v>FORMULIR STANDAR UNTUK</v>
          </cell>
        </row>
        <row r="4">
          <cell r="L4" t="str">
            <v>PEREKAMAN ANALISA MASING-MASING HARGA SATUAN</v>
          </cell>
        </row>
        <row r="5">
          <cell r="L5" t="str">
            <v/>
          </cell>
        </row>
        <row r="6">
          <cell r="A6" t="str">
            <v>No.</v>
          </cell>
          <cell r="C6" t="str">
            <v>U R A I A N</v>
          </cell>
          <cell r="G6" t="str">
            <v>KODE</v>
          </cell>
          <cell r="H6" t="str">
            <v>KOEF.</v>
          </cell>
          <cell r="I6" t="str">
            <v>SATUAN</v>
          </cell>
          <cell r="J6" t="str">
            <v>KETERANGAN</v>
          </cell>
        </row>
        <row r="8">
          <cell r="L8" t="str">
            <v>PROYEK</v>
          </cell>
          <cell r="O8" t="str">
            <v>:</v>
          </cell>
        </row>
        <row r="9">
          <cell r="A9" t="str">
            <v>I.</v>
          </cell>
          <cell r="C9" t="str">
            <v>ASUMSI</v>
          </cell>
          <cell r="L9" t="str">
            <v>No. PAKET KONTRAK</v>
          </cell>
          <cell r="O9" t="str">
            <v>:</v>
          </cell>
        </row>
        <row r="10">
          <cell r="A10">
            <v>1</v>
          </cell>
          <cell r="C10" t="str">
            <v>Menggunakan alat berat (cara mekanik)</v>
          </cell>
          <cell r="L10" t="str">
            <v>NAMA PAKET</v>
          </cell>
          <cell r="O10" t="str">
            <v>:</v>
          </cell>
        </row>
        <row r="11">
          <cell r="A11">
            <v>2</v>
          </cell>
          <cell r="C11" t="str">
            <v>Lokasi pekerjaan : sepanjang jalan</v>
          </cell>
          <cell r="L11" t="str">
            <v>PROP / KAB / KODYA</v>
          </cell>
          <cell r="O11" t="str">
            <v>:</v>
          </cell>
        </row>
        <row r="12">
          <cell r="A12">
            <v>3</v>
          </cell>
          <cell r="C12" t="str">
            <v>Kondisi existing jalan : sedang</v>
          </cell>
          <cell r="L12" t="str">
            <v>ITEM PEMBAYARAN NO.</v>
          </cell>
          <cell r="O12" t="str">
            <v>:  4.2 (1)</v>
          </cell>
          <cell r="R12" t="str">
            <v>PERKIRAAN VOL. PEK.</v>
          </cell>
          <cell r="T12" t="str">
            <v>:</v>
          </cell>
          <cell r="U12">
            <v>0</v>
          </cell>
        </row>
        <row r="13">
          <cell r="A13">
            <v>4</v>
          </cell>
          <cell r="C13" t="str">
            <v>Jarak rata-rata Base Camp ke lokasi pekerjaan</v>
          </cell>
          <cell r="G13" t="str">
            <v>L</v>
          </cell>
          <cell r="H13">
            <v>8.7249999999999996</v>
          </cell>
          <cell r="I13" t="str">
            <v>KM</v>
          </cell>
          <cell r="L13" t="str">
            <v>JENIS PEKERJAAN</v>
          </cell>
          <cell r="O13" t="str">
            <v>:  Lps. Pond. Ag. Kls. A, CBR Min 80%</v>
          </cell>
          <cell r="R13" t="str">
            <v>TOTAL HARGA (Rp.)</v>
          </cell>
          <cell r="T13" t="str">
            <v>:</v>
          </cell>
          <cell r="U13">
            <v>0</v>
          </cell>
        </row>
        <row r="14">
          <cell r="A14">
            <v>5</v>
          </cell>
          <cell r="C14" t="str">
            <v>Tebal lapis Agregat padat</v>
          </cell>
          <cell r="G14" t="str">
            <v>t</v>
          </cell>
          <cell r="H14">
            <v>0.15</v>
          </cell>
          <cell r="I14" t="str">
            <v>M</v>
          </cell>
          <cell r="L14" t="str">
            <v>SATUAN PEMBAYARAN</v>
          </cell>
          <cell r="O14" t="str">
            <v>:  M3</v>
          </cell>
          <cell r="R14" t="str">
            <v>% THD. BIAYA PROYEK</v>
          </cell>
          <cell r="T14" t="str">
            <v>:</v>
          </cell>
          <cell r="U14" t="e">
            <v>#DIV/0!</v>
          </cell>
        </row>
        <row r="15">
          <cell r="A15">
            <v>6</v>
          </cell>
          <cell r="C15" t="str">
            <v>Faktor kembang material (Padat-Lepas)</v>
          </cell>
          <cell r="G15" t="str">
            <v>Fk</v>
          </cell>
          <cell r="H15">
            <v>1.2</v>
          </cell>
          <cell r="I15" t="str">
            <v>-</v>
          </cell>
        </row>
        <row r="16">
          <cell r="A16">
            <v>7</v>
          </cell>
          <cell r="C16" t="str">
            <v>Jam kerja efektif per-hari</v>
          </cell>
          <cell r="G16" t="str">
            <v>Tk</v>
          </cell>
          <cell r="H16">
            <v>7</v>
          </cell>
          <cell r="I16" t="str">
            <v>Jam</v>
          </cell>
        </row>
        <row r="17">
          <cell r="A17">
            <v>8</v>
          </cell>
          <cell r="C17" t="str">
            <v>Lebar bahu jalan</v>
          </cell>
          <cell r="G17" t="str">
            <v>Lb</v>
          </cell>
          <cell r="H17">
            <v>1</v>
          </cell>
          <cell r="I17" t="str">
            <v>M</v>
          </cell>
          <cell r="Q17" t="str">
            <v>PERKIRAAN</v>
          </cell>
          <cell r="R17" t="str">
            <v>HARGA</v>
          </cell>
          <cell r="S17" t="str">
            <v>JUMLAH</v>
          </cell>
        </row>
        <row r="18">
          <cell r="A18">
            <v>9</v>
          </cell>
          <cell r="C18" t="str">
            <v>Proporsi Campuran :</v>
          </cell>
          <cell r="D18" t="str">
            <v>- Agregat Kasar</v>
          </cell>
          <cell r="G18" t="str">
            <v>Ak</v>
          </cell>
          <cell r="H18">
            <v>55</v>
          </cell>
          <cell r="I18" t="str">
            <v>%</v>
          </cell>
          <cell r="J18" t="str">
            <v xml:space="preserve"> Gradasi harus -</v>
          </cell>
          <cell r="L18" t="str">
            <v>NO.</v>
          </cell>
          <cell r="N18" t="str">
            <v>KOMPONEN</v>
          </cell>
          <cell r="P18" t="str">
            <v>SATUAN</v>
          </cell>
          <cell r="Q18" t="str">
            <v>KUANTITAS</v>
          </cell>
          <cell r="R18" t="str">
            <v>SATUAN</v>
          </cell>
          <cell r="S18" t="str">
            <v>HARGA</v>
          </cell>
        </row>
        <row r="19">
          <cell r="D19" t="str">
            <v>- Agregat Halus</v>
          </cell>
          <cell r="G19" t="str">
            <v>Ah</v>
          </cell>
          <cell r="H19">
            <v>45</v>
          </cell>
          <cell r="I19" t="str">
            <v>%</v>
          </cell>
          <cell r="J19" t="str">
            <v xml:space="preserve"> memenuhi Spec.</v>
          </cell>
          <cell r="R19" t="str">
            <v>(Rp.)</v>
          </cell>
          <cell r="S19" t="str">
            <v>(Rp.)</v>
          </cell>
        </row>
        <row r="20">
          <cell r="A20" t="str">
            <v>II.</v>
          </cell>
          <cell r="C20" t="str">
            <v>URUTAN KERJA</v>
          </cell>
        </row>
        <row r="21">
          <cell r="A21">
            <v>1</v>
          </cell>
          <cell r="C21" t="str">
            <v xml:space="preserve">Wheel Loader mencampur &amp; memuat Agregat ke </v>
          </cell>
        </row>
        <row r="22">
          <cell r="C22" t="str">
            <v>dalam Dump Truck di Base Camp</v>
          </cell>
          <cell r="L22" t="str">
            <v>A.</v>
          </cell>
          <cell r="N22" t="str">
            <v>TENAGA</v>
          </cell>
        </row>
        <row r="23">
          <cell r="A23">
            <v>2</v>
          </cell>
          <cell r="C23" t="str">
            <v>Dump Truck mengangkut Agregat ke lokasi</v>
          </cell>
        </row>
        <row r="24">
          <cell r="C24" t="str">
            <v>pekerjaan dan dihampar dengan Motor Grader</v>
          </cell>
          <cell r="L24" t="str">
            <v>1.</v>
          </cell>
          <cell r="N24" t="str">
            <v>Pekerja</v>
          </cell>
          <cell r="O24" t="str">
            <v>(L01)</v>
          </cell>
          <cell r="P24" t="str">
            <v>Jam</v>
          </cell>
          <cell r="Q24">
            <v>0.24988844265952695</v>
          </cell>
          <cell r="R24">
            <v>2857.14</v>
          </cell>
          <cell r="U24">
            <v>713.96626506024074</v>
          </cell>
        </row>
        <row r="25">
          <cell r="A25">
            <v>3</v>
          </cell>
          <cell r="C25" t="str">
            <v>Hamparan Agregat dibasahi dengan Water Tank Truck</v>
          </cell>
          <cell r="L25" t="str">
            <v>2.</v>
          </cell>
          <cell r="N25" t="str">
            <v>Mandor</v>
          </cell>
          <cell r="O25" t="str">
            <v>(L03)</v>
          </cell>
          <cell r="P25" t="str">
            <v>Jam</v>
          </cell>
          <cell r="Q25">
            <v>3.5698348951360995E-2</v>
          </cell>
          <cell r="R25">
            <v>3214.29</v>
          </cell>
          <cell r="U25">
            <v>114.74484605087014</v>
          </cell>
        </row>
        <row r="26">
          <cell r="C26" t="str">
            <v>sebelum dipadatkan dengan Tandem Roller &amp; PTR</v>
          </cell>
        </row>
        <row r="27">
          <cell r="A27">
            <v>4</v>
          </cell>
          <cell r="C27" t="str">
            <v>Selama pemadatan sekelompok pekerja akan</v>
          </cell>
        </row>
        <row r="28">
          <cell r="C28" t="str">
            <v>merapikan tepi hamparan dan level permukaan</v>
          </cell>
          <cell r="Q28" t="str">
            <v xml:space="preserve">JUMLAH HARGA TENAGA   </v>
          </cell>
          <cell r="U28">
            <v>828.71111111111088</v>
          </cell>
        </row>
        <row r="29">
          <cell r="C29" t="str">
            <v>dengan menggunakan alat bantu</v>
          </cell>
        </row>
        <row r="30">
          <cell r="L30" t="str">
            <v>B.</v>
          </cell>
          <cell r="N30" t="str">
            <v>BAHAN</v>
          </cell>
        </row>
        <row r="31">
          <cell r="A31" t="str">
            <v>III.</v>
          </cell>
          <cell r="C31" t="str">
            <v>PEMAKAIAN BAHAN, ALAT DAN TENAGA</v>
          </cell>
        </row>
        <row r="32">
          <cell r="L32" t="str">
            <v>1.</v>
          </cell>
          <cell r="N32" t="str">
            <v>Agregat Kasar     (M03)</v>
          </cell>
          <cell r="P32" t="str">
            <v>M3</v>
          </cell>
          <cell r="Q32">
            <v>0.66</v>
          </cell>
          <cell r="R32">
            <v>222345.54558042376</v>
          </cell>
          <cell r="U32">
            <v>146748.06008307968</v>
          </cell>
        </row>
        <row r="33">
          <cell r="A33" t="str">
            <v xml:space="preserve">   1.</v>
          </cell>
          <cell r="C33" t="str">
            <v>BAHAN</v>
          </cell>
          <cell r="L33" t="str">
            <v>2.</v>
          </cell>
          <cell r="N33" t="str">
            <v>Agregat Halus     (M04)</v>
          </cell>
          <cell r="P33" t="str">
            <v>M3</v>
          </cell>
          <cell r="Q33">
            <v>0.54</v>
          </cell>
          <cell r="R33">
            <v>194196.70775416915</v>
          </cell>
          <cell r="U33">
            <v>104866.22218725135</v>
          </cell>
        </row>
        <row r="34">
          <cell r="C34" t="str">
            <v>- Agregat Kasar</v>
          </cell>
          <cell r="D34" t="str">
            <v>=  Ak x 1 M3 x Fk</v>
          </cell>
          <cell r="G34" t="str">
            <v>M03</v>
          </cell>
          <cell r="H34">
            <v>0.66</v>
          </cell>
          <cell r="I34" t="str">
            <v>M3</v>
          </cell>
        </row>
        <row r="35">
          <cell r="C35" t="str">
            <v>- Agregat Halus</v>
          </cell>
          <cell r="D35" t="str">
            <v>=  Ah x 1 M3 x Fk</v>
          </cell>
          <cell r="G35" t="str">
            <v>M04</v>
          </cell>
          <cell r="H35">
            <v>0.54</v>
          </cell>
          <cell r="I35" t="str">
            <v>M3</v>
          </cell>
        </row>
        <row r="37">
          <cell r="A37" t="str">
            <v xml:space="preserve">   2.</v>
          </cell>
          <cell r="C37" t="str">
            <v>ALAT</v>
          </cell>
        </row>
        <row r="38">
          <cell r="A38" t="str">
            <v>2.a.</v>
          </cell>
          <cell r="C38" t="str">
            <v>WHEEL LOADER</v>
          </cell>
          <cell r="G38" t="str">
            <v>(E15)</v>
          </cell>
          <cell r="Q38" t="str">
            <v xml:space="preserve">JUMLAH HARGA BAHAN   </v>
          </cell>
          <cell r="U38">
            <v>251614.28227033102</v>
          </cell>
        </row>
        <row r="39">
          <cell r="C39" t="str">
            <v>Kapasitas bucket</v>
          </cell>
          <cell r="G39" t="str">
            <v>V</v>
          </cell>
          <cell r="H39">
            <v>1.5</v>
          </cell>
          <cell r="I39" t="str">
            <v>M3</v>
          </cell>
        </row>
        <row r="40">
          <cell r="C40" t="str">
            <v>Faktor bucket</v>
          </cell>
          <cell r="G40" t="str">
            <v>Fb</v>
          </cell>
          <cell r="H40">
            <v>0.9</v>
          </cell>
          <cell r="I40" t="str">
            <v>-</v>
          </cell>
          <cell r="J40" t="str">
            <v>Pemuatan ringan</v>
          </cell>
          <cell r="L40" t="str">
            <v>C.</v>
          </cell>
          <cell r="N40" t="str">
            <v>PERALATAN</v>
          </cell>
        </row>
        <row r="41">
          <cell r="C41" t="str">
            <v>Faktor Efisiensi alat</v>
          </cell>
          <cell r="G41" t="str">
            <v>Fa</v>
          </cell>
          <cell r="H41">
            <v>0.83</v>
          </cell>
          <cell r="I41" t="str">
            <v>-</v>
          </cell>
        </row>
        <row r="42">
          <cell r="C42" t="str">
            <v>Waktu siklus</v>
          </cell>
          <cell r="G42" t="str">
            <v>Ts1</v>
          </cell>
          <cell r="L42" t="str">
            <v>1</v>
          </cell>
          <cell r="N42" t="str">
            <v>Wheel Loader</v>
          </cell>
          <cell r="O42" t="str">
            <v>E15</v>
          </cell>
          <cell r="P42" t="str">
            <v>Jam</v>
          </cell>
          <cell r="Q42">
            <v>3.5698348951360995E-2</v>
          </cell>
          <cell r="R42">
            <v>163808.13869490434</v>
          </cell>
          <cell r="U42">
            <v>5847.680096203635</v>
          </cell>
        </row>
        <row r="43">
          <cell r="C43" t="str">
            <v>- Mencampur</v>
          </cell>
          <cell r="G43" t="str">
            <v>T1</v>
          </cell>
          <cell r="H43">
            <v>1.5</v>
          </cell>
          <cell r="I43" t="str">
            <v>menit</v>
          </cell>
          <cell r="L43" t="str">
            <v>2</v>
          </cell>
          <cell r="N43" t="str">
            <v>Dump Truck</v>
          </cell>
          <cell r="O43" t="str">
            <v>E09</v>
          </cell>
          <cell r="P43" t="str">
            <v>Jam</v>
          </cell>
          <cell r="Q43">
            <v>0.14542063837680036</v>
          </cell>
          <cell r="R43">
            <v>70230.073977639215</v>
          </cell>
          <cell r="U43">
            <v>10212.90219107821</v>
          </cell>
        </row>
        <row r="44">
          <cell r="C44" t="str">
            <v>- Memuat dan lain-lain</v>
          </cell>
          <cell r="G44" t="str">
            <v>T2</v>
          </cell>
          <cell r="H44">
            <v>0.5</v>
          </cell>
          <cell r="I44" t="str">
            <v>menit</v>
          </cell>
          <cell r="L44" t="str">
            <v>3</v>
          </cell>
          <cell r="N44" t="str">
            <v>Motor Grader</v>
          </cell>
          <cell r="O44" t="str">
            <v>E13</v>
          </cell>
          <cell r="P44" t="str">
            <v>Jam</v>
          </cell>
          <cell r="Q44">
            <v>1.1713520749665328E-2</v>
          </cell>
          <cell r="R44">
            <v>201666.62574070093</v>
          </cell>
          <cell r="U44">
            <v>2362.2262051286921</v>
          </cell>
        </row>
        <row r="45">
          <cell r="G45" t="str">
            <v>Ts1</v>
          </cell>
          <cell r="H45">
            <v>2</v>
          </cell>
          <cell r="I45" t="str">
            <v>menit</v>
          </cell>
          <cell r="L45" t="str">
            <v>4</v>
          </cell>
          <cell r="N45" t="str">
            <v>Tandem Roller</v>
          </cell>
          <cell r="O45" t="str">
            <v>E17</v>
          </cell>
          <cell r="P45" t="str">
            <v>Jam</v>
          </cell>
          <cell r="Q45">
            <v>1.7849174475680501E-2</v>
          </cell>
          <cell r="R45">
            <v>293927.19306224468</v>
          </cell>
          <cell r="U45">
            <v>5246.3577521150328</v>
          </cell>
        </row>
        <row r="46">
          <cell r="L46" t="str">
            <v>5</v>
          </cell>
          <cell r="N46" t="str">
            <v>Water Tanker</v>
          </cell>
          <cell r="O46" t="str">
            <v>E23</v>
          </cell>
          <cell r="P46" t="str">
            <v>Jam</v>
          </cell>
          <cell r="Q46">
            <v>2.1084337349397592E-2</v>
          </cell>
          <cell r="R46">
            <v>67020.510980434308</v>
          </cell>
          <cell r="U46">
            <v>1413.0830628404826</v>
          </cell>
        </row>
        <row r="47">
          <cell r="C47" t="str">
            <v>Kap. Prod. / jam =</v>
          </cell>
          <cell r="D47" t="str">
            <v>V x Fb x Fa x 60</v>
          </cell>
          <cell r="G47" t="str">
            <v>Q1</v>
          </cell>
          <cell r="H47">
            <v>28.012500000000003</v>
          </cell>
          <cell r="I47" t="str">
            <v>M3</v>
          </cell>
          <cell r="L47" t="str">
            <v>6</v>
          </cell>
          <cell r="N47" t="str">
            <v>Alat Bantu</v>
          </cell>
          <cell r="P47" t="str">
            <v>Ls</v>
          </cell>
          <cell r="Q47">
            <v>1</v>
          </cell>
          <cell r="R47">
            <v>75</v>
          </cell>
          <cell r="U47">
            <v>75</v>
          </cell>
        </row>
        <row r="48">
          <cell r="D48" t="str">
            <v>Fk x Ts1</v>
          </cell>
        </row>
        <row r="49">
          <cell r="C49" t="str">
            <v>Koefisien Alat / M3</v>
          </cell>
          <cell r="D49" t="str">
            <v xml:space="preserve"> =  1  :  Q1</v>
          </cell>
          <cell r="G49" t="str">
            <v>(E15)</v>
          </cell>
          <cell r="H49">
            <v>3.5698348951360995E-2</v>
          </cell>
          <cell r="I49" t="str">
            <v>Jam</v>
          </cell>
        </row>
        <row r="50">
          <cell r="Q50" t="str">
            <v xml:space="preserve">JUMLAH HARGA PERALATAN   </v>
          </cell>
          <cell r="U50">
            <v>25157.249307366055</v>
          </cell>
        </row>
        <row r="51">
          <cell r="A51" t="str">
            <v>2.b.</v>
          </cell>
          <cell r="C51" t="str">
            <v>DUMP TRUCK</v>
          </cell>
          <cell r="G51" t="str">
            <v>(E09)</v>
          </cell>
        </row>
        <row r="52">
          <cell r="C52" t="str">
            <v>Kapasitas bak</v>
          </cell>
          <cell r="G52" t="str">
            <v>V</v>
          </cell>
          <cell r="H52">
            <v>6</v>
          </cell>
          <cell r="I52" t="str">
            <v>M3</v>
          </cell>
          <cell r="L52" t="str">
            <v>D.</v>
          </cell>
          <cell r="N52" t="str">
            <v>JUMLAH HARGA TENAGA, BAHAN DAN PERALATAN  ( A + B + C )</v>
          </cell>
          <cell r="U52">
            <v>277600.24268880818</v>
          </cell>
        </row>
        <row r="53">
          <cell r="C53" t="str">
            <v>Faktor Efisiensi alat</v>
          </cell>
          <cell r="G53" t="str">
            <v>Fa</v>
          </cell>
          <cell r="H53">
            <v>0.83</v>
          </cell>
          <cell r="I53" t="str">
            <v>-</v>
          </cell>
          <cell r="L53" t="str">
            <v>E.</v>
          </cell>
          <cell r="N53" t="str">
            <v>OVERHEAD &amp; PROFIT</v>
          </cell>
          <cell r="P53">
            <v>10</v>
          </cell>
          <cell r="Q53" t="str">
            <v>%  x  D</v>
          </cell>
          <cell r="U53">
            <v>27760.024268880821</v>
          </cell>
        </row>
        <row r="54">
          <cell r="C54" t="str">
            <v>Kecepatan rata-rata bermuatan</v>
          </cell>
          <cell r="G54" t="str">
            <v>v1</v>
          </cell>
          <cell r="H54">
            <v>45</v>
          </cell>
          <cell r="I54" t="str">
            <v>KM / Jam</v>
          </cell>
          <cell r="L54" t="str">
            <v>F.</v>
          </cell>
          <cell r="N54" t="str">
            <v>HARGA SATUAN PEKERJAAN  ( D + E )</v>
          </cell>
          <cell r="U54">
            <v>305360.26695768902</v>
          </cell>
        </row>
        <row r="55">
          <cell r="C55" t="str">
            <v>Kecepatan rata-rata kosong</v>
          </cell>
          <cell r="G55" t="str">
            <v>v2</v>
          </cell>
          <cell r="H55">
            <v>60</v>
          </cell>
          <cell r="I55" t="str">
            <v>KM / Jam</v>
          </cell>
          <cell r="L55" t="str">
            <v>Note: 1</v>
          </cell>
          <cell r="N55" t="str">
            <v>SATUAN dapat berdasarkan atas jam operasi untuk Tenaga Kerja dan Peralatan, volume dan/atau ukuran</v>
          </cell>
        </row>
        <row r="56">
          <cell r="C56" t="str">
            <v>Waktu Siklus  :  - Waktu memuat = V : Q1 x 60</v>
          </cell>
          <cell r="G56" t="str">
            <v>T1</v>
          </cell>
          <cell r="H56">
            <v>12.851405622489958</v>
          </cell>
          <cell r="I56" t="str">
            <v>menit</v>
          </cell>
          <cell r="N56" t="str">
            <v>berat untuk bahan-bahan.</v>
          </cell>
        </row>
        <row r="57">
          <cell r="C57" t="str">
            <v>- Waktu tempuh isi = (L : v1) x 60 menit</v>
          </cell>
          <cell r="G57" t="str">
            <v>T2</v>
          </cell>
          <cell r="H57">
            <v>11.633333333333333</v>
          </cell>
          <cell r="I57" t="str">
            <v>menit</v>
          </cell>
          <cell r="L57">
            <v>2</v>
          </cell>
          <cell r="N57" t="str">
            <v>Kuantitas satuan adalah kuantitas setiap komponen untuk menyelesaikan satu satuan pekerjaan dari nomor</v>
          </cell>
        </row>
        <row r="58">
          <cell r="C58" t="str">
            <v>- Waktu tempuh kosong = (L : v2) x 60 menit</v>
          </cell>
          <cell r="G58" t="str">
            <v>T3</v>
          </cell>
          <cell r="H58">
            <v>8.7249999999999996</v>
          </cell>
          <cell r="I58" t="str">
            <v>menit</v>
          </cell>
          <cell r="N58" t="str">
            <v>mata pembayaran.</v>
          </cell>
        </row>
        <row r="59">
          <cell r="C59" t="str">
            <v>- Lain-lain termasuk menurunkan Agregat</v>
          </cell>
          <cell r="G59" t="str">
            <v>T4</v>
          </cell>
          <cell r="H59">
            <v>3</v>
          </cell>
          <cell r="I59" t="str">
            <v>menit</v>
          </cell>
          <cell r="L59">
            <v>3</v>
          </cell>
          <cell r="N59" t="str">
            <v>Biaya satuan untuk peralatan sudah termasuk bahan bakar, bahan habis dipakai dan operator.</v>
          </cell>
        </row>
        <row r="60">
          <cell r="G60" t="str">
            <v>Ts2</v>
          </cell>
          <cell r="H60">
            <v>36.20973895582329</v>
          </cell>
          <cell r="I60" t="str">
            <v>menit</v>
          </cell>
          <cell r="L60">
            <v>4</v>
          </cell>
          <cell r="N60" t="str">
            <v>Biaya satuan sudah termasuk pengeluaran untuk seluruh pajak yang berkaitan (tetapi tidak termasuk PPN</v>
          </cell>
        </row>
        <row r="61">
          <cell r="J61" t="str">
            <v>Berlanjut ke halaman berikut</v>
          </cell>
          <cell r="N61" t="str">
            <v>yang dibayar dari kontrak) dan biaya-biaya lainnya.</v>
          </cell>
        </row>
        <row r="62">
          <cell r="A62" t="str">
            <v>ITEM PEMBAYARAN NO.</v>
          </cell>
          <cell r="D62" t="str">
            <v>:  4.2 (1)</v>
          </cell>
          <cell r="J62" t="str">
            <v>Analisa EI-421</v>
          </cell>
        </row>
        <row r="63">
          <cell r="A63" t="str">
            <v>JENIS PEKERJAAN</v>
          </cell>
          <cell r="D63" t="str">
            <v>:  Lps. Pond. Ag. Kls. A, CBR Min 80%</v>
          </cell>
        </row>
        <row r="64">
          <cell r="A64" t="str">
            <v>SATUAN PEMBAYARAN</v>
          </cell>
          <cell r="D64" t="str">
            <v>:  M3</v>
          </cell>
          <cell r="J64" t="str">
            <v xml:space="preserve">         URAIAN ANALISA HARGA SATUAN</v>
          </cell>
        </row>
        <row r="65">
          <cell r="J65" t="str">
            <v>Lanjutan</v>
          </cell>
        </row>
        <row r="67">
          <cell r="A67" t="str">
            <v>No.</v>
          </cell>
          <cell r="C67" t="str">
            <v>U R A I A N</v>
          </cell>
          <cell r="G67" t="str">
            <v>KODE</v>
          </cell>
          <cell r="H67" t="str">
            <v>KOEF.</v>
          </cell>
          <cell r="I67" t="str">
            <v>SATUAN</v>
          </cell>
          <cell r="J67" t="str">
            <v>KETERANGAN</v>
          </cell>
        </row>
        <row r="70">
          <cell r="C70" t="str">
            <v xml:space="preserve">Kap. Prod./jam = </v>
          </cell>
          <cell r="D70" t="str">
            <v>V x Fa x 60</v>
          </cell>
          <cell r="G70" t="str">
            <v>Q2</v>
          </cell>
          <cell r="H70">
            <v>6.8766030129017413</v>
          </cell>
          <cell r="I70" t="str">
            <v>M3</v>
          </cell>
        </row>
        <row r="71">
          <cell r="D71" t="str">
            <v>Fk x Ts2</v>
          </cell>
        </row>
        <row r="72">
          <cell r="C72" t="str">
            <v>Koefisien Alat / M3 = 1 : Q2</v>
          </cell>
          <cell r="D72" t="str">
            <v xml:space="preserve"> =  1 : Q2</v>
          </cell>
          <cell r="G72" t="str">
            <v>(E08)</v>
          </cell>
          <cell r="H72">
            <v>0.14542063837680036</v>
          </cell>
          <cell r="I72" t="str">
            <v>Jam</v>
          </cell>
        </row>
        <row r="74">
          <cell r="A74" t="str">
            <v>2.c.</v>
          </cell>
          <cell r="C74" t="str">
            <v>MOTOR GRADER</v>
          </cell>
          <cell r="G74" t="str">
            <v>(E13)</v>
          </cell>
        </row>
        <row r="75">
          <cell r="C75" t="str">
            <v>Panjang hamparan</v>
          </cell>
          <cell r="G75" t="str">
            <v>Lh</v>
          </cell>
          <cell r="H75">
            <v>50</v>
          </cell>
          <cell r="I75" t="str">
            <v>M</v>
          </cell>
        </row>
        <row r="76">
          <cell r="C76" t="str">
            <v>Lebar efektif kerja blade</v>
          </cell>
          <cell r="G76" t="str">
            <v>b</v>
          </cell>
          <cell r="H76">
            <v>2.4</v>
          </cell>
          <cell r="I76" t="str">
            <v>M</v>
          </cell>
        </row>
        <row r="77">
          <cell r="C77" t="str">
            <v>Faktor Efisiensi alat</v>
          </cell>
          <cell r="G77" t="str">
            <v>Fa</v>
          </cell>
          <cell r="H77">
            <v>0.83</v>
          </cell>
          <cell r="I77" t="str">
            <v>-</v>
          </cell>
        </row>
        <row r="78">
          <cell r="C78" t="str">
            <v>Kecepatan rata-rata alat</v>
          </cell>
          <cell r="G78" t="str">
            <v>v</v>
          </cell>
          <cell r="H78">
            <v>4</v>
          </cell>
          <cell r="I78" t="str">
            <v>KM / Jam</v>
          </cell>
        </row>
        <row r="79">
          <cell r="C79" t="str">
            <v>Jumlah lintasan</v>
          </cell>
          <cell r="G79" t="str">
            <v>n</v>
          </cell>
          <cell r="H79">
            <v>6</v>
          </cell>
          <cell r="I79" t="str">
            <v>lintasan</v>
          </cell>
          <cell r="J79" t="str">
            <v>3 x pp</v>
          </cell>
        </row>
        <row r="80">
          <cell r="C80" t="str">
            <v>Waktu Siklus</v>
          </cell>
          <cell r="G80" t="str">
            <v>Ts3</v>
          </cell>
        </row>
        <row r="81">
          <cell r="C81" t="str">
            <v>- Perataan 1 lintasan  = (Lh x 60) : (v x 1000)</v>
          </cell>
          <cell r="G81" t="str">
            <v>T1</v>
          </cell>
          <cell r="H81">
            <v>0.75</v>
          </cell>
          <cell r="I81" t="str">
            <v>menit</v>
          </cell>
        </row>
        <row r="82">
          <cell r="C82" t="str">
            <v>- Lain-lain</v>
          </cell>
          <cell r="G82" t="str">
            <v>T2</v>
          </cell>
          <cell r="H82">
            <v>1</v>
          </cell>
          <cell r="I82" t="str">
            <v>menit</v>
          </cell>
        </row>
        <row r="83">
          <cell r="G83" t="str">
            <v>Ts3</v>
          </cell>
          <cell r="H83">
            <v>1.75</v>
          </cell>
          <cell r="I83" t="str">
            <v>menit</v>
          </cell>
        </row>
        <row r="85">
          <cell r="C85" t="str">
            <v>Kap.Prod. / jam =</v>
          </cell>
          <cell r="D85" t="str">
            <v>Lh x b x t x Fa x 60</v>
          </cell>
          <cell r="G85" t="str">
            <v>Q3</v>
          </cell>
          <cell r="H85">
            <v>85.371428571428567</v>
          </cell>
          <cell r="I85" t="str">
            <v>M3</v>
          </cell>
        </row>
        <row r="86">
          <cell r="D86" t="str">
            <v>n x Ts3</v>
          </cell>
        </row>
        <row r="87">
          <cell r="C87" t="str">
            <v>Koefisien Alat / M3</v>
          </cell>
          <cell r="D87" t="str">
            <v xml:space="preserve"> = 1 : Q3</v>
          </cell>
          <cell r="G87" t="str">
            <v>(E13)</v>
          </cell>
          <cell r="H87">
            <v>1.1713520749665328E-2</v>
          </cell>
          <cell r="I87" t="str">
            <v>Jam</v>
          </cell>
        </row>
        <row r="89">
          <cell r="A89" t="str">
            <v>2.d.</v>
          </cell>
          <cell r="C89" t="str">
            <v>TANDEM ROLLER</v>
          </cell>
          <cell r="G89" t="str">
            <v>(E17)</v>
          </cell>
        </row>
        <row r="90">
          <cell r="C90" t="str">
            <v>Kecepatan rata-rata</v>
          </cell>
          <cell r="G90" t="str">
            <v>v</v>
          </cell>
          <cell r="H90">
            <v>3</v>
          </cell>
          <cell r="I90" t="str">
            <v>KM / Jam</v>
          </cell>
        </row>
        <row r="91">
          <cell r="C91" t="str">
            <v>Lebar efektif pemadatan</v>
          </cell>
          <cell r="G91" t="str">
            <v>b</v>
          </cell>
          <cell r="H91">
            <v>1.2</v>
          </cell>
          <cell r="I91" t="str">
            <v>M</v>
          </cell>
        </row>
        <row r="92">
          <cell r="C92" t="str">
            <v>Jumlah lintasan</v>
          </cell>
          <cell r="G92" t="str">
            <v>n</v>
          </cell>
          <cell r="H92">
            <v>8</v>
          </cell>
          <cell r="I92" t="str">
            <v>lintasan</v>
          </cell>
        </row>
        <row r="93">
          <cell r="C93" t="str">
            <v>Faktor Efisiensi alat</v>
          </cell>
          <cell r="G93" t="str">
            <v>Fa</v>
          </cell>
          <cell r="H93">
            <v>0.83</v>
          </cell>
          <cell r="I93" t="str">
            <v>-</v>
          </cell>
        </row>
        <row r="95">
          <cell r="C95" t="str">
            <v>Kap.Prod. / jam =</v>
          </cell>
          <cell r="D95" t="str">
            <v>(v x 1000) x b x t x Fa</v>
          </cell>
          <cell r="G95" t="str">
            <v>Q4</v>
          </cell>
          <cell r="H95">
            <v>56.024999999999999</v>
          </cell>
          <cell r="I95" t="str">
            <v>M3</v>
          </cell>
        </row>
        <row r="96">
          <cell r="D96" t="str">
            <v>n</v>
          </cell>
        </row>
        <row r="97">
          <cell r="C97" t="str">
            <v>Koefisien Alat / M3</v>
          </cell>
          <cell r="D97" t="str">
            <v xml:space="preserve"> = 1 : Q4</v>
          </cell>
          <cell r="G97" t="str">
            <v>(E17)</v>
          </cell>
          <cell r="H97">
            <v>1.7849174475680501E-2</v>
          </cell>
          <cell r="I97" t="str">
            <v>Jam</v>
          </cell>
        </row>
        <row r="99">
          <cell r="A99" t="str">
            <v>2.e.</v>
          </cell>
          <cell r="C99" t="str">
            <v>WATERTANK TRUCK</v>
          </cell>
          <cell r="G99" t="str">
            <v>(E23)</v>
          </cell>
        </row>
        <row r="100">
          <cell r="C100" t="str">
            <v>Volume tangki air</v>
          </cell>
          <cell r="G100" t="str">
            <v>V</v>
          </cell>
          <cell r="H100">
            <v>4</v>
          </cell>
          <cell r="I100" t="str">
            <v>M3</v>
          </cell>
        </row>
        <row r="101">
          <cell r="C101" t="str">
            <v>Kebutuhan air / M3 agregat padat</v>
          </cell>
          <cell r="G101" t="str">
            <v>Wc</v>
          </cell>
          <cell r="H101">
            <v>7.0000000000000007E-2</v>
          </cell>
          <cell r="I101" t="str">
            <v>M3</v>
          </cell>
        </row>
        <row r="102">
          <cell r="C102" t="str">
            <v>Pengisian tangki / jam</v>
          </cell>
          <cell r="G102" t="str">
            <v>n</v>
          </cell>
          <cell r="H102">
            <v>1</v>
          </cell>
          <cell r="I102" t="str">
            <v>kali</v>
          </cell>
        </row>
        <row r="103">
          <cell r="C103" t="str">
            <v>Faktor Efisiensi alat</v>
          </cell>
          <cell r="G103" t="str">
            <v>Fa</v>
          </cell>
          <cell r="H103">
            <v>0.83</v>
          </cell>
          <cell r="I103" t="str">
            <v>-</v>
          </cell>
        </row>
        <row r="105">
          <cell r="C105" t="str">
            <v>Kap.Prod. / jam =</v>
          </cell>
          <cell r="D105" t="str">
            <v>V x n x Fa</v>
          </cell>
          <cell r="G105" t="str">
            <v>Q5</v>
          </cell>
          <cell r="H105">
            <v>47.428571428571423</v>
          </cell>
          <cell r="I105" t="str">
            <v>M3</v>
          </cell>
        </row>
        <row r="106">
          <cell r="D106" t="str">
            <v>Wc</v>
          </cell>
        </row>
        <row r="107">
          <cell r="C107" t="str">
            <v>Koefisien Alat / M3</v>
          </cell>
          <cell r="D107" t="str">
            <v xml:space="preserve"> = 1 : Q5</v>
          </cell>
          <cell r="G107" t="str">
            <v>(E23)</v>
          </cell>
          <cell r="H107">
            <v>2.1084337349397592E-2</v>
          </cell>
          <cell r="I107" t="str">
            <v>Jam</v>
          </cell>
        </row>
        <row r="110">
          <cell r="A110" t="str">
            <v>2.g.</v>
          </cell>
          <cell r="C110" t="str">
            <v>ALAT BANTU</v>
          </cell>
        </row>
        <row r="111">
          <cell r="C111" t="str">
            <v>diperlukan :</v>
          </cell>
          <cell r="J111" t="str">
            <v>Lump Sum</v>
          </cell>
        </row>
        <row r="112">
          <cell r="C112" t="str">
            <v>- Kereta dorong     = 2 buah</v>
          </cell>
        </row>
        <row r="113">
          <cell r="C113" t="str">
            <v>- Sekop                = 3 buah</v>
          </cell>
        </row>
        <row r="114">
          <cell r="C114" t="str">
            <v>- Garpu                = 2 buah</v>
          </cell>
        </row>
        <row r="120">
          <cell r="J120" t="str">
            <v>Berlanjut ke halaman berikut</v>
          </cell>
        </row>
        <row r="121">
          <cell r="A121" t="str">
            <v>ITEM PEMBAYARAN NO.</v>
          </cell>
          <cell r="D121" t="str">
            <v>:  4.2 (1)</v>
          </cell>
          <cell r="J121" t="str">
            <v>Analisa EI-421</v>
          </cell>
        </row>
        <row r="122">
          <cell r="A122" t="str">
            <v>JENIS PEKERJAAN</v>
          </cell>
          <cell r="D122" t="str">
            <v>:  Lps. Pond. Ag. Kls. A, CBR Min 80%</v>
          </cell>
        </row>
        <row r="123">
          <cell r="A123" t="str">
            <v>SATUAN PEMBAYARAN</v>
          </cell>
          <cell r="D123" t="str">
            <v>:  M3</v>
          </cell>
          <cell r="J123" t="str">
            <v xml:space="preserve">         URAIAN ANALISA HARGA SATUAN</v>
          </cell>
        </row>
        <row r="124">
          <cell r="J124" t="str">
            <v>Lanjutan</v>
          </cell>
        </row>
        <row r="126">
          <cell r="A126" t="str">
            <v>No.</v>
          </cell>
          <cell r="C126" t="str">
            <v>U R A I A N</v>
          </cell>
          <cell r="G126" t="str">
            <v>KODE</v>
          </cell>
          <cell r="H126" t="str">
            <v>KOEF.</v>
          </cell>
          <cell r="I126" t="str">
            <v>SATUAN</v>
          </cell>
          <cell r="J126" t="str">
            <v>KETERANGAN</v>
          </cell>
        </row>
        <row r="129">
          <cell r="A129" t="str">
            <v xml:space="preserve">   3.</v>
          </cell>
          <cell r="C129" t="str">
            <v>TENAGA</v>
          </cell>
        </row>
        <row r="130">
          <cell r="C130" t="str">
            <v>Produksi menentukan : WHEEL LOADER</v>
          </cell>
          <cell r="G130" t="str">
            <v>Q1</v>
          </cell>
          <cell r="H130">
            <v>28.012500000000003</v>
          </cell>
          <cell r="I130" t="str">
            <v>M3/Jam</v>
          </cell>
        </row>
        <row r="131">
          <cell r="C131" t="str">
            <v>Produksi Agregat / hari  =  Tk x Q1</v>
          </cell>
          <cell r="G131" t="str">
            <v>Qt</v>
          </cell>
          <cell r="H131">
            <v>196.08750000000003</v>
          </cell>
          <cell r="I131" t="str">
            <v>M3</v>
          </cell>
        </row>
        <row r="132">
          <cell r="C132" t="str">
            <v>Kebutuhan tenaga :</v>
          </cell>
        </row>
        <row r="133">
          <cell r="D133" t="str">
            <v>- Pekerja</v>
          </cell>
          <cell r="G133" t="str">
            <v>P</v>
          </cell>
          <cell r="H133">
            <v>7</v>
          </cell>
          <cell r="I133" t="str">
            <v>orang</v>
          </cell>
        </row>
        <row r="134">
          <cell r="D134" t="str">
            <v>- Mandor</v>
          </cell>
          <cell r="G134" t="str">
            <v>M</v>
          </cell>
          <cell r="H134">
            <v>1</v>
          </cell>
          <cell r="I134" t="str">
            <v>orang</v>
          </cell>
        </row>
        <row r="136">
          <cell r="C136" t="str">
            <v>Koefisien tenaga / M3     :</v>
          </cell>
        </row>
        <row r="137">
          <cell r="D137" t="str">
            <v>- Pekerja</v>
          </cell>
          <cell r="E137" t="str">
            <v>= (Tk x P) : Qt</v>
          </cell>
          <cell r="G137" t="str">
            <v>(L01)</v>
          </cell>
          <cell r="H137">
            <v>0.24988844265952695</v>
          </cell>
          <cell r="I137" t="str">
            <v>Jam</v>
          </cell>
        </row>
        <row r="138">
          <cell r="D138" t="str">
            <v>- Mandor</v>
          </cell>
          <cell r="E138" t="str">
            <v>= (Tk x M) : Qt</v>
          </cell>
          <cell r="G138" t="str">
            <v>(L03)</v>
          </cell>
          <cell r="H138">
            <v>3.5698348951360995E-2</v>
          </cell>
          <cell r="I138" t="str">
            <v>Jam</v>
          </cell>
        </row>
        <row r="141">
          <cell r="A141" t="str">
            <v>4.</v>
          </cell>
          <cell r="C141" t="str">
            <v>HARGA DASAR SATUAN UPAH, BAHAN DAN ALAT</v>
          </cell>
        </row>
        <row r="142">
          <cell r="C142" t="str">
            <v>Lihat lampiran.</v>
          </cell>
        </row>
        <row r="144">
          <cell r="A144" t="str">
            <v>5.</v>
          </cell>
          <cell r="C144" t="str">
            <v>ANALISA HARGA SATUAN PEKERJAAN</v>
          </cell>
        </row>
        <row r="145">
          <cell r="C145" t="str">
            <v>Lihat perhitungan dalam FORMULIR STANDAR UNTUK</v>
          </cell>
        </row>
        <row r="146">
          <cell r="C146" t="str">
            <v>PEREKEMAN ANALISA MASING-MASING HARGA</v>
          </cell>
        </row>
        <row r="147">
          <cell r="C147" t="str">
            <v>SATUAN.</v>
          </cell>
        </row>
        <row r="148">
          <cell r="C148" t="str">
            <v>Didapat Harga Satuan Pekerjaan :</v>
          </cell>
        </row>
        <row r="150">
          <cell r="C150" t="str">
            <v xml:space="preserve">Rp.  </v>
          </cell>
          <cell r="D150">
            <v>305360.26695768902</v>
          </cell>
          <cell r="E150" t="str">
            <v xml:space="preserve"> / M3.</v>
          </cell>
        </row>
        <row r="153">
          <cell r="A153" t="str">
            <v>6.</v>
          </cell>
          <cell r="C153" t="str">
            <v>WAKTU PELAKSANAAN YANG DIPERLUKAN</v>
          </cell>
        </row>
        <row r="154">
          <cell r="C154" t="str">
            <v>Waktu pelaksanaan</v>
          </cell>
          <cell r="D154" t="str">
            <v>:  . . . . . . .  bulan</v>
          </cell>
        </row>
        <row r="156">
          <cell r="A156" t="str">
            <v>7.</v>
          </cell>
          <cell r="C156" t="str">
            <v>VOLUME PEKERJAAN YANG DIPERLUKAN</v>
          </cell>
        </row>
        <row r="157">
          <cell r="C157" t="str">
            <v>Volume pekerjaan  :</v>
          </cell>
          <cell r="D157">
            <v>0</v>
          </cell>
          <cell r="E157" t="str">
            <v>M3</v>
          </cell>
        </row>
        <row r="180">
          <cell r="A180" t="str">
            <v>ITEM PEMBAYARAN NO.</v>
          </cell>
          <cell r="D180" t="str">
            <v>:  4.2 (2)</v>
          </cell>
          <cell r="J180" t="str">
            <v>Analisa EI-422</v>
          </cell>
          <cell r="T180" t="str">
            <v>Analisa EI-422</v>
          </cell>
        </row>
        <row r="181">
          <cell r="A181" t="str">
            <v>JENIS PEKERJAAN</v>
          </cell>
          <cell r="D181" t="str">
            <v>:  Lps. Pond. Ag. Kls. B, CBR Min 35%</v>
          </cell>
        </row>
        <row r="182">
          <cell r="A182" t="str">
            <v>SATUAN PEMBAYARAN</v>
          </cell>
          <cell r="D182" t="str">
            <v>:  M3</v>
          </cell>
          <cell r="J182" t="str">
            <v xml:space="preserve">         URAIAN ANALISA HARGA SATUAN</v>
          </cell>
          <cell r="L182" t="str">
            <v>FORMULIR STANDAR UNTUK</v>
          </cell>
        </row>
        <row r="183">
          <cell r="L183" t="str">
            <v>PEREKAMAN ANALISA MASING-MASING HARGA SATUAN</v>
          </cell>
        </row>
        <row r="184">
          <cell r="L184" t="str">
            <v/>
          </cell>
        </row>
        <row r="185">
          <cell r="A185" t="str">
            <v>No.</v>
          </cell>
          <cell r="C185" t="str">
            <v>U R A I A N</v>
          </cell>
          <cell r="G185" t="str">
            <v>KODE</v>
          </cell>
          <cell r="H185" t="str">
            <v>KOEF.</v>
          </cell>
          <cell r="I185" t="str">
            <v>SATUAN</v>
          </cell>
          <cell r="J185" t="str">
            <v>KETERANGAN</v>
          </cell>
        </row>
        <row r="187">
          <cell r="L187" t="str">
            <v>PROYEK</v>
          </cell>
          <cell r="O187" t="str">
            <v>:</v>
          </cell>
        </row>
        <row r="188">
          <cell r="A188" t="str">
            <v>I.</v>
          </cell>
          <cell r="C188" t="str">
            <v>ASUMSI</v>
          </cell>
          <cell r="L188" t="str">
            <v>No. PAKET KONTRAK</v>
          </cell>
          <cell r="O188" t="str">
            <v>:</v>
          </cell>
        </row>
        <row r="189">
          <cell r="A189">
            <v>1</v>
          </cell>
          <cell r="C189" t="str">
            <v>Menggunakan alat berat (cara mekanik)</v>
          </cell>
          <cell r="L189" t="str">
            <v>NAMA PAKET</v>
          </cell>
          <cell r="O189" t="str">
            <v>:</v>
          </cell>
        </row>
        <row r="190">
          <cell r="A190">
            <v>2</v>
          </cell>
          <cell r="C190" t="str">
            <v>Lokasi pekerjaan : sepanjang jalan</v>
          </cell>
          <cell r="L190" t="str">
            <v>PROP / KAB / KODYA</v>
          </cell>
          <cell r="O190" t="str">
            <v>:</v>
          </cell>
        </row>
        <row r="191">
          <cell r="A191">
            <v>3</v>
          </cell>
          <cell r="C191" t="str">
            <v>Kondisi existing jalan : sedang</v>
          </cell>
          <cell r="L191" t="str">
            <v>ITEM PEMBAYARAN NO.</v>
          </cell>
          <cell r="O191" t="str">
            <v>:  4.2 (2)</v>
          </cell>
          <cell r="R191" t="str">
            <v>PERKIRAAN VOL. PEK.</v>
          </cell>
          <cell r="T191" t="str">
            <v>:</v>
          </cell>
          <cell r="U191">
            <v>0</v>
          </cell>
        </row>
        <row r="192">
          <cell r="A192">
            <v>4</v>
          </cell>
          <cell r="C192" t="str">
            <v>Jarak rata-rata Base Camp ke lokasi pekerjaan</v>
          </cell>
          <cell r="G192" t="str">
            <v>L</v>
          </cell>
          <cell r="H192">
            <v>8.7249999999999996</v>
          </cell>
          <cell r="I192" t="str">
            <v>KM</v>
          </cell>
          <cell r="L192" t="str">
            <v>JENIS PEKERJAAN</v>
          </cell>
          <cell r="O192" t="str">
            <v>:  Lps. Pond. Ag. Kls. B, CBR Min 35%</v>
          </cell>
          <cell r="R192" t="str">
            <v>TOTAL HARGA (Rp.)</v>
          </cell>
          <cell r="T192" t="str">
            <v>:</v>
          </cell>
          <cell r="U192">
            <v>3711291.7469440131</v>
          </cell>
        </row>
        <row r="193">
          <cell r="A193">
            <v>5</v>
          </cell>
          <cell r="C193" t="str">
            <v>Tebal lapis Agregat padat</v>
          </cell>
          <cell r="G193" t="str">
            <v>t</v>
          </cell>
          <cell r="H193">
            <v>0.15</v>
          </cell>
          <cell r="I193" t="str">
            <v>M</v>
          </cell>
          <cell r="L193" t="str">
            <v>SATUAN PEMBAYARAN</v>
          </cell>
          <cell r="O193" t="str">
            <v>:  M3</v>
          </cell>
          <cell r="R193" t="str">
            <v>% THD. BIAYA PROYEK</v>
          </cell>
          <cell r="T193" t="str">
            <v>:</v>
          </cell>
          <cell r="U193" t="e">
            <v>#DIV/0!</v>
          </cell>
        </row>
        <row r="194">
          <cell r="A194">
            <v>6</v>
          </cell>
          <cell r="C194" t="str">
            <v>Faktor kembang material (Padat-Lepas)</v>
          </cell>
          <cell r="G194" t="str">
            <v>Fk</v>
          </cell>
          <cell r="H194">
            <v>1.2</v>
          </cell>
          <cell r="I194" t="str">
            <v>-</v>
          </cell>
        </row>
        <row r="195">
          <cell r="A195">
            <v>7</v>
          </cell>
          <cell r="C195" t="str">
            <v>Jam kerja efektif per-hari</v>
          </cell>
          <cell r="G195" t="str">
            <v>Tk</v>
          </cell>
          <cell r="H195">
            <v>7</v>
          </cell>
          <cell r="I195" t="str">
            <v>Jam</v>
          </cell>
        </row>
        <row r="196">
          <cell r="A196">
            <v>8</v>
          </cell>
          <cell r="C196" t="str">
            <v>Lebar bahu jalan</v>
          </cell>
          <cell r="G196" t="str">
            <v>Lb</v>
          </cell>
          <cell r="H196">
            <v>1</v>
          </cell>
          <cell r="I196" t="str">
            <v>M</v>
          </cell>
          <cell r="Q196" t="str">
            <v>PERKIRAAN</v>
          </cell>
          <cell r="R196" t="str">
            <v>HARGA</v>
          </cell>
          <cell r="S196" t="str">
            <v>JUMLAH</v>
          </cell>
        </row>
        <row r="197">
          <cell r="A197">
            <v>9</v>
          </cell>
          <cell r="C197" t="str">
            <v>Proporsi Campuran :</v>
          </cell>
          <cell r="D197" t="str">
            <v>- Agregat Kasar</v>
          </cell>
          <cell r="G197" t="str">
            <v>Ak</v>
          </cell>
          <cell r="H197">
            <v>35</v>
          </cell>
          <cell r="I197" t="str">
            <v>%</v>
          </cell>
          <cell r="J197" t="str">
            <v xml:space="preserve"> Gradasi harus</v>
          </cell>
          <cell r="L197" t="str">
            <v>NO.</v>
          </cell>
          <cell r="N197" t="str">
            <v>KOMPONEN</v>
          </cell>
          <cell r="P197" t="str">
            <v>SATUAN</v>
          </cell>
          <cell r="Q197" t="str">
            <v>KUANTITAS</v>
          </cell>
          <cell r="R197" t="str">
            <v>SATUAN</v>
          </cell>
          <cell r="S197" t="str">
            <v>HARGA</v>
          </cell>
        </row>
        <row r="198">
          <cell r="D198" t="str">
            <v>- Agregat Halus</v>
          </cell>
          <cell r="G198" t="str">
            <v>Ah</v>
          </cell>
          <cell r="H198">
            <v>20</v>
          </cell>
          <cell r="I198" t="str">
            <v>%</v>
          </cell>
          <cell r="J198" t="str">
            <v xml:space="preserve"> memenuhi</v>
          </cell>
          <cell r="R198" t="str">
            <v>(Rp.)</v>
          </cell>
          <cell r="S198" t="str">
            <v>(Rp.)</v>
          </cell>
        </row>
        <row r="199">
          <cell r="D199" t="str">
            <v>- Sirtu</v>
          </cell>
          <cell r="G199" t="str">
            <v>St</v>
          </cell>
          <cell r="H199">
            <v>45</v>
          </cell>
          <cell r="I199" t="str">
            <v>%</v>
          </cell>
          <cell r="J199" t="str">
            <v xml:space="preserve"> Spesifikasi</v>
          </cell>
        </row>
        <row r="200">
          <cell r="A200" t="str">
            <v>II.</v>
          </cell>
          <cell r="C200" t="str">
            <v>URUTAN KERJA</v>
          </cell>
        </row>
        <row r="201">
          <cell r="A201">
            <v>1</v>
          </cell>
          <cell r="C201" t="str">
            <v xml:space="preserve">Wheel Loader mencampur &amp; memuat Agregat ke </v>
          </cell>
          <cell r="L201" t="str">
            <v>A.</v>
          </cell>
          <cell r="N201" t="str">
            <v>TENAGA</v>
          </cell>
        </row>
        <row r="202">
          <cell r="C202" t="str">
            <v>dalam Dump Truck di Base Camp</v>
          </cell>
        </row>
        <row r="203">
          <cell r="A203">
            <v>2</v>
          </cell>
          <cell r="C203" t="str">
            <v>Dump Truck mengangkut Agregat ke lokasi</v>
          </cell>
          <cell r="L203" t="str">
            <v>1.</v>
          </cell>
          <cell r="N203" t="str">
            <v>Pekerja</v>
          </cell>
          <cell r="O203" t="str">
            <v>(L01)</v>
          </cell>
          <cell r="P203" t="str">
            <v>Jam</v>
          </cell>
          <cell r="Q203">
            <v>0.24988844265952695</v>
          </cell>
          <cell r="R203">
            <v>2857.14</v>
          </cell>
          <cell r="U203">
            <v>713.96626506024074</v>
          </cell>
        </row>
        <row r="204">
          <cell r="C204" t="str">
            <v>pekerjaan dan dihampar dengan Motor Grader</v>
          </cell>
          <cell r="L204" t="str">
            <v>2.</v>
          </cell>
          <cell r="N204" t="str">
            <v>Mandor</v>
          </cell>
          <cell r="O204" t="str">
            <v>(L03)</v>
          </cell>
          <cell r="P204" t="str">
            <v>Jam</v>
          </cell>
          <cell r="Q204">
            <v>3.5698348951360995E-2</v>
          </cell>
          <cell r="R204">
            <v>3214.29</v>
          </cell>
          <cell r="U204">
            <v>114.74484605087014</v>
          </cell>
        </row>
        <row r="205">
          <cell r="A205">
            <v>3</v>
          </cell>
          <cell r="C205" t="str">
            <v>Hamparan Agregat dibasahi dengan Water Tank Truck</v>
          </cell>
        </row>
        <row r="206">
          <cell r="C206" t="str">
            <v>sebelum dipadatkan dengan Tandem Roller &amp; PTR</v>
          </cell>
        </row>
        <row r="207">
          <cell r="A207">
            <v>4</v>
          </cell>
          <cell r="C207" t="str">
            <v>Selama pemadatan sekelompok pekerja akan</v>
          </cell>
          <cell r="Q207" t="str">
            <v xml:space="preserve">JUMLAH HARGA TENAGA   </v>
          </cell>
          <cell r="U207">
            <v>828.71111111111088</v>
          </cell>
        </row>
        <row r="208">
          <cell r="C208" t="str">
            <v>merapikan tepi hamparan dan level permukaan</v>
          </cell>
        </row>
        <row r="209">
          <cell r="C209" t="str">
            <v>dengan menggunakan alat bantu</v>
          </cell>
          <cell r="L209" t="str">
            <v>B.</v>
          </cell>
          <cell r="N209" t="str">
            <v>BAHAN</v>
          </cell>
        </row>
        <row r="211">
          <cell r="A211" t="str">
            <v>III.</v>
          </cell>
          <cell r="C211" t="str">
            <v>PEMAKAIAN BAHAN, ALAT DAN TENAGA</v>
          </cell>
          <cell r="L211" t="str">
            <v>1.</v>
          </cell>
          <cell r="N211" t="str">
            <v>Agregat Kasar     (M03)</v>
          </cell>
          <cell r="P211" t="str">
            <v>M3</v>
          </cell>
          <cell r="Q211">
            <v>0.42</v>
          </cell>
          <cell r="R211">
            <v>222345.54558042376</v>
          </cell>
          <cell r="U211">
            <v>93385.129143777973</v>
          </cell>
        </row>
        <row r="212">
          <cell r="A212" t="str">
            <v xml:space="preserve">   1.</v>
          </cell>
          <cell r="C212" t="str">
            <v>BAHAN</v>
          </cell>
          <cell r="L212" t="str">
            <v>2.</v>
          </cell>
          <cell r="N212" t="str">
            <v>Agregat Halus     (M04)</v>
          </cell>
          <cell r="P212" t="str">
            <v>M3</v>
          </cell>
          <cell r="Q212">
            <v>0.24</v>
          </cell>
          <cell r="R212">
            <v>194196.70775416915</v>
          </cell>
          <cell r="U212">
            <v>46607.209861000592</v>
          </cell>
        </row>
        <row r="213">
          <cell r="C213" t="str">
            <v>- Agregat Kasar</v>
          </cell>
          <cell r="D213" t="str">
            <v>=  Ak x 1 M3 x Fk</v>
          </cell>
          <cell r="G213" t="str">
            <v>M03</v>
          </cell>
          <cell r="H213">
            <v>0.42</v>
          </cell>
          <cell r="I213" t="str">
            <v>M3</v>
          </cell>
          <cell r="L213" t="str">
            <v>3.</v>
          </cell>
          <cell r="N213" t="str">
            <v>Sirtu</v>
          </cell>
          <cell r="O213" t="str">
            <v>(M16)</v>
          </cell>
          <cell r="P213" t="str">
            <v>M3</v>
          </cell>
          <cell r="Q213">
            <v>0.54</v>
          </cell>
          <cell r="R213">
            <v>264500</v>
          </cell>
          <cell r="U213">
            <v>142830</v>
          </cell>
        </row>
        <row r="214">
          <cell r="C214" t="str">
            <v>- Agregat Halus</v>
          </cell>
          <cell r="D214" t="str">
            <v>=  Ah x 1 M3 x Fk</v>
          </cell>
          <cell r="G214" t="str">
            <v>M04</v>
          </cell>
          <cell r="H214">
            <v>0.24</v>
          </cell>
          <cell r="I214" t="str">
            <v>M3</v>
          </cell>
        </row>
        <row r="215">
          <cell r="C215" t="str">
            <v>- Sirtu</v>
          </cell>
          <cell r="D215" t="str">
            <v>=  St x 1 M3 x Fk</v>
          </cell>
          <cell r="G215" t="str">
            <v>M16</v>
          </cell>
          <cell r="H215">
            <v>0.54</v>
          </cell>
          <cell r="I215" t="str">
            <v>M3</v>
          </cell>
        </row>
        <row r="216">
          <cell r="A216" t="str">
            <v xml:space="preserve">   2.</v>
          </cell>
          <cell r="C216" t="str">
            <v>ALAT</v>
          </cell>
        </row>
        <row r="217">
          <cell r="A217" t="str">
            <v>2.a.</v>
          </cell>
          <cell r="C217" t="str">
            <v>WHEEL LOADER</v>
          </cell>
          <cell r="G217" t="str">
            <v>(E15)</v>
          </cell>
          <cell r="Q217" t="str">
            <v xml:space="preserve">JUMLAH HARGA BAHAN   </v>
          </cell>
          <cell r="U217">
            <v>282822.33900477854</v>
          </cell>
        </row>
        <row r="218">
          <cell r="C218" t="str">
            <v>Kapasitas bucket</v>
          </cell>
          <cell r="G218" t="str">
            <v>V</v>
          </cell>
          <cell r="H218">
            <v>1.5</v>
          </cell>
          <cell r="I218" t="str">
            <v>M3</v>
          </cell>
        </row>
        <row r="219">
          <cell r="C219" t="str">
            <v>Faktor bucket</v>
          </cell>
          <cell r="G219" t="str">
            <v>Fb</v>
          </cell>
          <cell r="H219">
            <v>0.9</v>
          </cell>
          <cell r="I219" t="str">
            <v>-</v>
          </cell>
          <cell r="J219" t="str">
            <v>Pemuatan ringan</v>
          </cell>
          <cell r="L219" t="str">
            <v>C.</v>
          </cell>
          <cell r="N219" t="str">
            <v>PERALATAN</v>
          </cell>
        </row>
        <row r="220">
          <cell r="C220" t="str">
            <v>Faktor Efisiensi alat</v>
          </cell>
          <cell r="G220" t="str">
            <v>Fa</v>
          </cell>
          <cell r="H220">
            <v>0.83</v>
          </cell>
          <cell r="I220" t="str">
            <v>-</v>
          </cell>
        </row>
        <row r="221">
          <cell r="C221" t="str">
            <v>Waktu siklus</v>
          </cell>
          <cell r="G221" t="str">
            <v>Ts1</v>
          </cell>
          <cell r="L221" t="str">
            <v>1</v>
          </cell>
          <cell r="N221" t="str">
            <v>Wheel Loader</v>
          </cell>
          <cell r="O221" t="str">
            <v>E15</v>
          </cell>
          <cell r="P221" t="str">
            <v>Jam</v>
          </cell>
          <cell r="Q221">
            <v>3.5698348951360995E-2</v>
          </cell>
          <cell r="R221">
            <v>163808.13869490434</v>
          </cell>
          <cell r="U221">
            <v>5847.680096203635</v>
          </cell>
        </row>
        <row r="222">
          <cell r="C222" t="str">
            <v>- Mencampur</v>
          </cell>
          <cell r="G222" t="str">
            <v>T1</v>
          </cell>
          <cell r="H222">
            <v>1.5</v>
          </cell>
          <cell r="I222" t="str">
            <v>menit</v>
          </cell>
          <cell r="L222" t="str">
            <v>2</v>
          </cell>
          <cell r="N222" t="str">
            <v>Dump Truck</v>
          </cell>
          <cell r="O222" t="str">
            <v>E09</v>
          </cell>
          <cell r="P222" t="str">
            <v>Jam</v>
          </cell>
          <cell r="Q222">
            <v>0.14542063837680036</v>
          </cell>
          <cell r="R222">
            <v>70230.073977639215</v>
          </cell>
          <cell r="U222">
            <v>10212.90219107821</v>
          </cell>
        </row>
        <row r="223">
          <cell r="C223" t="str">
            <v>- Memuat dan lain-lain</v>
          </cell>
          <cell r="G223" t="str">
            <v>T2</v>
          </cell>
          <cell r="H223">
            <v>0.5</v>
          </cell>
          <cell r="I223" t="str">
            <v>menit</v>
          </cell>
          <cell r="L223" t="str">
            <v>3</v>
          </cell>
          <cell r="N223" t="str">
            <v>Motor Grader</v>
          </cell>
          <cell r="O223" t="str">
            <v>E13</v>
          </cell>
          <cell r="P223" t="str">
            <v>Jam</v>
          </cell>
          <cell r="Q223">
            <v>1.1713520749665328E-2</v>
          </cell>
          <cell r="R223">
            <v>201666.62574070093</v>
          </cell>
          <cell r="U223">
            <v>2362.2262051286921</v>
          </cell>
        </row>
        <row r="224">
          <cell r="G224" t="str">
            <v>Ts1</v>
          </cell>
          <cell r="H224">
            <v>2</v>
          </cell>
          <cell r="I224" t="str">
            <v>menit</v>
          </cell>
          <cell r="L224" t="str">
            <v>4</v>
          </cell>
          <cell r="N224" t="str">
            <v>Tandem Roller</v>
          </cell>
          <cell r="O224" t="str">
            <v>E17</v>
          </cell>
          <cell r="P224" t="str">
            <v>Jam</v>
          </cell>
          <cell r="Q224">
            <v>1.7849174475680501E-2</v>
          </cell>
          <cell r="R224">
            <v>293927.19306224468</v>
          </cell>
          <cell r="U224">
            <v>5246.3577521150328</v>
          </cell>
        </row>
        <row r="225">
          <cell r="L225" t="str">
            <v>5</v>
          </cell>
          <cell r="N225" t="str">
            <v>Water Tanker</v>
          </cell>
          <cell r="O225" t="str">
            <v>E23</v>
          </cell>
          <cell r="P225" t="str">
            <v>Jam</v>
          </cell>
          <cell r="Q225">
            <v>2.1084337349397592E-2</v>
          </cell>
          <cell r="R225">
            <v>67020.510980434308</v>
          </cell>
          <cell r="U225">
            <v>1413.0830628404826</v>
          </cell>
        </row>
        <row r="226">
          <cell r="C226" t="str">
            <v>Kap. Prod. / jam =</v>
          </cell>
          <cell r="D226" t="str">
            <v>V x Fb x Fa x 60</v>
          </cell>
          <cell r="G226" t="str">
            <v>Q1</v>
          </cell>
          <cell r="H226">
            <v>28.012500000000003</v>
          </cell>
          <cell r="I226" t="str">
            <v>M3</v>
          </cell>
          <cell r="L226" t="str">
            <v>6</v>
          </cell>
          <cell r="N226" t="str">
            <v>Alat Bantu</v>
          </cell>
          <cell r="P226" t="str">
            <v>Ls</v>
          </cell>
          <cell r="Q226">
            <v>1</v>
          </cell>
          <cell r="R226">
            <v>75</v>
          </cell>
          <cell r="U226">
            <v>75</v>
          </cell>
        </row>
        <row r="227">
          <cell r="D227" t="str">
            <v>Fk x Ts1</v>
          </cell>
        </row>
        <row r="228">
          <cell r="C228" t="str">
            <v>Koefisien Alat / M3</v>
          </cell>
          <cell r="D228" t="str">
            <v xml:space="preserve"> =  1  :  Q1</v>
          </cell>
          <cell r="G228" t="str">
            <v>(E15)</v>
          </cell>
          <cell r="H228">
            <v>3.5698348951360995E-2</v>
          </cell>
          <cell r="I228" t="str">
            <v>Jam</v>
          </cell>
        </row>
        <row r="229">
          <cell r="Q229" t="str">
            <v xml:space="preserve">JUMLAH HARGA PERALATAN   </v>
          </cell>
          <cell r="U229">
            <v>25157.249307366055</v>
          </cell>
        </row>
        <row r="230">
          <cell r="A230" t="str">
            <v>2.b.</v>
          </cell>
          <cell r="C230" t="str">
            <v>DUMP TRUCK</v>
          </cell>
          <cell r="G230" t="str">
            <v>(E09)</v>
          </cell>
        </row>
        <row r="231">
          <cell r="C231" t="str">
            <v>Kapasitas bak</v>
          </cell>
          <cell r="G231" t="str">
            <v>V</v>
          </cell>
          <cell r="H231">
            <v>6</v>
          </cell>
          <cell r="I231" t="str">
            <v>M3</v>
          </cell>
          <cell r="L231" t="str">
            <v>D.</v>
          </cell>
          <cell r="N231" t="str">
            <v>JUMLAH HARGA TENAGA, BAHAN DAN PERALATAN  ( A + B + C )</v>
          </cell>
          <cell r="U231">
            <v>308808.29942325567</v>
          </cell>
        </row>
        <row r="232">
          <cell r="C232" t="str">
            <v>Faktor Efisiensi alat</v>
          </cell>
          <cell r="G232" t="str">
            <v>Fa</v>
          </cell>
          <cell r="H232">
            <v>0.83</v>
          </cell>
          <cell r="I232" t="str">
            <v>-</v>
          </cell>
          <cell r="L232" t="str">
            <v>E.</v>
          </cell>
          <cell r="N232" t="str">
            <v>OVERHEAD &amp; PROFIT</v>
          </cell>
          <cell r="P232">
            <v>10</v>
          </cell>
          <cell r="Q232" t="str">
            <v>%  x  D</v>
          </cell>
          <cell r="U232">
            <v>30880.829942325567</v>
          </cell>
        </row>
        <row r="233">
          <cell r="C233" t="str">
            <v>Kecepatan rata-rata bermuatan</v>
          </cell>
          <cell r="G233" t="str">
            <v>v1</v>
          </cell>
          <cell r="H233">
            <v>45</v>
          </cell>
          <cell r="I233" t="str">
            <v>KM / Jam</v>
          </cell>
          <cell r="L233" t="str">
            <v>F.</v>
          </cell>
          <cell r="N233" t="str">
            <v>HARGA SATUAN PEKERJAAN  ( D + E )</v>
          </cell>
          <cell r="U233">
            <v>339689.1293655812</v>
          </cell>
        </row>
        <row r="234">
          <cell r="C234" t="str">
            <v>Kecepatan rata-rata kosong</v>
          </cell>
          <cell r="G234" t="str">
            <v>v2</v>
          </cell>
          <cell r="H234">
            <v>60</v>
          </cell>
          <cell r="I234" t="str">
            <v>KM / Jam</v>
          </cell>
          <cell r="L234" t="str">
            <v>Note: 1</v>
          </cell>
          <cell r="N234" t="str">
            <v>SATUAN dapat berdasarkan atas jam operasi untuk Tenaga Kerja dan Peralatan, volume dan/atau ukuran</v>
          </cell>
        </row>
        <row r="235">
          <cell r="C235" t="str">
            <v>Waktu Siklus  :  - Waktu memuat = V : Q1 x 60</v>
          </cell>
          <cell r="G235" t="str">
            <v>T1</v>
          </cell>
          <cell r="H235">
            <v>12.851405622489958</v>
          </cell>
          <cell r="I235" t="str">
            <v>menit</v>
          </cell>
          <cell r="N235" t="str">
            <v>berat untuk bahan-bahan.</v>
          </cell>
        </row>
        <row r="236">
          <cell r="C236" t="str">
            <v>- Waktu tempuh isi = (L : v1) x 60 menit</v>
          </cell>
          <cell r="G236" t="str">
            <v>T2</v>
          </cell>
          <cell r="H236">
            <v>11.633333333333333</v>
          </cell>
          <cell r="I236" t="str">
            <v>menit</v>
          </cell>
          <cell r="L236">
            <v>2</v>
          </cell>
          <cell r="N236" t="str">
            <v>Kuantitas satuan adalah kuantitas setiap komponen untuk menyelesaikan satu satuan pekerjaan dari nomor</v>
          </cell>
        </row>
        <row r="237">
          <cell r="C237" t="str">
            <v>- Waktu tempuh kosong = (L : v2) x 60 menit</v>
          </cell>
          <cell r="G237" t="str">
            <v>T3</v>
          </cell>
          <cell r="H237">
            <v>8.7249999999999996</v>
          </cell>
          <cell r="I237" t="str">
            <v>menit</v>
          </cell>
          <cell r="N237" t="str">
            <v>mata pembayaran.</v>
          </cell>
        </row>
        <row r="238">
          <cell r="C238" t="str">
            <v>- Lain-lain termasuk menurunkan Agregat</v>
          </cell>
          <cell r="G238" t="str">
            <v>T4</v>
          </cell>
          <cell r="H238">
            <v>3</v>
          </cell>
          <cell r="I238" t="str">
            <v>menit</v>
          </cell>
          <cell r="L238">
            <v>3</v>
          </cell>
          <cell r="N238" t="str">
            <v>Biaya satuan untuk peralatan sudah termasuk bahan bakar, bahan habis dipakai dan operator.</v>
          </cell>
        </row>
        <row r="239">
          <cell r="G239" t="str">
            <v>Ts2</v>
          </cell>
          <cell r="H239">
            <v>36.20973895582329</v>
          </cell>
          <cell r="I239" t="str">
            <v>menit</v>
          </cell>
          <cell r="L239">
            <v>4</v>
          </cell>
          <cell r="N239" t="str">
            <v>Biaya satuan sudah termasuk pengeluaran untuk seluruh pajak yang berkaitan (tetapi tidak termasuk PPN</v>
          </cell>
        </row>
        <row r="240">
          <cell r="J240" t="str">
            <v>Berlanjut ke halaman berikut</v>
          </cell>
          <cell r="N240" t="str">
            <v>yang dibayar dari kontrak) dan biaya-biaya lainnya.</v>
          </cell>
        </row>
        <row r="241">
          <cell r="A241" t="str">
            <v>ITEM PEMBAYARAN NO.</v>
          </cell>
          <cell r="D241" t="str">
            <v>:  4.2 (2)</v>
          </cell>
          <cell r="J241" t="str">
            <v>Analisa EI-422</v>
          </cell>
        </row>
        <row r="242">
          <cell r="A242" t="str">
            <v>JENIS PEKERJAAN</v>
          </cell>
          <cell r="D242" t="str">
            <v>:  Lps. Pond. Ag. Kls. B, CBR Min 35%</v>
          </cell>
        </row>
        <row r="243">
          <cell r="A243" t="str">
            <v>SATUAN PEMBAYARAN</v>
          </cell>
          <cell r="D243" t="str">
            <v>:  M3</v>
          </cell>
          <cell r="J243" t="str">
            <v xml:space="preserve">         URAIAN ANALISA HARGA SATUAN</v>
          </cell>
        </row>
        <row r="244">
          <cell r="J244" t="str">
            <v>Lanjutan</v>
          </cell>
        </row>
        <row r="246">
          <cell r="A246" t="str">
            <v>No.</v>
          </cell>
          <cell r="C246" t="str">
            <v>U R A I A N</v>
          </cell>
          <cell r="G246" t="str">
            <v>KODE</v>
          </cell>
          <cell r="H246" t="str">
            <v>KOEF.</v>
          </cell>
          <cell r="I246" t="str">
            <v>SATUAN</v>
          </cell>
          <cell r="J246" t="str">
            <v>KETERANGAN</v>
          </cell>
        </row>
        <row r="249">
          <cell r="C249" t="str">
            <v xml:space="preserve">Kap. Prod. / Jam = </v>
          </cell>
          <cell r="D249" t="str">
            <v>V x Fa x 60</v>
          </cell>
          <cell r="G249" t="str">
            <v>Q2</v>
          </cell>
          <cell r="H249">
            <v>6.8766030129017413</v>
          </cell>
          <cell r="I249" t="str">
            <v>M3</v>
          </cell>
        </row>
        <row r="250">
          <cell r="D250" t="str">
            <v>Fk x Ts2</v>
          </cell>
        </row>
        <row r="251">
          <cell r="C251" t="str">
            <v>Koefisien Alat / M3</v>
          </cell>
          <cell r="D251" t="str">
            <v xml:space="preserve"> = 1 : Q2</v>
          </cell>
          <cell r="G251" t="str">
            <v>(E08)</v>
          </cell>
          <cell r="H251">
            <v>0.14542063837680036</v>
          </cell>
          <cell r="I251" t="str">
            <v>Jam</v>
          </cell>
        </row>
        <row r="253">
          <cell r="A253" t="str">
            <v>2.c.</v>
          </cell>
          <cell r="C253" t="str">
            <v>MOTOR GRADER</v>
          </cell>
          <cell r="G253" t="str">
            <v>(E13)</v>
          </cell>
        </row>
        <row r="254">
          <cell r="C254" t="str">
            <v>Panjang hamparaan</v>
          </cell>
          <cell r="G254" t="str">
            <v>Lh</v>
          </cell>
          <cell r="H254">
            <v>50</v>
          </cell>
          <cell r="I254" t="str">
            <v>M</v>
          </cell>
        </row>
        <row r="255">
          <cell r="C255" t="str">
            <v>Lebar efektif kerja blade</v>
          </cell>
          <cell r="G255" t="str">
            <v>b</v>
          </cell>
          <cell r="H255">
            <v>2.4</v>
          </cell>
          <cell r="I255" t="str">
            <v>M</v>
          </cell>
        </row>
        <row r="256">
          <cell r="C256" t="str">
            <v>Faktor Efisiensi alat</v>
          </cell>
          <cell r="G256" t="str">
            <v>Fa</v>
          </cell>
          <cell r="H256">
            <v>0.83</v>
          </cell>
          <cell r="I256" t="str">
            <v>-</v>
          </cell>
        </row>
        <row r="257">
          <cell r="C257" t="str">
            <v>Kecepatan rata-rata alat</v>
          </cell>
          <cell r="G257" t="str">
            <v>v</v>
          </cell>
          <cell r="H257">
            <v>4</v>
          </cell>
          <cell r="I257" t="str">
            <v>KM / Jam</v>
          </cell>
        </row>
        <row r="258">
          <cell r="C258" t="str">
            <v>Jumlah lintasan</v>
          </cell>
          <cell r="G258" t="str">
            <v>n</v>
          </cell>
          <cell r="H258">
            <v>6</v>
          </cell>
          <cell r="I258" t="str">
            <v>lintasan</v>
          </cell>
          <cell r="J258" t="str">
            <v>3 x pp</v>
          </cell>
        </row>
        <row r="259">
          <cell r="C259" t="str">
            <v>Waktu Siklus</v>
          </cell>
          <cell r="G259" t="str">
            <v>Ts3</v>
          </cell>
        </row>
        <row r="260">
          <cell r="C260" t="str">
            <v>- Perataan 1 lintasan  = (Lh x 60) : (v x 1000)</v>
          </cell>
          <cell r="G260" t="str">
            <v>T1</v>
          </cell>
          <cell r="H260">
            <v>0.75</v>
          </cell>
          <cell r="I260" t="str">
            <v>menit</v>
          </cell>
        </row>
        <row r="261">
          <cell r="C261" t="str">
            <v>- Lain-lain</v>
          </cell>
          <cell r="G261" t="str">
            <v>T2</v>
          </cell>
          <cell r="H261">
            <v>1</v>
          </cell>
          <cell r="I261" t="str">
            <v>menit</v>
          </cell>
        </row>
        <row r="262">
          <cell r="G262" t="str">
            <v>Ts3</v>
          </cell>
          <cell r="H262">
            <v>1.75</v>
          </cell>
          <cell r="I262" t="str">
            <v>menit</v>
          </cell>
        </row>
        <row r="264">
          <cell r="C264" t="str">
            <v>Kap.Prod. / jam =</v>
          </cell>
          <cell r="D264" t="str">
            <v>Lh x b x t x Fa x 60</v>
          </cell>
          <cell r="G264" t="str">
            <v>Q3</v>
          </cell>
          <cell r="H264">
            <v>85.371428571428567</v>
          </cell>
          <cell r="I264" t="str">
            <v>M3</v>
          </cell>
        </row>
        <row r="265">
          <cell r="D265" t="str">
            <v>n x Ts3</v>
          </cell>
        </row>
        <row r="266">
          <cell r="C266" t="str">
            <v>Koefisien Alat / M3</v>
          </cell>
          <cell r="D266" t="str">
            <v xml:space="preserve"> = 1 : Q3</v>
          </cell>
          <cell r="G266" t="str">
            <v>(E13)</v>
          </cell>
          <cell r="H266">
            <v>1.1713520749665328E-2</v>
          </cell>
          <cell r="I266" t="str">
            <v>Jam</v>
          </cell>
        </row>
        <row r="268">
          <cell r="A268" t="str">
            <v>2.d.</v>
          </cell>
          <cell r="C268" t="str">
            <v>TANDEM ROLLER</v>
          </cell>
          <cell r="G268" t="str">
            <v>(E17)</v>
          </cell>
        </row>
        <row r="269">
          <cell r="C269" t="str">
            <v>Kecepatan rata-rata</v>
          </cell>
          <cell r="G269" t="str">
            <v>v</v>
          </cell>
          <cell r="H269">
            <v>3</v>
          </cell>
          <cell r="I269" t="str">
            <v>KM / Jam</v>
          </cell>
        </row>
        <row r="270">
          <cell r="C270" t="str">
            <v>Lebar efektif pemadatan</v>
          </cell>
          <cell r="G270" t="str">
            <v>b</v>
          </cell>
          <cell r="H270">
            <v>1.2</v>
          </cell>
          <cell r="I270" t="str">
            <v>M</v>
          </cell>
        </row>
        <row r="271">
          <cell r="C271" t="str">
            <v>Jumlah lintasan</v>
          </cell>
          <cell r="G271" t="str">
            <v>n</v>
          </cell>
          <cell r="H271">
            <v>8</v>
          </cell>
          <cell r="I271" t="str">
            <v>lintasan</v>
          </cell>
        </row>
        <row r="272">
          <cell r="C272" t="str">
            <v>Faktor Efisiensi alat</v>
          </cell>
          <cell r="G272" t="str">
            <v>Fa</v>
          </cell>
          <cell r="H272">
            <v>0.83</v>
          </cell>
          <cell r="I272" t="str">
            <v>-</v>
          </cell>
        </row>
        <row r="274">
          <cell r="C274" t="str">
            <v>Kap.Prod./jam =</v>
          </cell>
          <cell r="D274" t="str">
            <v>(v x 1000) x b x t x Fa</v>
          </cell>
          <cell r="G274" t="str">
            <v>Q4</v>
          </cell>
          <cell r="H274">
            <v>56.024999999999999</v>
          </cell>
          <cell r="I274" t="str">
            <v>M3</v>
          </cell>
        </row>
        <row r="275">
          <cell r="D275" t="str">
            <v>n</v>
          </cell>
        </row>
        <row r="276">
          <cell r="C276" t="str">
            <v>Koefisien Alat / M3</v>
          </cell>
          <cell r="D276" t="str">
            <v xml:space="preserve"> = 1 : Q4</v>
          </cell>
          <cell r="G276" t="str">
            <v>(E17)</v>
          </cell>
          <cell r="H276">
            <v>1.7849174475680501E-2</v>
          </cell>
          <cell r="I276" t="str">
            <v>Jam</v>
          </cell>
        </row>
        <row r="279">
          <cell r="A279" t="str">
            <v>2.e.</v>
          </cell>
          <cell r="C279" t="str">
            <v>WATER TANKER</v>
          </cell>
          <cell r="G279" t="str">
            <v>(E23)</v>
          </cell>
        </row>
        <row r="280">
          <cell r="C280" t="str">
            <v>Volume Tangki air</v>
          </cell>
          <cell r="G280" t="str">
            <v>V</v>
          </cell>
          <cell r="H280">
            <v>4</v>
          </cell>
          <cell r="I280" t="str">
            <v>M3</v>
          </cell>
          <cell r="J280" t="str">
            <v>Lump Sum</v>
          </cell>
        </row>
        <row r="281">
          <cell r="C281" t="str">
            <v>Kebutuhan air / M3 agregat padat</v>
          </cell>
          <cell r="G281" t="str">
            <v>Wc</v>
          </cell>
          <cell r="H281">
            <v>7.0000000000000007E-2</v>
          </cell>
          <cell r="I281" t="str">
            <v>M3</v>
          </cell>
        </row>
        <row r="282">
          <cell r="C282" t="str">
            <v>Pengisian tangki / Jam</v>
          </cell>
          <cell r="G282" t="str">
            <v>n</v>
          </cell>
          <cell r="H282">
            <v>1</v>
          </cell>
          <cell r="I282" t="str">
            <v>kali</v>
          </cell>
        </row>
        <row r="283">
          <cell r="C283" t="str">
            <v>Faktor efisiensi alat</v>
          </cell>
          <cell r="G283" t="str">
            <v>Fa</v>
          </cell>
          <cell r="H283">
            <v>0.83</v>
          </cell>
          <cell r="I283" t="str">
            <v>-</v>
          </cell>
        </row>
        <row r="285">
          <cell r="C285" t="str">
            <v>Kap. Prod. / Jam  =</v>
          </cell>
          <cell r="D285" t="str">
            <v>V x n Fa</v>
          </cell>
          <cell r="G285" t="str">
            <v>Q5</v>
          </cell>
          <cell r="H285">
            <v>47.428571428571423</v>
          </cell>
          <cell r="I285" t="str">
            <v>M3</v>
          </cell>
        </row>
        <row r="286">
          <cell r="D286" t="str">
            <v>Wc</v>
          </cell>
        </row>
        <row r="288">
          <cell r="C288" t="str">
            <v>Koefisien Alat / M3</v>
          </cell>
          <cell r="D288" t="str">
            <v xml:space="preserve"> =   1 : Q5</v>
          </cell>
          <cell r="G288" t="str">
            <v>(E23)</v>
          </cell>
          <cell r="H288">
            <v>2.1084337349397592E-2</v>
          </cell>
          <cell r="I288" t="str">
            <v>Jam</v>
          </cell>
        </row>
        <row r="292">
          <cell r="C292" t="str">
            <v>ALAT BANTU</v>
          </cell>
        </row>
        <row r="293">
          <cell r="C293" t="str">
            <v>diperlukan :</v>
          </cell>
        </row>
        <row r="294">
          <cell r="C294" t="str">
            <v>- Kereta dorong   = 2 buah</v>
          </cell>
        </row>
        <row r="295">
          <cell r="C295" t="str">
            <v>- Sekop                = 3 buah</v>
          </cell>
        </row>
        <row r="296">
          <cell r="C296" t="str">
            <v>- Garpu                = 2 buah</v>
          </cell>
        </row>
        <row r="299">
          <cell r="J299" t="str">
            <v>Berlanjut ke halaman berikut</v>
          </cell>
        </row>
        <row r="300">
          <cell r="A300" t="str">
            <v>ITEM PEMBAYARAN NO.</v>
          </cell>
          <cell r="D300" t="str">
            <v>:  4.2 (2)</v>
          </cell>
          <cell r="J300" t="str">
            <v>Analisa EI-422</v>
          </cell>
        </row>
        <row r="301">
          <cell r="A301" t="str">
            <v>JENIS PEKERJAAN</v>
          </cell>
          <cell r="D301" t="str">
            <v>:  Lps. Pond. Ag. Kls. B, CBR Min 35%</v>
          </cell>
        </row>
        <row r="302">
          <cell r="A302" t="str">
            <v>SATUAN PEMBAYARAN</v>
          </cell>
          <cell r="D302" t="str">
            <v>:  M3</v>
          </cell>
          <cell r="J302" t="str">
            <v xml:space="preserve">         URAIAN ANALISA HARGA SATUAN</v>
          </cell>
        </row>
        <row r="303">
          <cell r="J303" t="str">
            <v>Lanjutan</v>
          </cell>
        </row>
        <row r="305">
          <cell r="A305" t="str">
            <v>No.</v>
          </cell>
          <cell r="C305" t="str">
            <v>U R A I A N</v>
          </cell>
          <cell r="G305" t="str">
            <v>KODE</v>
          </cell>
          <cell r="H305" t="str">
            <v>KOEF.</v>
          </cell>
          <cell r="I305" t="str">
            <v>SATUAN</v>
          </cell>
          <cell r="J305" t="str">
            <v>KETERANGAN</v>
          </cell>
        </row>
        <row r="308">
          <cell r="A308" t="str">
            <v xml:space="preserve">   3.</v>
          </cell>
          <cell r="C308" t="str">
            <v>TENAGA</v>
          </cell>
        </row>
        <row r="309">
          <cell r="C309" t="str">
            <v>Produksi menentukan : WHEEL LOADER</v>
          </cell>
          <cell r="G309" t="str">
            <v>Q1</v>
          </cell>
          <cell r="H309">
            <v>28.012500000000003</v>
          </cell>
          <cell r="I309" t="str">
            <v>M3/Jam</v>
          </cell>
        </row>
        <row r="310">
          <cell r="C310" t="str">
            <v>Produksi Agregat / hari  =  Tk x Q1</v>
          </cell>
          <cell r="G310" t="str">
            <v>Qt</v>
          </cell>
          <cell r="H310">
            <v>196.08750000000003</v>
          </cell>
          <cell r="I310" t="str">
            <v>M3</v>
          </cell>
        </row>
        <row r="311">
          <cell r="C311" t="str">
            <v>Kebutuhan tenaga :</v>
          </cell>
        </row>
        <row r="312">
          <cell r="D312" t="str">
            <v>- Pekerja</v>
          </cell>
          <cell r="G312" t="str">
            <v>P</v>
          </cell>
          <cell r="H312">
            <v>7</v>
          </cell>
          <cell r="I312" t="str">
            <v>orang</v>
          </cell>
        </row>
        <row r="313">
          <cell r="D313" t="str">
            <v>- Mandor</v>
          </cell>
          <cell r="G313" t="str">
            <v>M</v>
          </cell>
          <cell r="H313">
            <v>1</v>
          </cell>
          <cell r="I313" t="str">
            <v>orang</v>
          </cell>
        </row>
        <row r="315">
          <cell r="C315" t="str">
            <v>Koefisien tenaga / M3     :</v>
          </cell>
        </row>
        <row r="316">
          <cell r="D316" t="str">
            <v>- Pekerja</v>
          </cell>
          <cell r="E316" t="str">
            <v>= (Tk x P) : Qt</v>
          </cell>
          <cell r="G316" t="str">
            <v>(L01)</v>
          </cell>
          <cell r="H316">
            <v>0.24988844265952695</v>
          </cell>
          <cell r="I316" t="str">
            <v>Jam</v>
          </cell>
        </row>
        <row r="317">
          <cell r="D317" t="str">
            <v>- Mandor</v>
          </cell>
          <cell r="E317" t="str">
            <v>= (Tk x M) : Qt</v>
          </cell>
          <cell r="G317" t="str">
            <v>(L03)</v>
          </cell>
          <cell r="H317">
            <v>3.5698348951360995E-2</v>
          </cell>
          <cell r="I317" t="str">
            <v>Jam</v>
          </cell>
        </row>
        <row r="319">
          <cell r="A319" t="str">
            <v>4.</v>
          </cell>
          <cell r="C319" t="str">
            <v>HARGA DASAR SATUAN UPAH, BAHAN DAN ALAT</v>
          </cell>
        </row>
        <row r="320">
          <cell r="C320" t="str">
            <v>Lihat lampiran.</v>
          </cell>
        </row>
        <row r="322">
          <cell r="A322" t="str">
            <v>5.</v>
          </cell>
          <cell r="C322" t="str">
            <v>ANALISA HARGA SATUAN PEKERJAAN</v>
          </cell>
        </row>
        <row r="323">
          <cell r="C323" t="str">
            <v>Lihat perhitungan dalam FORMULIR STANDAR UNTUK</v>
          </cell>
        </row>
        <row r="324">
          <cell r="C324" t="str">
            <v>PEREKEMAN ANALISA MASING-MASING HARGA</v>
          </cell>
        </row>
        <row r="325">
          <cell r="C325" t="str">
            <v>SATUAN.</v>
          </cell>
        </row>
        <row r="326">
          <cell r="C326" t="str">
            <v>Didapat Harga Satuan Pekerjaan :</v>
          </cell>
        </row>
        <row r="328">
          <cell r="C328" t="str">
            <v xml:space="preserve">Rp.  </v>
          </cell>
          <cell r="D328">
            <v>339689.1293655812</v>
          </cell>
          <cell r="E328" t="str">
            <v xml:space="preserve"> / M3.</v>
          </cell>
        </row>
        <row r="331">
          <cell r="A331" t="str">
            <v>6.</v>
          </cell>
          <cell r="C331" t="str">
            <v>WAKTU PELAKSANAAN YANG DIPERLUKAN</v>
          </cell>
        </row>
        <row r="332">
          <cell r="C332" t="str">
            <v>Waktu pelaksanaan</v>
          </cell>
          <cell r="D332" t="str">
            <v>:  . . . . . . .  bulan</v>
          </cell>
        </row>
        <row r="334">
          <cell r="A334" t="str">
            <v>7.</v>
          </cell>
          <cell r="C334" t="str">
            <v>VOLUME PEKERJAAN YANG DIPERLUKAN</v>
          </cell>
        </row>
        <row r="335">
          <cell r="C335" t="str">
            <v>Volume pekerjaan  :</v>
          </cell>
          <cell r="D335">
            <v>0</v>
          </cell>
          <cell r="E335" t="str">
            <v>M3</v>
          </cell>
        </row>
        <row r="359">
          <cell r="A359" t="str">
            <v>ITEM PEMBAYARAN NO.</v>
          </cell>
          <cell r="D359" t="str">
            <v>:  4.2 (4)</v>
          </cell>
          <cell r="J359" t="str">
            <v>Analisa EI-424</v>
          </cell>
          <cell r="T359" t="str">
            <v>Analisa EI-424</v>
          </cell>
        </row>
        <row r="360">
          <cell r="A360" t="str">
            <v>JENIS PEKERJAAN</v>
          </cell>
          <cell r="D360" t="str">
            <v>:  SEMEN Utk. Pond. Semen Tanah</v>
          </cell>
        </row>
        <row r="361">
          <cell r="A361" t="str">
            <v>SATUAN PEMBAYARAN</v>
          </cell>
          <cell r="D361" t="str">
            <v>:  TON</v>
          </cell>
          <cell r="J361" t="str">
            <v xml:space="preserve">         URAIAN ANALISA HARGA SATUAN</v>
          </cell>
          <cell r="L361" t="str">
            <v>FORMULIR STANDAR UNTUK</v>
          </cell>
        </row>
        <row r="362">
          <cell r="L362" t="str">
            <v>PEREKAMAN ANALISA MASING-MASING HARGA SATUAN</v>
          </cell>
        </row>
        <row r="363">
          <cell r="L363" t="str">
            <v/>
          </cell>
        </row>
        <row r="364">
          <cell r="A364" t="str">
            <v>No.</v>
          </cell>
          <cell r="C364" t="str">
            <v>U R A I A N</v>
          </cell>
          <cell r="G364" t="str">
            <v>KODE</v>
          </cell>
          <cell r="H364" t="str">
            <v>KOEF.</v>
          </cell>
          <cell r="I364" t="str">
            <v>SATUAN</v>
          </cell>
          <cell r="J364" t="str">
            <v>KETERANGAN</v>
          </cell>
        </row>
        <row r="366">
          <cell r="L366" t="str">
            <v>PROYEK</v>
          </cell>
          <cell r="O366" t="str">
            <v>:</v>
          </cell>
        </row>
        <row r="367">
          <cell r="A367" t="str">
            <v>I.</v>
          </cell>
          <cell r="C367" t="str">
            <v>ASUMSI</v>
          </cell>
          <cell r="L367" t="str">
            <v>No. PAKET KONTRAK</v>
          </cell>
          <cell r="O367" t="str">
            <v>:</v>
          </cell>
        </row>
        <row r="368">
          <cell r="A368">
            <v>1</v>
          </cell>
          <cell r="C368" t="str">
            <v>Pekerjaan dilakukan secara manual</v>
          </cell>
          <cell r="L368" t="str">
            <v>NAMA PAKET</v>
          </cell>
          <cell r="O368" t="str">
            <v>:</v>
          </cell>
        </row>
        <row r="369">
          <cell r="A369">
            <v>2</v>
          </cell>
          <cell r="C369" t="str">
            <v>Lokasi pekerjaan : sepanjang jalan</v>
          </cell>
          <cell r="L369" t="str">
            <v>PROP / KAB / KODYA</v>
          </cell>
          <cell r="O369" t="str">
            <v>:</v>
          </cell>
        </row>
        <row r="370">
          <cell r="A370">
            <v>3</v>
          </cell>
          <cell r="C370" t="str">
            <v>Kondisi Jalan   :  sedang / baik</v>
          </cell>
          <cell r="L370" t="str">
            <v>ITEM PEMBAYARAN NO.</v>
          </cell>
          <cell r="O370" t="str">
            <v>:  4.2 (4)</v>
          </cell>
          <cell r="R370" t="str">
            <v>PERKIRAAN VOL. PEK.</v>
          </cell>
          <cell r="T370" t="str">
            <v>:</v>
          </cell>
          <cell r="U370">
            <v>0</v>
          </cell>
        </row>
        <row r="371">
          <cell r="A371">
            <v>4</v>
          </cell>
          <cell r="C371" t="str">
            <v>Jarak rata-rata Base Camp ke lokasi pekerjaan</v>
          </cell>
          <cell r="G371" t="str">
            <v>L</v>
          </cell>
          <cell r="H371">
            <v>8.7249999999999996</v>
          </cell>
          <cell r="I371" t="str">
            <v>Km</v>
          </cell>
          <cell r="L371" t="str">
            <v>JENIS PEKERJAAN</v>
          </cell>
          <cell r="O371" t="str">
            <v>:  SEMEN Utk. Pond. Semen Tanah</v>
          </cell>
          <cell r="R371" t="str">
            <v>TOTAL HARGA (Rp.)</v>
          </cell>
          <cell r="T371" t="str">
            <v>:</v>
          </cell>
          <cell r="U371">
            <v>0</v>
          </cell>
        </row>
        <row r="372">
          <cell r="A372">
            <v>5</v>
          </cell>
          <cell r="C372" t="str">
            <v>Jam kerja efektif per-hari</v>
          </cell>
          <cell r="G372" t="str">
            <v>Tk</v>
          </cell>
          <cell r="H372">
            <v>7</v>
          </cell>
          <cell r="I372" t="str">
            <v>Jam</v>
          </cell>
          <cell r="L372" t="str">
            <v>SATUAN PEMBAYARAN</v>
          </cell>
          <cell r="O372" t="str">
            <v>:  TON</v>
          </cell>
          <cell r="R372" t="str">
            <v>% THD. BIAYA PROYEK</v>
          </cell>
          <cell r="T372" t="str">
            <v>:</v>
          </cell>
          <cell r="U372" t="e">
            <v>#DIV/0!</v>
          </cell>
        </row>
        <row r="373">
          <cell r="A373">
            <v>6</v>
          </cell>
          <cell r="C373" t="str">
            <v>Semen diangkut dari Base Camp ke lapangan</v>
          </cell>
        </row>
        <row r="374">
          <cell r="C374" t="str">
            <v>dengan menggunakan Dump Truck</v>
          </cell>
        </row>
        <row r="375">
          <cell r="A375">
            <v>7</v>
          </cell>
          <cell r="C375" t="str">
            <v>Satu hari dapat diselesaikan hamparan Soil Cement</v>
          </cell>
          <cell r="Q375" t="str">
            <v>PERKIRAAN</v>
          </cell>
          <cell r="R375" t="str">
            <v>HARGA</v>
          </cell>
          <cell r="S375" t="str">
            <v>JUMLAH</v>
          </cell>
        </row>
        <row r="376">
          <cell r="C376" t="str">
            <v>sepanjang</v>
          </cell>
          <cell r="G376" t="str">
            <v>Ls</v>
          </cell>
          <cell r="H376">
            <v>400</v>
          </cell>
          <cell r="I376" t="str">
            <v>M</v>
          </cell>
          <cell r="L376" t="str">
            <v>NO.</v>
          </cell>
          <cell r="N376" t="str">
            <v>KOMPONEN</v>
          </cell>
          <cell r="P376" t="str">
            <v>SATUAN</v>
          </cell>
          <cell r="Q376" t="str">
            <v>KUANTITAS</v>
          </cell>
          <cell r="R376" t="str">
            <v>SATUAN</v>
          </cell>
          <cell r="S376" t="str">
            <v>HARGA</v>
          </cell>
        </row>
        <row r="377">
          <cell r="A377">
            <v>8</v>
          </cell>
          <cell r="C377" t="str">
            <v>Faktor kehilangan bahan</v>
          </cell>
          <cell r="G377" t="str">
            <v>Fh</v>
          </cell>
          <cell r="H377">
            <v>1.05</v>
          </cell>
          <cell r="I377" t="str">
            <v>-</v>
          </cell>
          <cell r="R377" t="str">
            <v>(Rp.)</v>
          </cell>
          <cell r="S377" t="str">
            <v>(Rp.)</v>
          </cell>
        </row>
        <row r="378">
          <cell r="A378">
            <v>9</v>
          </cell>
          <cell r="C378" t="str">
            <v>Tebal hamparan</v>
          </cell>
          <cell r="G378" t="str">
            <v>t</v>
          </cell>
          <cell r="H378">
            <v>0.15</v>
          </cell>
          <cell r="I378" t="str">
            <v>M</v>
          </cell>
        </row>
        <row r="380">
          <cell r="A380" t="str">
            <v>II.</v>
          </cell>
          <cell r="C380" t="str">
            <v>URUTAN KERJA</v>
          </cell>
          <cell r="L380" t="str">
            <v>A.</v>
          </cell>
          <cell r="N380" t="str">
            <v>TENAGA</v>
          </cell>
        </row>
        <row r="381">
          <cell r="A381">
            <v>1</v>
          </cell>
          <cell r="C381" t="str">
            <v>Dump Truck mengangkut semen dari Base Camp</v>
          </cell>
        </row>
        <row r="382">
          <cell r="C382" t="str">
            <v>ke lokasi Pekerjaan</v>
          </cell>
          <cell r="L382" t="str">
            <v>1.</v>
          </cell>
          <cell r="N382" t="str">
            <v>Pekerja</v>
          </cell>
          <cell r="O382" t="str">
            <v>(L01)</v>
          </cell>
          <cell r="P382" t="str">
            <v>Jam</v>
          </cell>
          <cell r="Q382">
            <v>2.4305555555555554</v>
          </cell>
          <cell r="R382">
            <v>2857.14</v>
          </cell>
          <cell r="U382">
            <v>6944.4374999999991</v>
          </cell>
        </row>
        <row r="383">
          <cell r="A383">
            <v>2</v>
          </cell>
          <cell r="C383" t="str">
            <v>Semen diatur/disusun di tempat hamparan</v>
          </cell>
          <cell r="L383" t="str">
            <v>2.</v>
          </cell>
          <cell r="N383" t="str">
            <v>Mandor</v>
          </cell>
          <cell r="O383" t="str">
            <v>(L03)</v>
          </cell>
          <cell r="P383" t="str">
            <v>Jam</v>
          </cell>
          <cell r="Q383">
            <v>0.16203703703703703</v>
          </cell>
          <cell r="R383">
            <v>3214.29</v>
          </cell>
          <cell r="U383">
            <v>520.83402777777781</v>
          </cell>
        </row>
        <row r="384">
          <cell r="C384" t="str">
            <v>soil/tanah oleh tenaga manusia</v>
          </cell>
        </row>
        <row r="386">
          <cell r="A386" t="str">
            <v>III.</v>
          </cell>
          <cell r="C386" t="str">
            <v>PEMAKAIAN BAHAN, ALAT DAN TENAGA</v>
          </cell>
          <cell r="Q386" t="str">
            <v xml:space="preserve">JUMLAH HARGA TENAGA   </v>
          </cell>
          <cell r="U386">
            <v>7465.271527777777</v>
          </cell>
        </row>
        <row r="387">
          <cell r="A387" t="str">
            <v xml:space="preserve">   1.</v>
          </cell>
          <cell r="C387" t="str">
            <v>BAHAN</v>
          </cell>
        </row>
        <row r="388">
          <cell r="C388" t="str">
            <v>Semen yang diperlukan / ton   = (1 x Fh) x 1000</v>
          </cell>
          <cell r="G388" t="str">
            <v>(M12)</v>
          </cell>
          <cell r="H388">
            <v>1050</v>
          </cell>
          <cell r="I388" t="str">
            <v>Kg</v>
          </cell>
          <cell r="L388" t="str">
            <v>B.</v>
          </cell>
          <cell r="N388" t="str">
            <v>BAHAN</v>
          </cell>
        </row>
        <row r="389">
          <cell r="L389" t="str">
            <v>1.</v>
          </cell>
          <cell r="N389" t="str">
            <v>Semen</v>
          </cell>
          <cell r="O389" t="str">
            <v>(M12)</v>
          </cell>
          <cell r="P389" t="str">
            <v>Kg</v>
          </cell>
          <cell r="Q389">
            <v>1050</v>
          </cell>
          <cell r="R389">
            <v>550.92499999999995</v>
          </cell>
          <cell r="U389">
            <v>578471.25</v>
          </cell>
        </row>
        <row r="390">
          <cell r="A390" t="str">
            <v xml:space="preserve">   2.</v>
          </cell>
          <cell r="C390" t="str">
            <v>ALAT</v>
          </cell>
        </row>
        <row r="391">
          <cell r="A391" t="str">
            <v>2.a.</v>
          </cell>
          <cell r="C391" t="str">
            <v>DUMP TRUCK</v>
          </cell>
          <cell r="G391" t="str">
            <v>(E08)</v>
          </cell>
        </row>
        <row r="392">
          <cell r="C392" t="str">
            <v>Kapasitas bak</v>
          </cell>
          <cell r="G392" t="str">
            <v>V</v>
          </cell>
          <cell r="H392">
            <v>10</v>
          </cell>
          <cell r="I392" t="str">
            <v>Ton</v>
          </cell>
        </row>
        <row r="393">
          <cell r="C393" t="str">
            <v>Faktor efisiensi alat</v>
          </cell>
          <cell r="G393" t="str">
            <v>Fa</v>
          </cell>
          <cell r="H393">
            <v>0.83</v>
          </cell>
          <cell r="I393" t="str">
            <v>-</v>
          </cell>
        </row>
        <row r="394">
          <cell r="C394" t="str">
            <v>Kecepatan rata-rata bermuatan</v>
          </cell>
          <cell r="G394" t="str">
            <v>v1</v>
          </cell>
          <cell r="H394">
            <v>45</v>
          </cell>
          <cell r="I394" t="str">
            <v>Km / Jam</v>
          </cell>
        </row>
        <row r="395">
          <cell r="C395" t="str">
            <v>Kecepatan rata-rata kosong</v>
          </cell>
          <cell r="G395" t="str">
            <v>v2</v>
          </cell>
          <cell r="H395">
            <v>60</v>
          </cell>
          <cell r="I395" t="str">
            <v>Km / Jam</v>
          </cell>
        </row>
        <row r="396">
          <cell r="C396" t="str">
            <v>Waktu siklus</v>
          </cell>
          <cell r="G396" t="str">
            <v>Ts1</v>
          </cell>
          <cell r="Q396" t="str">
            <v xml:space="preserve">JUMLAH HARGA BAHAN   </v>
          </cell>
          <cell r="U396">
            <v>578471.25</v>
          </cell>
        </row>
        <row r="397">
          <cell r="C397" t="str">
            <v>- Waktu tempuh isi            = (L : v1) x 60</v>
          </cell>
          <cell r="G397" t="str">
            <v>T1</v>
          </cell>
          <cell r="H397">
            <v>11.633333333333333</v>
          </cell>
          <cell r="I397" t="str">
            <v>menit</v>
          </cell>
        </row>
        <row r="398">
          <cell r="C398" t="str">
            <v>- Waktu tempuh kosong   = (L : v2) x 60</v>
          </cell>
          <cell r="G398" t="str">
            <v>T2</v>
          </cell>
          <cell r="H398">
            <v>8.7249999999999996</v>
          </cell>
          <cell r="I398" t="str">
            <v>menit</v>
          </cell>
          <cell r="L398" t="str">
            <v>C.</v>
          </cell>
          <cell r="N398" t="str">
            <v>PERALATAN</v>
          </cell>
        </row>
        <row r="399">
          <cell r="C399" t="str">
            <v>- Waktu mengisi</v>
          </cell>
          <cell r="G399" t="str">
            <v>T3</v>
          </cell>
          <cell r="H399">
            <v>40</v>
          </cell>
          <cell r="I399" t="str">
            <v>menit</v>
          </cell>
          <cell r="L399" t="str">
            <v>1.</v>
          </cell>
          <cell r="N399" t="str">
            <v>Dump Truck</v>
          </cell>
          <cell r="O399" t="str">
            <v>(E08)</v>
          </cell>
          <cell r="P399" t="str">
            <v>Jam</v>
          </cell>
          <cell r="Q399">
            <v>0.21159889558232936</v>
          </cell>
          <cell r="R399">
            <v>153645.58193291764</v>
          </cell>
          <cell r="U399">
            <v>32511.23544810967</v>
          </cell>
        </row>
        <row r="400">
          <cell r="C400" t="str">
            <v>- Waktu bongkar</v>
          </cell>
          <cell r="G400" t="str">
            <v>T4</v>
          </cell>
          <cell r="H400">
            <v>30</v>
          </cell>
          <cell r="I400" t="str">
            <v>menit</v>
          </cell>
        </row>
        <row r="401">
          <cell r="C401" t="str">
            <v>- Lain-lain</v>
          </cell>
          <cell r="G401" t="str">
            <v>T5</v>
          </cell>
          <cell r="H401">
            <v>10</v>
          </cell>
          <cell r="I401" t="str">
            <v>menit</v>
          </cell>
        </row>
        <row r="402">
          <cell r="G402" t="str">
            <v>Ts1</v>
          </cell>
          <cell r="H402">
            <v>100.35833333333333</v>
          </cell>
          <cell r="I402" t="str">
            <v>menit</v>
          </cell>
        </row>
        <row r="404">
          <cell r="C404" t="str">
            <v>Kap. Prod. / jam =</v>
          </cell>
          <cell r="D404" t="str">
            <v>V x Fa x 60</v>
          </cell>
          <cell r="G404" t="str">
            <v>Q1</v>
          </cell>
          <cell r="H404">
            <v>4.7259225869206762</v>
          </cell>
          <cell r="I404" t="str">
            <v>Ton</v>
          </cell>
        </row>
        <row r="405">
          <cell r="D405" t="str">
            <v xml:space="preserve">   Fh x Ts1</v>
          </cell>
        </row>
        <row r="407">
          <cell r="C407" t="str">
            <v>Koefisien Alat/Ton</v>
          </cell>
          <cell r="D407" t="str">
            <v xml:space="preserve">  =    1 / Q1</v>
          </cell>
          <cell r="G407" t="str">
            <v>(E08)</v>
          </cell>
          <cell r="H407">
            <v>0.21159889558232936</v>
          </cell>
          <cell r="I407" t="str">
            <v>Jam</v>
          </cell>
        </row>
        <row r="408">
          <cell r="Q408" t="str">
            <v xml:space="preserve">JUMLAH HARGA PERALATAN   </v>
          </cell>
          <cell r="U408">
            <v>32511.23544810967</v>
          </cell>
        </row>
        <row r="409">
          <cell r="A409" t="str">
            <v xml:space="preserve">   3.</v>
          </cell>
          <cell r="C409" t="str">
            <v>TENAGA</v>
          </cell>
        </row>
        <row r="410">
          <cell r="C410" t="str">
            <v>Lebar Hamparan Soil Cement</v>
          </cell>
          <cell r="G410" t="str">
            <v>b</v>
          </cell>
          <cell r="H410">
            <v>6</v>
          </cell>
          <cell r="I410" t="str">
            <v>M</v>
          </cell>
          <cell r="L410" t="str">
            <v>D.</v>
          </cell>
          <cell r="N410" t="str">
            <v>JUMLAH HARGA TENAGA, BAHAN DAN PERALATAN  ( A + B + C )</v>
          </cell>
          <cell r="U410">
            <v>618447.75697588746</v>
          </cell>
        </row>
        <row r="411">
          <cell r="C411" t="str">
            <v>Kadar semen  (3 - 12) %</v>
          </cell>
          <cell r="G411" t="str">
            <v>s</v>
          </cell>
          <cell r="H411">
            <v>7.5</v>
          </cell>
          <cell r="I411" t="str">
            <v>%</v>
          </cell>
          <cell r="L411" t="str">
            <v>E.</v>
          </cell>
          <cell r="N411" t="str">
            <v>OVERHEAD &amp; PROFIT</v>
          </cell>
          <cell r="P411">
            <v>10</v>
          </cell>
          <cell r="Q411" t="str">
            <v>%  x  D</v>
          </cell>
          <cell r="U411">
            <v>61844.775697588746</v>
          </cell>
        </row>
        <row r="412">
          <cell r="C412" t="str">
            <v>Berat jenis tanah</v>
          </cell>
          <cell r="G412" t="str">
            <v>Bj</v>
          </cell>
          <cell r="H412">
            <v>1.6</v>
          </cell>
          <cell r="I412" t="str">
            <v>ton / M3</v>
          </cell>
          <cell r="L412" t="str">
            <v>F.</v>
          </cell>
          <cell r="N412" t="str">
            <v>HARGA SATUAN PEKERJAAN  ( D + E )</v>
          </cell>
          <cell r="U412">
            <v>680292.53267347626</v>
          </cell>
        </row>
        <row r="413">
          <cell r="C413" t="str">
            <v>Setiap hari dengan produksi = {(s : 100) x t x b x Ls} x Bj</v>
          </cell>
          <cell r="G413" t="str">
            <v>Qt</v>
          </cell>
          <cell r="H413">
            <v>43.2</v>
          </cell>
          <cell r="I413" t="str">
            <v>Ton</v>
          </cell>
          <cell r="L413" t="str">
            <v>Note: 1</v>
          </cell>
          <cell r="N413" t="str">
            <v>SATUAN dapat berdasarkan atas jam operasi untuk Tenaga Kerja dan Peralatan, volume dan/atau ukuran</v>
          </cell>
        </row>
        <row r="414">
          <cell r="N414" t="str">
            <v>berat untuk bahan-bahan.</v>
          </cell>
        </row>
        <row r="415">
          <cell r="C415" t="str">
            <v>Kebutuhan tenaga :</v>
          </cell>
          <cell r="L415">
            <v>2</v>
          </cell>
          <cell r="N415" t="str">
            <v>Kuantitas satuan adalah kuantitas setiap komponen untuk menyelesaikan satu satuan pekerjaan dari nomor</v>
          </cell>
        </row>
        <row r="416">
          <cell r="D416" t="str">
            <v>- Pekerja</v>
          </cell>
          <cell r="G416" t="str">
            <v>P</v>
          </cell>
          <cell r="H416">
            <v>15</v>
          </cell>
          <cell r="I416" t="str">
            <v>orang</v>
          </cell>
          <cell r="N416" t="str">
            <v>mata pembayaran.</v>
          </cell>
        </row>
        <row r="417">
          <cell r="D417" t="str">
            <v>- Mandor</v>
          </cell>
          <cell r="G417" t="str">
            <v>M</v>
          </cell>
          <cell r="H417">
            <v>1</v>
          </cell>
          <cell r="I417" t="str">
            <v>orang</v>
          </cell>
          <cell r="L417">
            <v>3</v>
          </cell>
          <cell r="N417" t="str">
            <v>Biaya satuan untuk peralatan sudah termasuk bahan bakar, bahan habis dipakai dan operator.</v>
          </cell>
        </row>
        <row r="418">
          <cell r="L418">
            <v>4</v>
          </cell>
          <cell r="N418" t="str">
            <v>Biaya satuan sudah termasuk pengeluaran untuk seluruh pajak yang berkaitan (tetapi tidak termasuk PPN</v>
          </cell>
        </row>
        <row r="419">
          <cell r="J419" t="str">
            <v>Berlanjut ke halaman berikut</v>
          </cell>
          <cell r="N419" t="str">
            <v>yang dibayar dari kontrak) dan biaya-biaya lainnya.</v>
          </cell>
        </row>
        <row r="420">
          <cell r="A420" t="str">
            <v>ITEM PEMBAYARAN NO.</v>
          </cell>
          <cell r="D420" t="str">
            <v>:  4.2 (4)</v>
          </cell>
          <cell r="J420" t="str">
            <v>Analisa EI-424</v>
          </cell>
        </row>
        <row r="421">
          <cell r="A421" t="str">
            <v>JENIS PEKERJAAN</v>
          </cell>
          <cell r="D421" t="str">
            <v>:  SEMEN Utk. Pond. Semen Tanah</v>
          </cell>
        </row>
        <row r="422">
          <cell r="A422" t="str">
            <v>SATUAN PEMBAYARAN</v>
          </cell>
          <cell r="D422" t="str">
            <v>:  TON</v>
          </cell>
          <cell r="J422" t="str">
            <v xml:space="preserve">         URAIAN ANALISA HARGA SATUAN</v>
          </cell>
        </row>
        <row r="423">
          <cell r="J423" t="str">
            <v>Lanjutan</v>
          </cell>
        </row>
        <row r="425">
          <cell r="A425" t="str">
            <v>No.</v>
          </cell>
          <cell r="C425" t="str">
            <v>U R A I A N</v>
          </cell>
          <cell r="G425" t="str">
            <v>KODE</v>
          </cell>
          <cell r="H425" t="str">
            <v>KOEF.</v>
          </cell>
          <cell r="I425" t="str">
            <v>SATUAN</v>
          </cell>
          <cell r="J425" t="str">
            <v>KETERANGAN</v>
          </cell>
        </row>
        <row r="428">
          <cell r="C428" t="str">
            <v>Koefisien tenaga / Ton  :</v>
          </cell>
        </row>
        <row r="429">
          <cell r="D429" t="str">
            <v>- Pekerja</v>
          </cell>
          <cell r="E429" t="str">
            <v>= (Tk x P) : Qt</v>
          </cell>
          <cell r="G429" t="str">
            <v>(L01)</v>
          </cell>
          <cell r="H429">
            <v>2.4305555555555554</v>
          </cell>
          <cell r="I429" t="str">
            <v>Jam</v>
          </cell>
        </row>
        <row r="430">
          <cell r="D430" t="str">
            <v>- Mandor</v>
          </cell>
          <cell r="E430" t="str">
            <v>= (Tk x M) : Qt</v>
          </cell>
          <cell r="G430" t="str">
            <v>(L03)</v>
          </cell>
          <cell r="H430">
            <v>0.16203703703703703</v>
          </cell>
          <cell r="I430" t="str">
            <v>Jam</v>
          </cell>
        </row>
        <row r="433">
          <cell r="A433" t="str">
            <v>4.</v>
          </cell>
          <cell r="C433" t="str">
            <v>HARGA DASAR SATUAN UPAH, BAHAN DAN ALAT</v>
          </cell>
        </row>
        <row r="434">
          <cell r="C434" t="str">
            <v>Lihat lampiran.</v>
          </cell>
        </row>
        <row r="437">
          <cell r="A437" t="str">
            <v>5.</v>
          </cell>
          <cell r="C437" t="str">
            <v>ANALISA HARGA SATUAN PEKERJAAN</v>
          </cell>
        </row>
        <row r="438">
          <cell r="C438" t="str">
            <v>Lihat perhitungan dalam FORMULIR STANDAR UNTUK</v>
          </cell>
        </row>
        <row r="439">
          <cell r="C439" t="str">
            <v>PEREKEMAN ANALISA MASING-MASING HARGA</v>
          </cell>
        </row>
        <row r="440">
          <cell r="C440" t="str">
            <v>SATUAN.</v>
          </cell>
        </row>
        <row r="441">
          <cell r="C441" t="str">
            <v>Didapat Harga Satuan Pekerjaan :</v>
          </cell>
        </row>
        <row r="443">
          <cell r="C443" t="str">
            <v xml:space="preserve">Rp.  </v>
          </cell>
          <cell r="D443">
            <v>680292.53267347626</v>
          </cell>
          <cell r="E443" t="str">
            <v xml:space="preserve"> / Ton</v>
          </cell>
        </row>
        <row r="446">
          <cell r="A446" t="str">
            <v>6.</v>
          </cell>
          <cell r="C446" t="str">
            <v>WAKTU PELAKSANAAN YANG DIPERLUKAN</v>
          </cell>
        </row>
        <row r="447">
          <cell r="C447" t="str">
            <v>Waktu pelaksanaan</v>
          </cell>
          <cell r="D447" t="str">
            <v>:  . . . . . . .  bulan</v>
          </cell>
        </row>
        <row r="449">
          <cell r="A449" t="str">
            <v>7.</v>
          </cell>
          <cell r="C449" t="str">
            <v>VOLUME PEKERJAAN YANG DIPERLUKAN</v>
          </cell>
        </row>
        <row r="450">
          <cell r="C450" t="str">
            <v>Volume pekerjaan  :</v>
          </cell>
          <cell r="D450">
            <v>0</v>
          </cell>
          <cell r="E450" t="str">
            <v>Ton</v>
          </cell>
        </row>
        <row r="479">
          <cell r="A479" t="str">
            <v>ITEM PEMBAYARAN NO.</v>
          </cell>
          <cell r="D479" t="str">
            <v>:  4.2 (3)</v>
          </cell>
          <cell r="J479" t="str">
            <v>Analisa EI-423</v>
          </cell>
          <cell r="T479" t="str">
            <v>Analisa EI-423</v>
          </cell>
        </row>
        <row r="480">
          <cell r="A480" t="str">
            <v>JENIS PEKERJAAN</v>
          </cell>
          <cell r="D480" t="str">
            <v>:  Lapis Pondasi Semen Tanah</v>
          </cell>
        </row>
        <row r="481">
          <cell r="A481" t="str">
            <v>SATUAN PEMBAYARAN</v>
          </cell>
          <cell r="D481" t="str">
            <v>:  M3</v>
          </cell>
          <cell r="J481" t="str">
            <v xml:space="preserve">         URAIAN ANALISA HARGA SATUAN</v>
          </cell>
          <cell r="L481" t="str">
            <v>FORMULIR STANDAR UNTUK</v>
          </cell>
        </row>
        <row r="482">
          <cell r="L482" t="str">
            <v>PEREKAMAN ANALISA MASING-MASING HARGA SATUAN</v>
          </cell>
        </row>
        <row r="483">
          <cell r="L483" t="str">
            <v/>
          </cell>
        </row>
        <row r="484">
          <cell r="A484" t="str">
            <v>No.</v>
          </cell>
          <cell r="C484" t="str">
            <v>U R A I A N</v>
          </cell>
          <cell r="G484" t="str">
            <v>KODE</v>
          </cell>
          <cell r="H484" t="str">
            <v>KOEF.</v>
          </cell>
          <cell r="I484" t="str">
            <v>SATUAN</v>
          </cell>
          <cell r="J484" t="str">
            <v>KETERANGAN</v>
          </cell>
        </row>
        <row r="486">
          <cell r="L486" t="str">
            <v>PROYEK</v>
          </cell>
          <cell r="O486" t="str">
            <v>:</v>
          </cell>
        </row>
        <row r="487">
          <cell r="A487" t="str">
            <v>I.</v>
          </cell>
          <cell r="C487" t="str">
            <v>ASUMSI</v>
          </cell>
          <cell r="L487" t="str">
            <v>No. PAKET KONTRAK</v>
          </cell>
          <cell r="O487" t="str">
            <v>:</v>
          </cell>
        </row>
        <row r="488">
          <cell r="A488">
            <v>1</v>
          </cell>
          <cell r="C488" t="str">
            <v>Pekerjaan dilakukan secara mekanik</v>
          </cell>
          <cell r="L488" t="str">
            <v>NAMA PAKET</v>
          </cell>
          <cell r="O488" t="str">
            <v>:</v>
          </cell>
        </row>
        <row r="489">
          <cell r="A489">
            <v>2</v>
          </cell>
          <cell r="C489" t="str">
            <v>Lokasi pekerjaan : sepanjang jalan</v>
          </cell>
          <cell r="L489" t="str">
            <v>PROP / KAB / KODYA</v>
          </cell>
          <cell r="O489" t="str">
            <v>:</v>
          </cell>
        </row>
        <row r="490">
          <cell r="A490">
            <v>3</v>
          </cell>
          <cell r="C490" t="str">
            <v>Kondisi Jalan   :  sedang / baik</v>
          </cell>
          <cell r="L490" t="str">
            <v>ITEM PEMBAYARAN NO.</v>
          </cell>
          <cell r="O490" t="str">
            <v>:  4.2 (3)</v>
          </cell>
          <cell r="R490" t="str">
            <v>PERKIRAAN VOL. PEK.</v>
          </cell>
          <cell r="T490" t="str">
            <v>:</v>
          </cell>
          <cell r="U490">
            <v>0</v>
          </cell>
        </row>
        <row r="491">
          <cell r="A491">
            <v>4</v>
          </cell>
          <cell r="C491" t="str">
            <v>Jarak rata-rata sumber material ke lokasi pekerjaan</v>
          </cell>
          <cell r="G491" t="str">
            <v>L</v>
          </cell>
          <cell r="H491">
            <v>8.7249999999999996</v>
          </cell>
          <cell r="I491" t="str">
            <v>Km</v>
          </cell>
          <cell r="L491" t="str">
            <v>JENIS PEKERJAAN</v>
          </cell>
          <cell r="O491" t="str">
            <v>:  Lapis Pondasi Semen Tanah</v>
          </cell>
          <cell r="R491" t="str">
            <v>TOTAL HARGA (Rp.)</v>
          </cell>
          <cell r="T491" t="str">
            <v>:</v>
          </cell>
          <cell r="U491">
            <v>0</v>
          </cell>
        </row>
        <row r="492">
          <cell r="A492">
            <v>5</v>
          </cell>
          <cell r="C492" t="str">
            <v>Jam kerja efektif per-hari</v>
          </cell>
          <cell r="G492" t="str">
            <v>Tk</v>
          </cell>
          <cell r="H492">
            <v>7</v>
          </cell>
          <cell r="I492" t="str">
            <v>Jam</v>
          </cell>
          <cell r="L492" t="str">
            <v>SATUAN PEMBAYARAN</v>
          </cell>
          <cell r="O492" t="str">
            <v>:  M3</v>
          </cell>
          <cell r="R492" t="str">
            <v>% THD. BIAYA PROYEK</v>
          </cell>
          <cell r="T492" t="str">
            <v>:</v>
          </cell>
          <cell r="U492" t="e">
            <v>#DIV/0!</v>
          </cell>
        </row>
        <row r="493">
          <cell r="A493">
            <v>6</v>
          </cell>
          <cell r="C493" t="str">
            <v>Harga pembayaran tidak termasuk semen ( semen</v>
          </cell>
        </row>
        <row r="494">
          <cell r="C494" t="str">
            <v>dibayar dalam item tersendiri)</v>
          </cell>
        </row>
        <row r="495">
          <cell r="A495">
            <v>7</v>
          </cell>
          <cell r="C495" t="str">
            <v>Satu hari dapat diselesaikan hamparan Soil Cement</v>
          </cell>
          <cell r="Q495" t="str">
            <v>PERKIRAAN</v>
          </cell>
          <cell r="R495" t="str">
            <v>HARGA</v>
          </cell>
          <cell r="S495" t="str">
            <v>JUMLAH</v>
          </cell>
        </row>
        <row r="496">
          <cell r="C496" t="str">
            <v>sepanjang</v>
          </cell>
          <cell r="G496" t="str">
            <v>Ls</v>
          </cell>
          <cell r="H496">
            <v>400</v>
          </cell>
          <cell r="I496" t="str">
            <v>M</v>
          </cell>
          <cell r="L496" t="str">
            <v>NO.</v>
          </cell>
          <cell r="N496" t="str">
            <v>KOMPONEN</v>
          </cell>
          <cell r="P496" t="str">
            <v>SATUAN</v>
          </cell>
          <cell r="Q496" t="str">
            <v>KUANTITAS</v>
          </cell>
          <cell r="R496" t="str">
            <v>SATUAN</v>
          </cell>
          <cell r="S496" t="str">
            <v>HARGA</v>
          </cell>
        </row>
        <row r="497">
          <cell r="A497">
            <v>8</v>
          </cell>
          <cell r="C497" t="str">
            <v>Faktor kembang material (padat - lepas)</v>
          </cell>
          <cell r="G497" t="str">
            <v>Fk</v>
          </cell>
          <cell r="H497">
            <v>1.2</v>
          </cell>
          <cell r="I497" t="str">
            <v>-</v>
          </cell>
          <cell r="R497" t="str">
            <v>(Rp.)</v>
          </cell>
          <cell r="S497" t="str">
            <v>(Rp.)</v>
          </cell>
        </row>
        <row r="498">
          <cell r="A498">
            <v>9</v>
          </cell>
          <cell r="C498" t="str">
            <v>Tebal hamparan padat</v>
          </cell>
          <cell r="G498" t="str">
            <v>t</v>
          </cell>
          <cell r="H498">
            <v>0.15</v>
          </cell>
          <cell r="I498" t="str">
            <v>M</v>
          </cell>
        </row>
        <row r="500">
          <cell r="A500" t="str">
            <v>II.</v>
          </cell>
          <cell r="C500" t="str">
            <v>URUTAN KERJA</v>
          </cell>
          <cell r="L500" t="str">
            <v>A.</v>
          </cell>
          <cell r="N500" t="str">
            <v>TENAGA</v>
          </cell>
        </row>
        <row r="501">
          <cell r="A501">
            <v>1</v>
          </cell>
          <cell r="C501" t="str">
            <v>Whell Loader memuat material ke dalam Dump Truck</v>
          </cell>
        </row>
        <row r="502">
          <cell r="C502" t="str">
            <v>di lokasi sumber bahan</v>
          </cell>
          <cell r="L502" t="str">
            <v>1.</v>
          </cell>
          <cell r="N502" t="str">
            <v>Pekerja</v>
          </cell>
          <cell r="O502" t="str">
            <v>(L01)</v>
          </cell>
          <cell r="P502" t="str">
            <v>Jam</v>
          </cell>
          <cell r="Q502">
            <v>0.12494422132976349</v>
          </cell>
          <cell r="R502">
            <v>2857.14</v>
          </cell>
          <cell r="U502">
            <v>356.98313253012043</v>
          </cell>
        </row>
        <row r="503">
          <cell r="A503">
            <v>2</v>
          </cell>
          <cell r="C503" t="str">
            <v>Dump Truck mengangkut material ke lokasi pekerjaan</v>
          </cell>
          <cell r="L503" t="str">
            <v>2.</v>
          </cell>
          <cell r="N503" t="str">
            <v>Mandor</v>
          </cell>
          <cell r="O503" t="str">
            <v>(L03)</v>
          </cell>
          <cell r="P503" t="str">
            <v>Jam</v>
          </cell>
          <cell r="Q503">
            <v>1.7849174475680501E-2</v>
          </cell>
          <cell r="R503">
            <v>3214.29</v>
          </cell>
          <cell r="U503">
            <v>57.372423025435076</v>
          </cell>
        </row>
        <row r="504">
          <cell r="A504">
            <v>3</v>
          </cell>
          <cell r="C504" t="str">
            <v>Motor Grader menghampar material di lokasi pekerjaan</v>
          </cell>
        </row>
        <row r="505">
          <cell r="A505">
            <v>4</v>
          </cell>
          <cell r="C505" t="str">
            <v>Semen dan material tanah diaduk ditempat dengan</v>
          </cell>
        </row>
        <row r="506">
          <cell r="C506" t="str">
            <v>menggunakan Vulvi Mixer</v>
          </cell>
          <cell r="Q506" t="str">
            <v xml:space="preserve">JUMLAH HARGA TENAGA   </v>
          </cell>
          <cell r="U506">
            <v>414.3555555555555</v>
          </cell>
        </row>
        <row r="507">
          <cell r="A507">
            <v>5</v>
          </cell>
          <cell r="C507" t="str">
            <v>Sebelum pemadatan material dibasahi dengan</v>
          </cell>
        </row>
        <row r="508">
          <cell r="C508" t="str">
            <v>menggunakan Water Tank Truck</v>
          </cell>
          <cell r="L508" t="str">
            <v>B.</v>
          </cell>
          <cell r="N508" t="str">
            <v>BAHAN</v>
          </cell>
        </row>
        <row r="509">
          <cell r="A509">
            <v>6</v>
          </cell>
          <cell r="C509" t="str">
            <v>Pemadatan dilakukan dengan menggunakan</v>
          </cell>
          <cell r="L509" t="str">
            <v>1.</v>
          </cell>
          <cell r="N509" t="str">
            <v>Tanah Timbunan  (M08)</v>
          </cell>
          <cell r="P509" t="str">
            <v>M3</v>
          </cell>
          <cell r="Q509">
            <v>1.2</v>
          </cell>
          <cell r="R509">
            <v>20000</v>
          </cell>
          <cell r="U509">
            <v>24000</v>
          </cell>
        </row>
        <row r="510">
          <cell r="C510" t="str">
            <v>Vibrator Roller dan Pneumatic Tire Roller</v>
          </cell>
        </row>
        <row r="511">
          <cell r="A511">
            <v>7</v>
          </cell>
          <cell r="C511" t="str">
            <v>Selama pelaksanaan pekerjaan sekelompok pekerja</v>
          </cell>
        </row>
        <row r="512">
          <cell r="C512" t="str">
            <v>akan merapikan tepi hamparan dan level permukaan</v>
          </cell>
        </row>
        <row r="513">
          <cell r="C513" t="str">
            <v>dengan menggunakan alat bantu</v>
          </cell>
        </row>
        <row r="515">
          <cell r="A515" t="str">
            <v>III.</v>
          </cell>
          <cell r="C515" t="str">
            <v>PEMAKAIAN BAHAN, ALAT DAN TENAGA</v>
          </cell>
        </row>
        <row r="516">
          <cell r="Q516" t="str">
            <v xml:space="preserve">JUMLAH HARGA BAHAN   </v>
          </cell>
          <cell r="U516">
            <v>24000</v>
          </cell>
        </row>
        <row r="517">
          <cell r="A517" t="str">
            <v>1.</v>
          </cell>
          <cell r="C517" t="str">
            <v>BAHAN</v>
          </cell>
        </row>
        <row r="518">
          <cell r="C518" t="str">
            <v>Setiap M3 Soil Cement padat diperlukan = 1 x Fk</v>
          </cell>
          <cell r="G518" t="str">
            <v>(M08)</v>
          </cell>
          <cell r="H518">
            <v>1.2</v>
          </cell>
          <cell r="I518" t="str">
            <v>M3</v>
          </cell>
          <cell r="L518" t="str">
            <v>C.</v>
          </cell>
          <cell r="N518" t="str">
            <v>PERALATAN</v>
          </cell>
        </row>
        <row r="519">
          <cell r="L519" t="str">
            <v>1.</v>
          </cell>
          <cell r="N519" t="str">
            <v>Wheel Loader</v>
          </cell>
          <cell r="O519" t="str">
            <v>(E15)</v>
          </cell>
          <cell r="P519" t="str">
            <v>Jam</v>
          </cell>
          <cell r="Q519">
            <v>1.7849174475680497E-2</v>
          </cell>
          <cell r="R519">
            <v>163808.13869490434</v>
          </cell>
          <cell r="U519">
            <v>2923.8400481018175</v>
          </cell>
        </row>
        <row r="520">
          <cell r="A520" t="str">
            <v>2.</v>
          </cell>
          <cell r="C520" t="str">
            <v>ALAT</v>
          </cell>
          <cell r="L520" t="str">
            <v>2.</v>
          </cell>
          <cell r="N520" t="str">
            <v>Dump Truck</v>
          </cell>
          <cell r="O520" t="str">
            <v>(E08)</v>
          </cell>
          <cell r="P520" t="str">
            <v>Jam</v>
          </cell>
          <cell r="Q520">
            <v>0.16651888679214849</v>
          </cell>
          <cell r="R520">
            <v>153645.58193291764</v>
          </cell>
          <cell r="U520">
            <v>25584.89126400129</v>
          </cell>
        </row>
        <row r="521">
          <cell r="A521" t="str">
            <v>2.a.</v>
          </cell>
          <cell r="C521" t="str">
            <v>WHEL LOADER</v>
          </cell>
          <cell r="G521" t="str">
            <v>(E15)</v>
          </cell>
          <cell r="L521" t="str">
            <v>3.</v>
          </cell>
          <cell r="N521" t="str">
            <v>Motor Grader</v>
          </cell>
          <cell r="O521" t="str">
            <v>(E13)</v>
          </cell>
          <cell r="P521" t="str">
            <v>Jam</v>
          </cell>
          <cell r="Q521">
            <v>8.3668005354752342E-3</v>
          </cell>
          <cell r="R521">
            <v>201666.62574070093</v>
          </cell>
          <cell r="U521">
            <v>1687.3044322347801</v>
          </cell>
        </row>
        <row r="522">
          <cell r="C522" t="str">
            <v>Kapasitas bucket</v>
          </cell>
          <cell r="G522" t="str">
            <v>V</v>
          </cell>
          <cell r="H522">
            <v>1.5</v>
          </cell>
          <cell r="I522" t="str">
            <v>M3</v>
          </cell>
          <cell r="L522" t="str">
            <v>4.</v>
          </cell>
          <cell r="N522" t="str">
            <v>Tandem Roller</v>
          </cell>
          <cell r="O522" t="str">
            <v>(E17)</v>
          </cell>
          <cell r="P522" t="str">
            <v>Jam</v>
          </cell>
          <cell r="Q522">
            <v>1.7849174475680501E-2</v>
          </cell>
          <cell r="R522">
            <v>293927.19306224468</v>
          </cell>
          <cell r="U522">
            <v>5246.3577521150328</v>
          </cell>
        </row>
        <row r="523">
          <cell r="C523" t="str">
            <v>Faktor bucket</v>
          </cell>
          <cell r="G523" t="str">
            <v>Fb</v>
          </cell>
          <cell r="H523">
            <v>0.9</v>
          </cell>
          <cell r="I523" t="str">
            <v>-</v>
          </cell>
          <cell r="J523" t="str">
            <v>Pemuatan ringan</v>
          </cell>
          <cell r="L523" t="str">
            <v>5.</v>
          </cell>
          <cell r="N523" t="str">
            <v>P. Tyre Roller</v>
          </cell>
          <cell r="O523" t="str">
            <v>(E18)</v>
          </cell>
          <cell r="P523" t="str">
            <v>Jam</v>
          </cell>
          <cell r="Q523">
            <v>8.5676037483266403E-3</v>
          </cell>
          <cell r="R523">
            <v>113384.24751021285</v>
          </cell>
          <cell r="U523">
            <v>971.43130396969514</v>
          </cell>
        </row>
        <row r="524">
          <cell r="C524" t="str">
            <v>Faktor efisiensi alat</v>
          </cell>
          <cell r="G524" t="str">
            <v>Fa</v>
          </cell>
          <cell r="H524">
            <v>0.83</v>
          </cell>
          <cell r="I524" t="str">
            <v>-</v>
          </cell>
          <cell r="L524" t="str">
            <v>6.</v>
          </cell>
          <cell r="N524" t="str">
            <v>Water Tanker</v>
          </cell>
          <cell r="O524" t="str">
            <v>(E23)</v>
          </cell>
          <cell r="P524" t="str">
            <v>Jam</v>
          </cell>
          <cell r="Q524">
            <v>7.0281124497991983E-3</v>
          </cell>
          <cell r="R524">
            <v>67020.510980434308</v>
          </cell>
          <cell r="U524">
            <v>471.02768761349421</v>
          </cell>
        </row>
        <row r="525">
          <cell r="C525" t="str">
            <v>Waktu siklus :</v>
          </cell>
          <cell r="G525" t="str">
            <v>Ts1</v>
          </cell>
          <cell r="L525" t="str">
            <v>7.</v>
          </cell>
          <cell r="N525" t="str">
            <v>Fulvi Mixer</v>
          </cell>
          <cell r="O525" t="str">
            <v>(E27)</v>
          </cell>
          <cell r="P525" t="str">
            <v>Jam</v>
          </cell>
          <cell r="Q525">
            <v>1.9277108433734941E-2</v>
          </cell>
          <cell r="R525">
            <v>559029.00777943374</v>
          </cell>
          <cell r="U525">
            <v>10776.462800567399</v>
          </cell>
        </row>
        <row r="526">
          <cell r="C526" t="str">
            <v>- Muat</v>
          </cell>
          <cell r="G526" t="str">
            <v>T1</v>
          </cell>
          <cell r="H526">
            <v>0.5</v>
          </cell>
          <cell r="I526" t="str">
            <v>menit</v>
          </cell>
          <cell r="L526" t="str">
            <v>8.</v>
          </cell>
          <cell r="N526" t="str">
            <v>Alat Bantu</v>
          </cell>
          <cell r="P526" t="str">
            <v>Ls</v>
          </cell>
          <cell r="Q526">
            <v>1</v>
          </cell>
          <cell r="R526">
            <v>90</v>
          </cell>
          <cell r="U526">
            <v>90</v>
          </cell>
        </row>
        <row r="527">
          <cell r="C527" t="str">
            <v>- Lain-lain</v>
          </cell>
          <cell r="G527" t="str">
            <v>T2</v>
          </cell>
          <cell r="H527">
            <v>0.5</v>
          </cell>
          <cell r="I527" t="str">
            <v>menit</v>
          </cell>
        </row>
        <row r="528">
          <cell r="G528" t="str">
            <v>Ts1</v>
          </cell>
          <cell r="H528">
            <v>1</v>
          </cell>
          <cell r="I528" t="str">
            <v>menit</v>
          </cell>
          <cell r="Q528" t="str">
            <v xml:space="preserve">JUMLAH HARGA PERALATAN   </v>
          </cell>
          <cell r="U528">
            <v>47751.31528860351</v>
          </cell>
        </row>
        <row r="530">
          <cell r="C530" t="str">
            <v>Kap. Prod. / Jam  =</v>
          </cell>
          <cell r="D530" t="str">
            <v>V x Fb x Fa x 60</v>
          </cell>
          <cell r="G530" t="str">
            <v>Q1</v>
          </cell>
          <cell r="H530">
            <v>56.025000000000006</v>
          </cell>
          <cell r="I530" t="str">
            <v>M3</v>
          </cell>
          <cell r="L530" t="str">
            <v>D.</v>
          </cell>
          <cell r="N530" t="str">
            <v>JUMLAH HARGA TENAGA, BAHAN DAN PERALATAN  ( A + B + C )</v>
          </cell>
          <cell r="U530">
            <v>72165.67084415906</v>
          </cell>
        </row>
        <row r="531">
          <cell r="D531" t="str">
            <v>Fk x Ts1</v>
          </cell>
          <cell r="L531" t="str">
            <v>E.</v>
          </cell>
          <cell r="N531" t="str">
            <v>OVERHEAD &amp; PROFIT</v>
          </cell>
          <cell r="P531">
            <v>10</v>
          </cell>
          <cell r="Q531" t="str">
            <v>%  x  D</v>
          </cell>
          <cell r="U531">
            <v>7216.5670844159067</v>
          </cell>
        </row>
        <row r="532">
          <cell r="L532" t="str">
            <v>F.</v>
          </cell>
          <cell r="N532" t="str">
            <v>HARGA SATUAN PEKERJAAN  ( D + E )</v>
          </cell>
          <cell r="U532">
            <v>79382.237928574963</v>
          </cell>
        </row>
        <row r="533">
          <cell r="C533" t="str">
            <v>Koefisien Alat / M3</v>
          </cell>
          <cell r="D533" t="str">
            <v xml:space="preserve"> = 1 / Q1</v>
          </cell>
          <cell r="G533" t="str">
            <v>(E15)</v>
          </cell>
          <cell r="H533">
            <v>1.7849174475680497E-2</v>
          </cell>
          <cell r="I533" t="str">
            <v>Jam</v>
          </cell>
          <cell r="L533" t="str">
            <v>Note: 1</v>
          </cell>
          <cell r="N533" t="str">
            <v>SATUAN dapat berdasarkan atas jam operasi untuk Tenaga Kerja dan Peralatan, volume dan/atau ukuran</v>
          </cell>
        </row>
        <row r="534">
          <cell r="N534" t="str">
            <v>berat untuk bahan-bahan.</v>
          </cell>
        </row>
        <row r="535">
          <cell r="L535">
            <v>2</v>
          </cell>
          <cell r="N535" t="str">
            <v>Kuantitas satuan adalah kuantitas setiap komponen untuk menyelesaikan satu satuan pekerjaan dari nomor</v>
          </cell>
        </row>
        <row r="536">
          <cell r="N536" t="str">
            <v>mata pembayaran.</v>
          </cell>
        </row>
        <row r="537">
          <cell r="L537">
            <v>3</v>
          </cell>
          <cell r="N537" t="str">
            <v>Biaya satuan untuk peralatan sudah termasuk bahan bakar, bahan habis dipakai dan operator.</v>
          </cell>
        </row>
        <row r="538">
          <cell r="L538">
            <v>4</v>
          </cell>
          <cell r="N538" t="str">
            <v>Biaya satuan sudah termasuk pengeluaran untuk seluruh pajak yang berkaitan (tetapi tidak termasuk PPN</v>
          </cell>
        </row>
        <row r="539">
          <cell r="J539" t="str">
            <v>Berlanjut ke halaman berikut</v>
          </cell>
          <cell r="N539" t="str">
            <v>yang dibayar dari kontrak) dan biaya-biaya lainnya.</v>
          </cell>
        </row>
        <row r="540">
          <cell r="A540" t="str">
            <v>ITEM PEMBAYARAN NO.</v>
          </cell>
          <cell r="D540" t="str">
            <v>:  4.2 (3)</v>
          </cell>
          <cell r="J540" t="str">
            <v>Analisa EI-423</v>
          </cell>
        </row>
        <row r="541">
          <cell r="A541" t="str">
            <v>JENIS PEKERJAAN</v>
          </cell>
          <cell r="D541" t="str">
            <v>:  Lapis Pondasi Semen Tanah</v>
          </cell>
        </row>
        <row r="542">
          <cell r="A542" t="str">
            <v>SATUAN PEMBAYARAN</v>
          </cell>
          <cell r="D542" t="str">
            <v>:  M3</v>
          </cell>
          <cell r="J542" t="str">
            <v xml:space="preserve">         URAIAN ANALISA HARGA SATUAN</v>
          </cell>
        </row>
        <row r="543">
          <cell r="J543" t="str">
            <v>Lanjutan</v>
          </cell>
        </row>
        <row r="545">
          <cell r="A545" t="str">
            <v>No.</v>
          </cell>
          <cell r="C545" t="str">
            <v>U R A I A N</v>
          </cell>
          <cell r="G545" t="str">
            <v>KODE</v>
          </cell>
          <cell r="H545" t="str">
            <v>KOEF.</v>
          </cell>
          <cell r="I545" t="str">
            <v>SATUAN</v>
          </cell>
          <cell r="J545" t="str">
            <v>KETERANGAN</v>
          </cell>
        </row>
        <row r="548">
          <cell r="A548" t="str">
            <v>2.b.</v>
          </cell>
          <cell r="C548" t="str">
            <v>DUMP TRUCK</v>
          </cell>
          <cell r="G548" t="str">
            <v>(E08)</v>
          </cell>
        </row>
        <row r="549">
          <cell r="C549" t="str">
            <v>Kapasitas bak</v>
          </cell>
          <cell r="G549" t="str">
            <v>V</v>
          </cell>
          <cell r="H549">
            <v>4</v>
          </cell>
          <cell r="I549" t="str">
            <v>M3</v>
          </cell>
        </row>
        <row r="550">
          <cell r="C550" t="str">
            <v>Faktor efisiensi alat</v>
          </cell>
          <cell r="G550" t="str">
            <v>Fa</v>
          </cell>
          <cell r="H550">
            <v>0.83</v>
          </cell>
          <cell r="I550" t="str">
            <v>-</v>
          </cell>
        </row>
        <row r="551">
          <cell r="C551" t="str">
            <v>Kecepatan rata-rata bermuatan</v>
          </cell>
          <cell r="G551" t="str">
            <v>v1</v>
          </cell>
          <cell r="H551">
            <v>45</v>
          </cell>
          <cell r="I551" t="str">
            <v>Km / Jam</v>
          </cell>
        </row>
        <row r="552">
          <cell r="C552" t="str">
            <v>Kecepatan rata-rata kosong</v>
          </cell>
          <cell r="G552" t="str">
            <v>v2</v>
          </cell>
          <cell r="H552">
            <v>60</v>
          </cell>
          <cell r="I552" t="str">
            <v>Km / Jam</v>
          </cell>
        </row>
        <row r="553">
          <cell r="C553" t="str">
            <v>Waktu Siklus  :  - Waktu memuat = V : Q1 x 60</v>
          </cell>
          <cell r="G553" t="str">
            <v>T1</v>
          </cell>
          <cell r="H553">
            <v>4.283801874163319</v>
          </cell>
          <cell r="I553" t="str">
            <v>menit</v>
          </cell>
        </row>
        <row r="554">
          <cell r="C554" t="str">
            <v>- Waktu tempuh isi          = (L : v1) x 60</v>
          </cell>
          <cell r="G554" t="str">
            <v>T2</v>
          </cell>
          <cell r="H554">
            <v>11.633333333333333</v>
          </cell>
          <cell r="I554" t="str">
            <v>menit</v>
          </cell>
        </row>
        <row r="555">
          <cell r="C555" t="str">
            <v>- Waktu tempuh kosong   = (L : v2) x 60</v>
          </cell>
          <cell r="G555" t="str">
            <v>T3</v>
          </cell>
          <cell r="H555">
            <v>8.7249999999999996</v>
          </cell>
          <cell r="I555" t="str">
            <v>menit</v>
          </cell>
        </row>
        <row r="556">
          <cell r="C556" t="str">
            <v>- Lain-lain</v>
          </cell>
          <cell r="G556" t="str">
            <v>T4</v>
          </cell>
          <cell r="H556">
            <v>3</v>
          </cell>
          <cell r="I556" t="str">
            <v>menit</v>
          </cell>
        </row>
        <row r="557">
          <cell r="G557" t="str">
            <v>Ts2</v>
          </cell>
          <cell r="H557">
            <v>27.642135207496651</v>
          </cell>
          <cell r="I557" t="str">
            <v>menit</v>
          </cell>
        </row>
        <row r="559">
          <cell r="C559" t="str">
            <v>Kapasitas Prod. / jam =</v>
          </cell>
          <cell r="E559" t="str">
            <v>V x Fa x 60</v>
          </cell>
          <cell r="G559" t="str">
            <v>Q2</v>
          </cell>
          <cell r="H559">
            <v>6.0053247968695338</v>
          </cell>
          <cell r="I559" t="str">
            <v>M3</v>
          </cell>
        </row>
        <row r="560">
          <cell r="E560" t="str">
            <v xml:space="preserve">   Fk x Ts2</v>
          </cell>
        </row>
        <row r="562">
          <cell r="C562" t="str">
            <v>Koefisien Alat / M3</v>
          </cell>
          <cell r="D562" t="str">
            <v xml:space="preserve"> =    1 / Q2</v>
          </cell>
          <cell r="G562" t="str">
            <v>(E08)</v>
          </cell>
          <cell r="H562">
            <v>0.16651888679214849</v>
          </cell>
          <cell r="I562" t="str">
            <v>Jam</v>
          </cell>
        </row>
        <row r="564">
          <cell r="A564" t="str">
            <v>2.c.</v>
          </cell>
          <cell r="C564" t="str">
            <v>MOTOR GRADER</v>
          </cell>
          <cell r="G564" t="str">
            <v>(E13)</v>
          </cell>
        </row>
        <row r="565">
          <cell r="C565" t="str">
            <v>Panjang hamparan</v>
          </cell>
          <cell r="G565" t="str">
            <v>Lh</v>
          </cell>
          <cell r="H565">
            <v>100</v>
          </cell>
          <cell r="I565" t="str">
            <v>M</v>
          </cell>
        </row>
        <row r="566">
          <cell r="C566" t="str">
            <v>Lebar efektif kerja blade</v>
          </cell>
          <cell r="G566" t="str">
            <v>b</v>
          </cell>
          <cell r="H566">
            <v>2.4</v>
          </cell>
          <cell r="I566" t="str">
            <v>M</v>
          </cell>
        </row>
        <row r="567">
          <cell r="C567" t="str">
            <v>Faktor efisiensi alat</v>
          </cell>
          <cell r="G567" t="str">
            <v>Fa</v>
          </cell>
          <cell r="H567">
            <v>0.83</v>
          </cell>
          <cell r="I567" t="str">
            <v>-</v>
          </cell>
        </row>
        <row r="568">
          <cell r="C568" t="str">
            <v>Kecepatan rata-rata alat</v>
          </cell>
          <cell r="G568" t="str">
            <v>v</v>
          </cell>
          <cell r="H568">
            <v>4</v>
          </cell>
          <cell r="I568" t="str">
            <v>Km / Jam</v>
          </cell>
        </row>
        <row r="569">
          <cell r="C569" t="str">
            <v>Jumlah lintasan</v>
          </cell>
          <cell r="G569" t="str">
            <v>n</v>
          </cell>
          <cell r="H569">
            <v>6</v>
          </cell>
          <cell r="I569" t="str">
            <v>lintasan</v>
          </cell>
          <cell r="J569" t="str">
            <v>3 x pp</v>
          </cell>
        </row>
        <row r="570">
          <cell r="C570" t="str">
            <v>Waktu siklus</v>
          </cell>
          <cell r="G570" t="str">
            <v>Ts3</v>
          </cell>
        </row>
        <row r="571">
          <cell r="C571" t="str">
            <v>- Perataan 1 lintasan  = Lh : (v x 1000) x 60</v>
          </cell>
          <cell r="G571" t="str">
            <v>T1</v>
          </cell>
          <cell r="H571">
            <v>1.5</v>
          </cell>
          <cell r="I571" t="str">
            <v>menit</v>
          </cell>
        </row>
        <row r="572">
          <cell r="C572" t="str">
            <v>- Lain-lain</v>
          </cell>
          <cell r="G572" t="str">
            <v>T2</v>
          </cell>
          <cell r="H572">
            <v>1</v>
          </cell>
          <cell r="I572" t="str">
            <v>menit</v>
          </cell>
        </row>
        <row r="573">
          <cell r="G573" t="str">
            <v>Ts3</v>
          </cell>
          <cell r="H573">
            <v>2.5</v>
          </cell>
          <cell r="I573" t="str">
            <v>menit</v>
          </cell>
        </row>
        <row r="575">
          <cell r="C575" t="str">
            <v>Kap. Prod. / Jam  =</v>
          </cell>
          <cell r="D575" t="str">
            <v>Lh x b x t x Fa x 60</v>
          </cell>
          <cell r="G575" t="str">
            <v>Q3</v>
          </cell>
          <cell r="H575">
            <v>119.52</v>
          </cell>
          <cell r="I575" t="str">
            <v>M3</v>
          </cell>
        </row>
        <row r="576">
          <cell r="D576" t="str">
            <v>n x Ts3</v>
          </cell>
        </row>
        <row r="578">
          <cell r="C578" t="str">
            <v>Koefisien Alat / M3</v>
          </cell>
          <cell r="D578" t="str">
            <v xml:space="preserve"> =  1 / Q3</v>
          </cell>
          <cell r="G578" t="str">
            <v>(E13)</v>
          </cell>
          <cell r="H578">
            <v>8.3668005354752342E-3</v>
          </cell>
          <cell r="I578" t="str">
            <v>jam</v>
          </cell>
        </row>
        <row r="580">
          <cell r="A580" t="str">
            <v>2.d.</v>
          </cell>
          <cell r="C580" t="str">
            <v>TANDEM ROLLER</v>
          </cell>
          <cell r="G580" t="str">
            <v>(E19)</v>
          </cell>
        </row>
        <row r="581">
          <cell r="C581" t="str">
            <v>Kecepatan rata-rata alat</v>
          </cell>
          <cell r="G581" t="str">
            <v>v</v>
          </cell>
          <cell r="H581">
            <v>3</v>
          </cell>
          <cell r="I581" t="str">
            <v>Km / Jam</v>
          </cell>
        </row>
        <row r="582">
          <cell r="C582" t="str">
            <v>Lebar efektif pemadatan</v>
          </cell>
          <cell r="G582" t="str">
            <v>b</v>
          </cell>
          <cell r="H582">
            <v>1.2</v>
          </cell>
          <cell r="I582" t="str">
            <v>M</v>
          </cell>
        </row>
        <row r="583">
          <cell r="C583" t="str">
            <v>Jumlah lintasan</v>
          </cell>
          <cell r="G583" t="str">
            <v>n</v>
          </cell>
          <cell r="H583">
            <v>8</v>
          </cell>
          <cell r="I583" t="str">
            <v>lintasan</v>
          </cell>
          <cell r="J583" t="str">
            <v>4 x pp</v>
          </cell>
        </row>
        <row r="584">
          <cell r="C584" t="str">
            <v>Faktor efisiensi alat</v>
          </cell>
          <cell r="G584" t="str">
            <v>Fa</v>
          </cell>
          <cell r="H584">
            <v>0.83</v>
          </cell>
          <cell r="I584" t="str">
            <v>-</v>
          </cell>
        </row>
        <row r="586">
          <cell r="C586" t="str">
            <v xml:space="preserve">Kap. Prod. / Jam = </v>
          </cell>
          <cell r="D586" t="str">
            <v>(v x 1000) x b x t x Fa</v>
          </cell>
          <cell r="G586" t="str">
            <v>Q4</v>
          </cell>
          <cell r="H586">
            <v>56.024999999999999</v>
          </cell>
          <cell r="I586" t="str">
            <v>M3</v>
          </cell>
        </row>
        <row r="587">
          <cell r="D587" t="str">
            <v>n</v>
          </cell>
        </row>
        <row r="589">
          <cell r="C589" t="str">
            <v>Koefisien Alat / M3</v>
          </cell>
          <cell r="D589" t="str">
            <v xml:space="preserve"> = 1/ Q4</v>
          </cell>
          <cell r="G589" t="str">
            <v>(E19)</v>
          </cell>
          <cell r="H589">
            <v>1.7849174475680501E-2</v>
          </cell>
          <cell r="I589" t="str">
            <v>Jam</v>
          </cell>
        </row>
        <row r="591">
          <cell r="A591" t="str">
            <v>2.e.</v>
          </cell>
          <cell r="C591" t="str">
            <v>PNEUMATIC TIRE ROLLER</v>
          </cell>
          <cell r="G591" t="str">
            <v>(E18)</v>
          </cell>
        </row>
        <row r="592">
          <cell r="C592" t="str">
            <v>Kecepatan rata-rata alat</v>
          </cell>
          <cell r="G592" t="str">
            <v>v</v>
          </cell>
          <cell r="H592">
            <v>5</v>
          </cell>
          <cell r="I592" t="str">
            <v>Km / Jam</v>
          </cell>
        </row>
        <row r="593">
          <cell r="C593" t="str">
            <v>Lebar efektif pemadatan</v>
          </cell>
          <cell r="G593" t="str">
            <v>b</v>
          </cell>
          <cell r="H593">
            <v>1.5</v>
          </cell>
          <cell r="I593" t="str">
            <v>M</v>
          </cell>
        </row>
        <row r="594">
          <cell r="C594" t="str">
            <v>Jumlah lintasan</v>
          </cell>
          <cell r="G594" t="str">
            <v>n</v>
          </cell>
          <cell r="H594">
            <v>8</v>
          </cell>
          <cell r="I594" t="str">
            <v>lintasan</v>
          </cell>
          <cell r="J594" t="str">
            <v>4 x pp</v>
          </cell>
        </row>
        <row r="595">
          <cell r="C595" t="str">
            <v>Faktor efisiensi alat</v>
          </cell>
          <cell r="G595" t="str">
            <v>Fa</v>
          </cell>
          <cell r="H595">
            <v>0.83</v>
          </cell>
          <cell r="I595" t="str">
            <v>-</v>
          </cell>
        </row>
        <row r="598">
          <cell r="J598" t="str">
            <v>Berlanjut ke halaman berikut</v>
          </cell>
        </row>
        <row r="599">
          <cell r="A599" t="str">
            <v>ITEM PEMBAYARAN NO.</v>
          </cell>
          <cell r="D599" t="str">
            <v>:  4.2 (3)</v>
          </cell>
          <cell r="J599" t="str">
            <v>Analisa EI-423</v>
          </cell>
        </row>
        <row r="600">
          <cell r="A600" t="str">
            <v>JENIS PEKERJAAN</v>
          </cell>
          <cell r="D600" t="str">
            <v>:  Lapis Pondasi Semen Tanah</v>
          </cell>
        </row>
        <row r="601">
          <cell r="A601" t="str">
            <v>SATUAN PEMBAYARAN</v>
          </cell>
          <cell r="D601" t="str">
            <v>:  M3</v>
          </cell>
          <cell r="J601" t="str">
            <v xml:space="preserve">         URAIAN ANALISA HARGA SATUAN</v>
          </cell>
        </row>
        <row r="602">
          <cell r="J602" t="str">
            <v>Lanjutan</v>
          </cell>
        </row>
        <row r="604">
          <cell r="A604" t="str">
            <v>No.</v>
          </cell>
          <cell r="C604" t="str">
            <v>U R A I A N</v>
          </cell>
          <cell r="G604" t="str">
            <v>KODE</v>
          </cell>
          <cell r="H604" t="str">
            <v>KOEF.</v>
          </cell>
          <cell r="I604" t="str">
            <v>SATUAN</v>
          </cell>
          <cell r="J604" t="str">
            <v>KETERANGAN</v>
          </cell>
        </row>
        <row r="607">
          <cell r="C607" t="str">
            <v xml:space="preserve">Kap. Prod. / Jam = </v>
          </cell>
          <cell r="D607" t="str">
            <v>(v x 1000) x b x t x Fa</v>
          </cell>
          <cell r="G607" t="str">
            <v>Q5</v>
          </cell>
          <cell r="H607">
            <v>116.71875</v>
          </cell>
          <cell r="I607" t="str">
            <v>M3</v>
          </cell>
        </row>
        <row r="608">
          <cell r="D608" t="str">
            <v>n</v>
          </cell>
        </row>
        <row r="610">
          <cell r="C610" t="str">
            <v>Koefisien Alat / M3</v>
          </cell>
          <cell r="D610" t="str">
            <v xml:space="preserve"> = 1 / Q5</v>
          </cell>
          <cell r="G610" t="str">
            <v>(E18)</v>
          </cell>
          <cell r="H610">
            <v>8.5676037483266403E-3</v>
          </cell>
          <cell r="I610" t="str">
            <v>Jam</v>
          </cell>
        </row>
        <row r="612">
          <cell r="A612" t="str">
            <v>2.e.</v>
          </cell>
          <cell r="C612" t="str">
            <v>WATER TANK TRUCK</v>
          </cell>
          <cell r="G612" t="str">
            <v>(E23)</v>
          </cell>
        </row>
        <row r="613">
          <cell r="C613" t="str">
            <v>Volume Tangki air</v>
          </cell>
          <cell r="G613" t="str">
            <v>V</v>
          </cell>
          <cell r="H613">
            <v>4</v>
          </cell>
          <cell r="I613" t="str">
            <v>M3</v>
          </cell>
        </row>
        <row r="614">
          <cell r="C614" t="str">
            <v>Kebutuhan air / M3 material padat</v>
          </cell>
          <cell r="G614" t="str">
            <v>Wc</v>
          </cell>
          <cell r="H614">
            <v>7.0000000000000007E-2</v>
          </cell>
          <cell r="I614" t="str">
            <v>M3</v>
          </cell>
        </row>
        <row r="615">
          <cell r="C615" t="str">
            <v>Pengisian tanhgki / jam</v>
          </cell>
          <cell r="G615" t="str">
            <v>n</v>
          </cell>
          <cell r="H615">
            <v>3</v>
          </cell>
          <cell r="I615" t="str">
            <v>kali</v>
          </cell>
        </row>
        <row r="616">
          <cell r="C616" t="str">
            <v>Faktor efisiensi alat</v>
          </cell>
          <cell r="G616" t="str">
            <v>Fa</v>
          </cell>
          <cell r="H616">
            <v>0.83</v>
          </cell>
          <cell r="I616" t="str">
            <v>-</v>
          </cell>
        </row>
        <row r="618">
          <cell r="C618" t="str">
            <v>Kap. Prod. / Jam  =</v>
          </cell>
          <cell r="D618" t="str">
            <v>V x n x Fa</v>
          </cell>
          <cell r="G618" t="str">
            <v>Q6</v>
          </cell>
          <cell r="H618">
            <v>142.28571428571425</v>
          </cell>
          <cell r="I618" t="str">
            <v>M3</v>
          </cell>
        </row>
        <row r="619">
          <cell r="D619" t="str">
            <v>Wc</v>
          </cell>
        </row>
        <row r="621">
          <cell r="C621" t="str">
            <v>Koefisien Alat / M3</v>
          </cell>
          <cell r="D621" t="str">
            <v xml:space="preserve">  = 1 / Q6</v>
          </cell>
          <cell r="G621" t="str">
            <v>(E23)</v>
          </cell>
          <cell r="H621">
            <v>7.0281124497991983E-3</v>
          </cell>
          <cell r="I621" t="str">
            <v>Jam</v>
          </cell>
        </row>
        <row r="623">
          <cell r="A623" t="str">
            <v>2.f.</v>
          </cell>
          <cell r="C623" t="str">
            <v>FULVI MIXER</v>
          </cell>
          <cell r="G623" t="str">
            <v>(E27)</v>
          </cell>
        </row>
        <row r="624">
          <cell r="C624" t="str">
            <v>Kecepatan rata-rata alat</v>
          </cell>
          <cell r="G624" t="str">
            <v>v</v>
          </cell>
          <cell r="H624">
            <v>2.5</v>
          </cell>
          <cell r="I624" t="str">
            <v>Km / Jam</v>
          </cell>
        </row>
        <row r="625">
          <cell r="C625" t="str">
            <v>Lebar efektif pemadatan</v>
          </cell>
          <cell r="G625" t="str">
            <v>b</v>
          </cell>
          <cell r="H625">
            <v>1</v>
          </cell>
          <cell r="I625" t="str">
            <v>M</v>
          </cell>
        </row>
        <row r="626">
          <cell r="C626" t="str">
            <v>Jumlah lintasan</v>
          </cell>
          <cell r="G626" t="str">
            <v>n</v>
          </cell>
          <cell r="H626">
            <v>6</v>
          </cell>
          <cell r="I626" t="str">
            <v>lintasan</v>
          </cell>
          <cell r="J626" t="str">
            <v>3 x pp</v>
          </cell>
        </row>
        <row r="627">
          <cell r="C627" t="str">
            <v>Faktor efisiensi alat</v>
          </cell>
          <cell r="G627" t="str">
            <v>Fa</v>
          </cell>
          <cell r="H627">
            <v>0.83</v>
          </cell>
          <cell r="I627" t="str">
            <v>-</v>
          </cell>
        </row>
        <row r="629">
          <cell r="C629" t="str">
            <v xml:space="preserve">Kap. Prod. / Jam = </v>
          </cell>
          <cell r="D629" t="str">
            <v>(v x 1000) x b x t x Fa</v>
          </cell>
          <cell r="G629" t="str">
            <v>Q7</v>
          </cell>
          <cell r="H629">
            <v>51.875</v>
          </cell>
          <cell r="I629" t="str">
            <v>M3</v>
          </cell>
        </row>
        <row r="630">
          <cell r="D630" t="str">
            <v>n</v>
          </cell>
        </row>
        <row r="632">
          <cell r="C632" t="str">
            <v>Koefisien Alat / M3</v>
          </cell>
          <cell r="D632" t="str">
            <v xml:space="preserve">  = 1 / Q7</v>
          </cell>
          <cell r="G632" t="str">
            <v>(E27)</v>
          </cell>
          <cell r="H632">
            <v>1.9277108433734941E-2</v>
          </cell>
          <cell r="I632" t="str">
            <v>Jam</v>
          </cell>
        </row>
        <row r="634">
          <cell r="A634" t="str">
            <v>2.g.</v>
          </cell>
          <cell r="C634" t="str">
            <v>ALAT BANTU</v>
          </cell>
        </row>
        <row r="635">
          <cell r="C635" t="str">
            <v>Diperlukan :</v>
          </cell>
          <cell r="J635" t="str">
            <v>Lump Sump</v>
          </cell>
        </row>
        <row r="636">
          <cell r="C636" t="str">
            <v>- Kereta dorong  = 2 buah</v>
          </cell>
        </row>
        <row r="637">
          <cell r="C637" t="str">
            <v>- Sekop             = 3 buah</v>
          </cell>
        </row>
        <row r="639">
          <cell r="A639" t="str">
            <v>3.</v>
          </cell>
          <cell r="C639" t="str">
            <v>TENAGA</v>
          </cell>
        </row>
        <row r="640">
          <cell r="C640" t="str">
            <v>Produksi menetukan : VIBRATOR ROLLER</v>
          </cell>
          <cell r="G640" t="str">
            <v>Q4</v>
          </cell>
          <cell r="H640">
            <v>56.024999999999999</v>
          </cell>
          <cell r="I640" t="str">
            <v>M3/Jam</v>
          </cell>
        </row>
        <row r="641">
          <cell r="C641" t="str">
            <v>Produksi Soil Cement / hari  = Tk x Q4</v>
          </cell>
          <cell r="G641" t="str">
            <v>Qt</v>
          </cell>
          <cell r="H641">
            <v>392.17500000000001</v>
          </cell>
          <cell r="I641" t="str">
            <v>M3</v>
          </cell>
        </row>
        <row r="642">
          <cell r="C642" t="str">
            <v>Kebutuhan tenaga  :</v>
          </cell>
        </row>
        <row r="643">
          <cell r="D643" t="str">
            <v>- Pekerja</v>
          </cell>
          <cell r="G643" t="str">
            <v>P</v>
          </cell>
          <cell r="H643">
            <v>7</v>
          </cell>
          <cell r="I643" t="str">
            <v>orang</v>
          </cell>
        </row>
        <row r="644">
          <cell r="D644" t="str">
            <v>- Mandor</v>
          </cell>
          <cell r="G644" t="str">
            <v>M</v>
          </cell>
          <cell r="H644">
            <v>1</v>
          </cell>
          <cell r="I644" t="str">
            <v>orang</v>
          </cell>
        </row>
        <row r="646">
          <cell r="C646" t="str">
            <v>Koefisien tenaga / M3  :</v>
          </cell>
        </row>
        <row r="647">
          <cell r="D647" t="str">
            <v>- Pekerja</v>
          </cell>
          <cell r="E647" t="str">
            <v xml:space="preserve">  = (Tk x P) : Qt</v>
          </cell>
          <cell r="G647" t="str">
            <v>(L01)</v>
          </cell>
          <cell r="H647">
            <v>0.12494422132976349</v>
          </cell>
          <cell r="I647" t="str">
            <v>Jam</v>
          </cell>
        </row>
        <row r="648">
          <cell r="D648" t="str">
            <v>- Mandor</v>
          </cell>
          <cell r="E648" t="str">
            <v xml:space="preserve">  = (Tk x M) : Qt</v>
          </cell>
          <cell r="G648" t="str">
            <v>(L03)</v>
          </cell>
          <cell r="H648">
            <v>1.7849174475680501E-2</v>
          </cell>
          <cell r="I648" t="str">
            <v>Jam</v>
          </cell>
        </row>
        <row r="657">
          <cell r="J657" t="str">
            <v>Berlanjut ke halaman berikut</v>
          </cell>
        </row>
        <row r="658">
          <cell r="A658" t="str">
            <v>ITEM PEMBAYARAN NO.</v>
          </cell>
          <cell r="D658" t="str">
            <v>:  4.2 (3)</v>
          </cell>
          <cell r="J658" t="str">
            <v>Analisa EI-423</v>
          </cell>
        </row>
        <row r="659">
          <cell r="A659" t="str">
            <v>JENIS PEKERJAAN</v>
          </cell>
          <cell r="D659" t="str">
            <v>:  Lapis Pondasi Semen Tanah</v>
          </cell>
        </row>
        <row r="660">
          <cell r="A660" t="str">
            <v>SATUAN PEMBAYARAN</v>
          </cell>
          <cell r="D660" t="str">
            <v>:  M3</v>
          </cell>
          <cell r="J660" t="str">
            <v xml:space="preserve">         URAIAN ANALISA HARGA SATUAN</v>
          </cell>
        </row>
        <row r="661">
          <cell r="J661" t="str">
            <v>Lanjutan</v>
          </cell>
        </row>
        <row r="663">
          <cell r="A663" t="str">
            <v>No.</v>
          </cell>
          <cell r="C663" t="str">
            <v>U R A I A N</v>
          </cell>
          <cell r="G663" t="str">
            <v>KODE</v>
          </cell>
          <cell r="H663" t="str">
            <v>KOEF.</v>
          </cell>
          <cell r="I663" t="str">
            <v>SATUAN</v>
          </cell>
          <cell r="J663" t="str">
            <v>KETERANGAN</v>
          </cell>
        </row>
        <row r="666">
          <cell r="A666" t="str">
            <v>4.</v>
          </cell>
          <cell r="C666" t="str">
            <v>HARGA DASAR SATUAN UPAH, BAHAN DAN ALAT</v>
          </cell>
        </row>
        <row r="667">
          <cell r="C667" t="str">
            <v>Lihat lampiran.</v>
          </cell>
        </row>
        <row r="670">
          <cell r="A670" t="str">
            <v>5.</v>
          </cell>
          <cell r="C670" t="str">
            <v>ANALISA HARGA SATUAN PEKERJAAN</v>
          </cell>
        </row>
        <row r="671">
          <cell r="C671" t="str">
            <v>Lihat perhitungan dalam FORMULIR STANDAR UNTUK</v>
          </cell>
        </row>
        <row r="672">
          <cell r="C672" t="str">
            <v>PEREKEMAN ANALISA MASING-MASING HARGA</v>
          </cell>
        </row>
        <row r="673">
          <cell r="C673" t="str">
            <v>SATUAN.</v>
          </cell>
        </row>
        <row r="674">
          <cell r="C674" t="str">
            <v>Didapat Harga Satuan Pekerjaan :</v>
          </cell>
        </row>
        <row r="676">
          <cell r="C676" t="str">
            <v xml:space="preserve">Rp.  </v>
          </cell>
          <cell r="D676">
            <v>79382.237928574963</v>
          </cell>
          <cell r="E676" t="str">
            <v xml:space="preserve"> / M3</v>
          </cell>
        </row>
        <row r="679">
          <cell r="A679" t="str">
            <v>6.</v>
          </cell>
          <cell r="C679" t="str">
            <v>WAKTU PELAKSANAAN YANG DIPERLUKAN</v>
          </cell>
        </row>
        <row r="680">
          <cell r="C680" t="str">
            <v>Waktu pelaksanaan</v>
          </cell>
          <cell r="D680" t="str">
            <v>:  . . . . . . .  bulan</v>
          </cell>
        </row>
        <row r="682">
          <cell r="A682" t="str">
            <v>7.</v>
          </cell>
          <cell r="C682" t="str">
            <v>VOLUME PEKERJAAN YANG DIPERLUKAN</v>
          </cell>
        </row>
        <row r="683">
          <cell r="C683" t="str">
            <v>Volume pekerjaan  :</v>
          </cell>
          <cell r="D683">
            <v>0</v>
          </cell>
          <cell r="E683" t="str">
            <v>M3</v>
          </cell>
        </row>
        <row r="897">
          <cell r="A897" t="str">
            <v>ITEM PEMBAYARAN NO.</v>
          </cell>
          <cell r="D897" t="str">
            <v>:  4.2 (6)</v>
          </cell>
          <cell r="J897" t="str">
            <v>Analisa EI-426</v>
          </cell>
          <cell r="T897" t="str">
            <v>Analisa EI-426</v>
          </cell>
        </row>
        <row r="898">
          <cell r="A898" t="str">
            <v>JENIS PEKERJAAN</v>
          </cell>
          <cell r="D898" t="str">
            <v>:  Aspal Utk. Pekerjaan Pelaburan</v>
          </cell>
        </row>
        <row r="899">
          <cell r="A899" t="str">
            <v>SATUAN PEMBAYARAN</v>
          </cell>
          <cell r="D899" t="str">
            <v>:  LITER</v>
          </cell>
          <cell r="J899" t="str">
            <v xml:space="preserve">         URAIAN ANALISA HARGA SATUAN</v>
          </cell>
          <cell r="L899" t="str">
            <v>FORMULIR STANDAR UNTUK</v>
          </cell>
        </row>
        <row r="900">
          <cell r="L900" t="str">
            <v>PEREKAMAN ANALISA MASING-MASING HARGA SATUAN</v>
          </cell>
        </row>
        <row r="901">
          <cell r="L901" t="str">
            <v/>
          </cell>
        </row>
        <row r="902">
          <cell r="A902" t="str">
            <v>No.</v>
          </cell>
          <cell r="C902" t="str">
            <v>U R A I A N</v>
          </cell>
          <cell r="G902" t="str">
            <v>KODE</v>
          </cell>
          <cell r="H902" t="str">
            <v>KOEF.</v>
          </cell>
          <cell r="I902" t="str">
            <v>SATUAN</v>
          </cell>
          <cell r="J902" t="str">
            <v>KETERANGAN</v>
          </cell>
        </row>
        <row r="904">
          <cell r="L904" t="str">
            <v>PROYEK</v>
          </cell>
          <cell r="O904" t="str">
            <v>:</v>
          </cell>
        </row>
        <row r="905">
          <cell r="A905" t="str">
            <v>I.</v>
          </cell>
          <cell r="C905" t="str">
            <v>ASUMSI</v>
          </cell>
          <cell r="L905" t="str">
            <v>No. PAKET KONTRAK</v>
          </cell>
          <cell r="O905" t="str">
            <v>:</v>
          </cell>
        </row>
        <row r="906">
          <cell r="A906">
            <v>1</v>
          </cell>
          <cell r="C906" t="str">
            <v>Menggunakan alat berat (cara mekanik)</v>
          </cell>
          <cell r="L906" t="str">
            <v>NAMA PAKET</v>
          </cell>
          <cell r="O906" t="str">
            <v>:</v>
          </cell>
        </row>
        <row r="907">
          <cell r="A907">
            <v>2</v>
          </cell>
          <cell r="C907" t="str">
            <v>Lokasi pekerjaan : sepanjang jalan</v>
          </cell>
          <cell r="L907" t="str">
            <v>PROP / KAB / KODYA</v>
          </cell>
          <cell r="O907" t="str">
            <v>:</v>
          </cell>
        </row>
        <row r="908">
          <cell r="A908">
            <v>3</v>
          </cell>
          <cell r="C908" t="str">
            <v>Jarak rata-rata Base Camp ke lokasi pekerjaan</v>
          </cell>
          <cell r="G908" t="str">
            <v>L</v>
          </cell>
          <cell r="H908">
            <v>8.7249999999999996</v>
          </cell>
          <cell r="I908" t="str">
            <v>KM</v>
          </cell>
          <cell r="L908" t="str">
            <v>ITEM PEMBAYARAN NO.</v>
          </cell>
          <cell r="O908" t="str">
            <v>:  4.2 (6)</v>
          </cell>
          <cell r="R908" t="str">
            <v>PERKIRAAN VOL. PEK.</v>
          </cell>
          <cell r="T908" t="str">
            <v>:</v>
          </cell>
          <cell r="U908">
            <v>0</v>
          </cell>
        </row>
        <row r="909">
          <cell r="A909">
            <v>4</v>
          </cell>
          <cell r="C909" t="str">
            <v>Jam kerja efektif per-hari</v>
          </cell>
          <cell r="G909" t="str">
            <v>Tk</v>
          </cell>
          <cell r="H909">
            <v>7</v>
          </cell>
          <cell r="I909" t="str">
            <v>Jam</v>
          </cell>
          <cell r="L909" t="str">
            <v>JENIS PEKERJAAN</v>
          </cell>
          <cell r="O909" t="str">
            <v>:  Aspal Utk. Pekerjaan Pelaburan</v>
          </cell>
          <cell r="R909" t="str">
            <v>TOTAL HARGA (Rp.)</v>
          </cell>
          <cell r="T909" t="str">
            <v>:</v>
          </cell>
          <cell r="U909">
            <v>0</v>
          </cell>
        </row>
        <row r="910">
          <cell r="A910">
            <v>5</v>
          </cell>
          <cell r="C910" t="str">
            <v>Faktor kehilangan bahan</v>
          </cell>
          <cell r="G910" t="str">
            <v>Fh</v>
          </cell>
          <cell r="H910">
            <v>1.1000000000000001</v>
          </cell>
          <cell r="I910" t="str">
            <v>-</v>
          </cell>
          <cell r="L910" t="str">
            <v>SATUAN PEMBAYARAN</v>
          </cell>
          <cell r="O910" t="str">
            <v>:  LITER</v>
          </cell>
          <cell r="R910" t="str">
            <v>% THD. BIAYA PROYEK</v>
          </cell>
          <cell r="T910" t="str">
            <v>:</v>
          </cell>
          <cell r="U910" t="e">
            <v>#DIV/0!</v>
          </cell>
        </row>
        <row r="911">
          <cell r="A911">
            <v>6</v>
          </cell>
          <cell r="C911" t="str">
            <v>Komposisi campuran  :</v>
          </cell>
        </row>
        <row r="912">
          <cell r="A912" t="str">
            <v/>
          </cell>
          <cell r="C912" t="str">
            <v>- Aspal AC - 10 atau AC - 20</v>
          </cell>
          <cell r="G912" t="str">
            <v>As</v>
          </cell>
          <cell r="H912">
            <v>95.238095238095227</v>
          </cell>
          <cell r="I912" t="str">
            <v>%</v>
          </cell>
          <cell r="J912" t="str">
            <v>100 bagian</v>
          </cell>
        </row>
        <row r="913">
          <cell r="A913" t="str">
            <v/>
          </cell>
          <cell r="C913" t="str">
            <v>- Minyak Tanah / Pencair</v>
          </cell>
          <cell r="G913" t="str">
            <v>K</v>
          </cell>
          <cell r="H913">
            <v>4.7619047619047734</v>
          </cell>
          <cell r="I913" t="str">
            <v>%</v>
          </cell>
          <cell r="J913" t="str">
            <v>5 bagian</v>
          </cell>
          <cell r="Q913" t="str">
            <v>PERKIRAAN</v>
          </cell>
          <cell r="R913" t="str">
            <v>HARGA</v>
          </cell>
          <cell r="S913" t="str">
            <v>JUMLAH</v>
          </cell>
        </row>
        <row r="914">
          <cell r="A914">
            <v>7</v>
          </cell>
          <cell r="C914" t="str">
            <v>Berat jenis bahan  :</v>
          </cell>
          <cell r="L914" t="str">
            <v>NO.</v>
          </cell>
          <cell r="N914" t="str">
            <v>KOMPONEN</v>
          </cell>
          <cell r="P914" t="str">
            <v>SATUAN</v>
          </cell>
          <cell r="Q914" t="str">
            <v>KUANTITAS</v>
          </cell>
          <cell r="R914" t="str">
            <v>SATUAN</v>
          </cell>
          <cell r="S914" t="str">
            <v>HARGA</v>
          </cell>
        </row>
        <row r="915">
          <cell r="C915" t="str">
            <v>- Aspal AC - 10 atau AC - 20</v>
          </cell>
          <cell r="G915" t="str">
            <v>D1</v>
          </cell>
          <cell r="H915">
            <v>1.05</v>
          </cell>
          <cell r="I915" t="str">
            <v>Kg / Ltr</v>
          </cell>
          <cell r="R915" t="str">
            <v>(Rp.)</v>
          </cell>
          <cell r="S915" t="str">
            <v>(Rp.)</v>
          </cell>
        </row>
        <row r="916">
          <cell r="C916" t="str">
            <v>- Minyak Tanah / Pencair</v>
          </cell>
          <cell r="G916" t="str">
            <v>D2</v>
          </cell>
          <cell r="H916">
            <v>0.8</v>
          </cell>
          <cell r="I916" t="str">
            <v>Kg / Ltr</v>
          </cell>
        </row>
        <row r="917">
          <cell r="A917">
            <v>8</v>
          </cell>
          <cell r="C917" t="str">
            <v>Bahan dasar (aspal &amp; minyak pencair) semuanya</v>
          </cell>
        </row>
        <row r="918">
          <cell r="C918" t="str">
            <v>diterima dilokasi pekerjaan</v>
          </cell>
          <cell r="L918" t="str">
            <v>A.</v>
          </cell>
          <cell r="N918" t="str">
            <v>TENAGA</v>
          </cell>
        </row>
        <row r="919">
          <cell r="A919" t="str">
            <v/>
          </cell>
          <cell r="C919" t="str">
            <v/>
          </cell>
        </row>
        <row r="920">
          <cell r="A920" t="str">
            <v>II.</v>
          </cell>
          <cell r="C920" t="str">
            <v>URUTAN KERJA</v>
          </cell>
          <cell r="L920" t="str">
            <v>1.</v>
          </cell>
          <cell r="N920" t="str">
            <v>Pekerja</v>
          </cell>
          <cell r="O920" t="str">
            <v>(L01)</v>
          </cell>
          <cell r="P920" t="str">
            <v>Jam</v>
          </cell>
          <cell r="Q920">
            <v>2.8348688873139617E-2</v>
          </cell>
          <cell r="R920">
            <v>2857.14</v>
          </cell>
          <cell r="U920">
            <v>80.996172927002121</v>
          </cell>
        </row>
        <row r="921">
          <cell r="A921">
            <v>1</v>
          </cell>
          <cell r="C921" t="str">
            <v>Aspal dan minyak tanah dicampur dan dipanaskan</v>
          </cell>
          <cell r="L921" t="str">
            <v>2.</v>
          </cell>
          <cell r="N921" t="str">
            <v>Mandor</v>
          </cell>
          <cell r="O921" t="str">
            <v>(L03)</v>
          </cell>
          <cell r="P921" t="str">
            <v>Jam</v>
          </cell>
          <cell r="Q921">
            <v>2.8348688873139618E-3</v>
          </cell>
          <cell r="R921">
            <v>3214.29</v>
          </cell>
          <cell r="U921">
            <v>9.1120907158043938</v>
          </cell>
        </row>
        <row r="922">
          <cell r="C922" t="str">
            <v>sehingga menjadi campuran aspal cair</v>
          </cell>
        </row>
        <row r="923">
          <cell r="A923">
            <v>2</v>
          </cell>
          <cell r="C923" t="str">
            <v>Permukaan yang akan dilapis dibersihkan dari debu</v>
          </cell>
        </row>
        <row r="924">
          <cell r="C924" t="str">
            <v>dan kotoran dengan Air Compresor</v>
          </cell>
          <cell r="Q924" t="str">
            <v xml:space="preserve">JUMLAH HARGA TENAGA   </v>
          </cell>
          <cell r="U924">
            <v>90.10826364280652</v>
          </cell>
        </row>
        <row r="925">
          <cell r="A925">
            <v>3</v>
          </cell>
          <cell r="C925" t="str">
            <v>Campuran aspal cair disemprotkan dengan Asphalt</v>
          </cell>
        </row>
        <row r="926">
          <cell r="C926" t="str">
            <v>Sprayer ke atas permukaan yang akan dilapis</v>
          </cell>
          <cell r="L926" t="str">
            <v>B.</v>
          </cell>
          <cell r="N926" t="str">
            <v>BAHAN</v>
          </cell>
        </row>
        <row r="927">
          <cell r="A927">
            <v>4</v>
          </cell>
          <cell r="C927" t="str">
            <v>Angkutan Aspal dan Minyak Tanah menggunakan</v>
          </cell>
          <cell r="Q927" t="str">
            <v/>
          </cell>
        </row>
        <row r="928">
          <cell r="C928" t="str">
            <v>Dump Truck</v>
          </cell>
          <cell r="L928" t="str">
            <v>1.</v>
          </cell>
          <cell r="N928" t="str">
            <v>Aspal</v>
          </cell>
          <cell r="O928" t="str">
            <v>(M10)</v>
          </cell>
          <cell r="P928" t="str">
            <v>Kg</v>
          </cell>
          <cell r="Q928">
            <v>1.1000000000000001</v>
          </cell>
          <cell r="R928">
            <v>2086.6280000000002</v>
          </cell>
          <cell r="U928">
            <v>2295.2908000000002</v>
          </cell>
        </row>
        <row r="929">
          <cell r="L929" t="str">
            <v>2.</v>
          </cell>
          <cell r="N929" t="str">
            <v>Minyak Tanah</v>
          </cell>
          <cell r="O929" t="str">
            <v>(M11)</v>
          </cell>
          <cell r="P929" t="str">
            <v>Liter</v>
          </cell>
          <cell r="Q929">
            <v>5.2380952380952514E-2</v>
          </cell>
          <cell r="R929">
            <v>1650</v>
          </cell>
          <cell r="U929">
            <v>86.428571428571644</v>
          </cell>
        </row>
        <row r="930">
          <cell r="A930" t="str">
            <v>III.</v>
          </cell>
          <cell r="C930" t="str">
            <v>PEMAKAIAN BAHAN, ALAT DAN TENAGA</v>
          </cell>
        </row>
        <row r="932">
          <cell r="A932" t="str">
            <v xml:space="preserve">   1.</v>
          </cell>
          <cell r="C932" t="str">
            <v>BAHAN</v>
          </cell>
        </row>
        <row r="933">
          <cell r="C933" t="str">
            <v>Untuk mendapatkan 1 liter Lapis resap Pengikat</v>
          </cell>
        </row>
        <row r="934">
          <cell r="C934" t="str">
            <v>diperlukan :</v>
          </cell>
          <cell r="D934" t="str">
            <v>(1 liter x Fh)</v>
          </cell>
          <cell r="G934" t="str">
            <v>Pc</v>
          </cell>
          <cell r="H934">
            <v>1.1000000000000001</v>
          </cell>
          <cell r="I934" t="str">
            <v>liter</v>
          </cell>
          <cell r="J934" t="str">
            <v>Campuran</v>
          </cell>
          <cell r="Q934" t="str">
            <v xml:space="preserve">JUMLAH HARGA BAHAN   </v>
          </cell>
          <cell r="U934">
            <v>2381.7193714285718</v>
          </cell>
        </row>
        <row r="936">
          <cell r="C936" t="str">
            <v>Aspal</v>
          </cell>
          <cell r="D936" t="str">
            <v>= As x Pc x D1 : 100</v>
          </cell>
          <cell r="G936" t="str">
            <v>(M10)</v>
          </cell>
          <cell r="H936">
            <v>1.1000000000000001</v>
          </cell>
          <cell r="I936" t="str">
            <v>Kg</v>
          </cell>
          <cell r="L936" t="str">
            <v>C.</v>
          </cell>
          <cell r="N936" t="str">
            <v>PERALATAN</v>
          </cell>
        </row>
        <row r="937">
          <cell r="C937" t="str">
            <v>Minyak Tanah</v>
          </cell>
          <cell r="D937" t="str">
            <v>= K x Pc : 100</v>
          </cell>
          <cell r="G937" t="str">
            <v>(M11)</v>
          </cell>
          <cell r="H937">
            <v>5.2380952380952514E-2</v>
          </cell>
          <cell r="I937" t="str">
            <v>liter</v>
          </cell>
        </row>
        <row r="938">
          <cell r="L938" t="str">
            <v>1.</v>
          </cell>
          <cell r="N938" t="str">
            <v>Asphalt Sprayer  (E03)</v>
          </cell>
          <cell r="P938" t="str">
            <v>Jam</v>
          </cell>
          <cell r="Q938">
            <v>2.8348688873139618E-3</v>
          </cell>
          <cell r="R938">
            <v>30575.535383788432</v>
          </cell>
          <cell r="U938">
            <v>86.677633972468982</v>
          </cell>
        </row>
        <row r="939">
          <cell r="A939" t="str">
            <v>2.</v>
          </cell>
          <cell r="C939" t="str">
            <v>ALAT</v>
          </cell>
          <cell r="L939" t="str">
            <v>2.</v>
          </cell>
          <cell r="N939" t="str">
            <v>Air Compresor    (E05)</v>
          </cell>
          <cell r="P939" t="str">
            <v>Jam</v>
          </cell>
          <cell r="Q939">
            <v>1.7857142857142857E-3</v>
          </cell>
          <cell r="R939">
            <v>53840.365312835944</v>
          </cell>
          <cell r="U939">
            <v>96.143509487207041</v>
          </cell>
        </row>
        <row r="940">
          <cell r="A940" t="str">
            <v>2.a.</v>
          </cell>
          <cell r="C940" t="str">
            <v>APHALT SPRAYER</v>
          </cell>
          <cell r="G940" t="str">
            <v>(E03)</v>
          </cell>
          <cell r="L940" t="str">
            <v>3.</v>
          </cell>
          <cell r="N940" t="str">
            <v>Dump Truck</v>
          </cell>
          <cell r="O940" t="str">
            <v>(E08)</v>
          </cell>
          <cell r="P940" t="str">
            <v>Jam</v>
          </cell>
          <cell r="Q940">
            <v>2.8348688873139618E-3</v>
          </cell>
          <cell r="R940">
            <v>153645.58193291764</v>
          </cell>
          <cell r="U940">
            <v>435.56507989487642</v>
          </cell>
        </row>
        <row r="941">
          <cell r="C941" t="str">
            <v>Kapasitas alat</v>
          </cell>
          <cell r="G941" t="str">
            <v>V</v>
          </cell>
          <cell r="H941">
            <v>850</v>
          </cell>
          <cell r="I941" t="str">
            <v>liter</v>
          </cell>
        </row>
        <row r="942">
          <cell r="C942" t="str">
            <v>Faktor Efisiensi Alat</v>
          </cell>
          <cell r="G942" t="str">
            <v>Fa</v>
          </cell>
          <cell r="H942">
            <v>0.83</v>
          </cell>
          <cell r="I942" t="str">
            <v>-</v>
          </cell>
        </row>
        <row r="943">
          <cell r="C943" t="str">
            <v>Waktu Siklus (termasuk proses pemanasan)</v>
          </cell>
          <cell r="G943" t="str">
            <v>Ts</v>
          </cell>
          <cell r="H943">
            <v>2</v>
          </cell>
          <cell r="I943" t="str">
            <v>Jam</v>
          </cell>
        </row>
        <row r="945">
          <cell r="C945" t="str">
            <v>Kap.Prod. / jam =</v>
          </cell>
          <cell r="D945" t="str">
            <v>V x Fa</v>
          </cell>
          <cell r="G945" t="str">
            <v>Q1</v>
          </cell>
          <cell r="H945">
            <v>352.75</v>
          </cell>
          <cell r="I945" t="str">
            <v>liter</v>
          </cell>
        </row>
        <row r="946">
          <cell r="D946" t="str">
            <v>Ts</v>
          </cell>
          <cell r="Q946" t="str">
            <v xml:space="preserve">JUMLAH HARGA PERALATAN   </v>
          </cell>
          <cell r="U946">
            <v>618.38622335455238</v>
          </cell>
        </row>
        <row r="947">
          <cell r="C947" t="str">
            <v>Koefisien Alat / Ltr</v>
          </cell>
          <cell r="D947" t="str">
            <v xml:space="preserve"> = 1 : Q1</v>
          </cell>
          <cell r="G947" t="str">
            <v>(E03)</v>
          </cell>
          <cell r="H947">
            <v>2.8348688873139618E-3</v>
          </cell>
          <cell r="I947" t="str">
            <v>Jam</v>
          </cell>
        </row>
        <row r="948">
          <cell r="L948" t="str">
            <v>D.</v>
          </cell>
          <cell r="N948" t="str">
            <v>JUMLAH HARGA TENAGA, BAHAN DAN PERALATAN  ( A + B + C )</v>
          </cell>
          <cell r="U948">
            <v>3090.2138584259305</v>
          </cell>
        </row>
        <row r="949">
          <cell r="A949" t="str">
            <v>2.b.</v>
          </cell>
          <cell r="C949" t="str">
            <v>AIR COMPRESOR</v>
          </cell>
          <cell r="G949" t="str">
            <v>(E05)</v>
          </cell>
          <cell r="L949" t="str">
            <v>E.</v>
          </cell>
          <cell r="N949" t="str">
            <v>OVERHEAD &amp; PROFIT</v>
          </cell>
          <cell r="P949">
            <v>10</v>
          </cell>
          <cell r="Q949" t="str">
            <v>%  x  D</v>
          </cell>
          <cell r="U949">
            <v>309.02138584259308</v>
          </cell>
        </row>
        <row r="950">
          <cell r="C950" t="str">
            <v>Kapasitas Alat ------&gt;&gt;  diambil</v>
          </cell>
          <cell r="G950" t="str">
            <v>V</v>
          </cell>
          <cell r="H950">
            <v>700</v>
          </cell>
          <cell r="I950" t="str">
            <v>M2 / Jam</v>
          </cell>
          <cell r="L950" t="str">
            <v>F.</v>
          </cell>
          <cell r="N950" t="str">
            <v>HARGA SATUAN PEKERJAAN  ( D + E )</v>
          </cell>
          <cell r="U950">
            <v>3399.2352442685237</v>
          </cell>
        </row>
        <row r="951">
          <cell r="C951" t="str">
            <v>Aplikasi rata-rata</v>
          </cell>
          <cell r="G951" t="str">
            <v>Ap</v>
          </cell>
          <cell r="H951">
            <v>0.8</v>
          </cell>
          <cell r="I951" t="str">
            <v>liter / M2</v>
          </cell>
          <cell r="L951" t="str">
            <v>Note: 1</v>
          </cell>
          <cell r="N951" t="str">
            <v>SATUAN dapat berdasarkan atas jam operasi untuk Tenaga Kerja dan Peralatan, volume dan/atau ukuran</v>
          </cell>
        </row>
        <row r="952">
          <cell r="N952" t="str">
            <v>berat untuk bahan-bahan.</v>
          </cell>
        </row>
        <row r="953">
          <cell r="C953" t="str">
            <v xml:space="preserve">Kap. Prod. / jam = </v>
          </cell>
          <cell r="D953" t="str">
            <v>(V x Ap)</v>
          </cell>
          <cell r="G953" t="str">
            <v>Q2</v>
          </cell>
          <cell r="H953">
            <v>560</v>
          </cell>
          <cell r="I953" t="str">
            <v>liter</v>
          </cell>
          <cell r="L953">
            <v>2</v>
          </cell>
          <cell r="N953" t="str">
            <v>Kuantitas satuan adalah kuantitas setiap komponen untuk menyelesaikan satu satuan pekerjaan dari nomor</v>
          </cell>
        </row>
        <row r="954">
          <cell r="N954" t="str">
            <v>mata pembayaran.</v>
          </cell>
        </row>
        <row r="955">
          <cell r="C955" t="str">
            <v>Koefisien Alat / Ltr</v>
          </cell>
          <cell r="D955" t="str">
            <v xml:space="preserve"> = 1 : Q2</v>
          </cell>
          <cell r="G955" t="str">
            <v>(E05)</v>
          </cell>
          <cell r="H955">
            <v>1.7857142857142857E-3</v>
          </cell>
          <cell r="I955" t="str">
            <v>Jam</v>
          </cell>
          <cell r="L955">
            <v>3</v>
          </cell>
          <cell r="N955" t="str">
            <v>Biaya satuan untuk peralatan sudah termasuk bahan bakar, bahan habis dipakai dan operator.</v>
          </cell>
        </row>
        <row r="956">
          <cell r="L956">
            <v>4</v>
          </cell>
          <cell r="N956" t="str">
            <v>Biaya satuan sudah termasuk pengeluaran untuk seluruh pajak yang berkaitan (tetapi tidak termasuk PPN</v>
          </cell>
        </row>
        <row r="957">
          <cell r="J957" t="str">
            <v>Berlanjut ke halaman berikut</v>
          </cell>
          <cell r="N957" t="str">
            <v>yang dibayar dari kontrak) dan biaya-biaya lainnya.</v>
          </cell>
        </row>
        <row r="958">
          <cell r="A958" t="str">
            <v>ITEM PEMBAYARAN NO.</v>
          </cell>
          <cell r="D958" t="str">
            <v>:  4.2 (6)</v>
          </cell>
          <cell r="J958" t="str">
            <v>Analisa EI-426</v>
          </cell>
        </row>
        <row r="959">
          <cell r="A959" t="str">
            <v xml:space="preserve">JENIS PEKERJAAN                                  </v>
          </cell>
          <cell r="D959" t="str">
            <v>:  Aspal Utk. Pekerjaan Pelaburan</v>
          </cell>
        </row>
        <row r="960">
          <cell r="A960" t="str">
            <v>SATUAN PEMBAYARAN</v>
          </cell>
          <cell r="D960" t="str">
            <v>:  LITER</v>
          </cell>
          <cell r="J960" t="str">
            <v xml:space="preserve">         URAIAN ANALISA HARGA SATUAN</v>
          </cell>
        </row>
        <row r="961">
          <cell r="J961" t="str">
            <v>Lanjutan</v>
          </cell>
        </row>
        <row r="963">
          <cell r="A963" t="str">
            <v>No.</v>
          </cell>
          <cell r="C963" t="str">
            <v>U R A I A N</v>
          </cell>
          <cell r="G963" t="str">
            <v>KODE</v>
          </cell>
          <cell r="H963" t="str">
            <v>KOEF.</v>
          </cell>
          <cell r="I963" t="str">
            <v>SATUAN</v>
          </cell>
          <cell r="J963" t="str">
            <v>KETERANGAN</v>
          </cell>
        </row>
        <row r="966">
          <cell r="A966" t="str">
            <v>2.c.</v>
          </cell>
          <cell r="C966" t="str">
            <v>DUMP TRUCK (DT)</v>
          </cell>
          <cell r="G966" t="str">
            <v>(E08)</v>
          </cell>
        </row>
        <row r="967">
          <cell r="C967" t="str">
            <v>Sebagai alat pengangkut bahan dilokasi pekerjaan</v>
          </cell>
        </row>
        <row r="968">
          <cell r="C968" t="str">
            <v>Dump Truck melayani alat Asphalt Sprayer.</v>
          </cell>
        </row>
        <row r="969">
          <cell r="C969" t="str">
            <v>Kap.Prod. / jam = sama dengan Asphalt Sprayer</v>
          </cell>
          <cell r="G969" t="str">
            <v>Q3</v>
          </cell>
          <cell r="H969">
            <v>352.75</v>
          </cell>
          <cell r="I969" t="str">
            <v>liter</v>
          </cell>
        </row>
        <row r="971">
          <cell r="C971" t="str">
            <v>Koefisien Alat / Ltr</v>
          </cell>
          <cell r="D971" t="str">
            <v xml:space="preserve"> = 1 : Q3</v>
          </cell>
          <cell r="G971" t="str">
            <v>(E08)</v>
          </cell>
          <cell r="H971">
            <v>2.8348688873139618E-3</v>
          </cell>
          <cell r="I971" t="str">
            <v>Jam</v>
          </cell>
        </row>
        <row r="973">
          <cell r="A973" t="str">
            <v>3.</v>
          </cell>
          <cell r="C973" t="str">
            <v>TENAGA</v>
          </cell>
        </row>
        <row r="974">
          <cell r="C974" t="str">
            <v>Produksi menentukan : ASPHALT SPRAYER</v>
          </cell>
          <cell r="G974" t="str">
            <v>Q1</v>
          </cell>
          <cell r="H974">
            <v>352.75</v>
          </cell>
          <cell r="I974" t="str">
            <v>Ltr/Jam</v>
          </cell>
        </row>
        <row r="975">
          <cell r="C975" t="str">
            <v>Produksi / hari  =  Tk x Q1</v>
          </cell>
          <cell r="G975" t="str">
            <v>Qt</v>
          </cell>
          <cell r="H975">
            <v>2469.25</v>
          </cell>
          <cell r="I975" t="str">
            <v>Liter</v>
          </cell>
        </row>
        <row r="976">
          <cell r="C976" t="str">
            <v>Kebutuhan tenaga :</v>
          </cell>
        </row>
        <row r="977">
          <cell r="D977" t="str">
            <v>- Pekerja</v>
          </cell>
          <cell r="G977" t="str">
            <v>P</v>
          </cell>
          <cell r="H977">
            <v>10</v>
          </cell>
          <cell r="I977" t="str">
            <v>orang</v>
          </cell>
        </row>
        <row r="978">
          <cell r="D978" t="str">
            <v>- Mandor</v>
          </cell>
          <cell r="G978" t="str">
            <v>M</v>
          </cell>
          <cell r="H978">
            <v>1</v>
          </cell>
          <cell r="I978" t="str">
            <v>orang</v>
          </cell>
        </row>
        <row r="980">
          <cell r="C980" t="str">
            <v>Koefisien Tenaga / Ltr     :</v>
          </cell>
        </row>
        <row r="981">
          <cell r="D981" t="str">
            <v>- Pekerja</v>
          </cell>
          <cell r="E981" t="str">
            <v>= (Tk x P) / Qt</v>
          </cell>
          <cell r="G981" t="str">
            <v>(L01)</v>
          </cell>
          <cell r="H981">
            <v>2.8348688873139617E-2</v>
          </cell>
          <cell r="I981" t="str">
            <v>Jam</v>
          </cell>
        </row>
        <row r="982">
          <cell r="D982" t="str">
            <v>- Mandor</v>
          </cell>
          <cell r="E982" t="str">
            <v>= (Tk x M) / Qt</v>
          </cell>
          <cell r="G982" t="str">
            <v>(L03)</v>
          </cell>
          <cell r="H982">
            <v>2.8348688873139618E-3</v>
          </cell>
          <cell r="I982" t="str">
            <v>Jam</v>
          </cell>
        </row>
        <row r="984">
          <cell r="A984" t="str">
            <v>4.</v>
          </cell>
          <cell r="C984" t="str">
            <v>HARGA DASAR SATUAN UPAH, BAHAN DAN ALAT</v>
          </cell>
        </row>
        <row r="985">
          <cell r="C985" t="str">
            <v>Lihat lampiran.</v>
          </cell>
        </row>
        <row r="987">
          <cell r="A987" t="str">
            <v>5.</v>
          </cell>
          <cell r="C987" t="str">
            <v>ANALISA HARGA SATUAN PEKERJAAN</v>
          </cell>
        </row>
        <row r="988">
          <cell r="C988" t="str">
            <v>Lihat perhitungan dalam FORMULIR STANDAR UNTUK</v>
          </cell>
        </row>
        <row r="989">
          <cell r="C989" t="str">
            <v>PEREKEMAN ANALISA MASING-MASING HARGA</v>
          </cell>
        </row>
        <row r="990">
          <cell r="C990" t="str">
            <v>SATUAN.</v>
          </cell>
        </row>
        <row r="991">
          <cell r="C991" t="str">
            <v>Didapat Harga Satuan Pekerjaan :</v>
          </cell>
        </row>
        <row r="993">
          <cell r="C993" t="str">
            <v xml:space="preserve">Rp.  </v>
          </cell>
          <cell r="D993">
            <v>3399.2352442685237</v>
          </cell>
          <cell r="E993" t="str">
            <v xml:space="preserve"> / Liter</v>
          </cell>
        </row>
        <row r="996">
          <cell r="A996" t="str">
            <v>6.</v>
          </cell>
          <cell r="C996" t="str">
            <v>WAKTU PELAKSANAAN YANG DIPERLUKAN</v>
          </cell>
        </row>
        <row r="997">
          <cell r="C997" t="str">
            <v>Waktu pelaksanaan</v>
          </cell>
          <cell r="D997" t="str">
            <v>:  . . . . . . .  bulan</v>
          </cell>
        </row>
        <row r="999">
          <cell r="A999" t="str">
            <v>7.</v>
          </cell>
          <cell r="C999" t="str">
            <v>VOLUME PEKERJAAN YANG DIPERLUKAN</v>
          </cell>
        </row>
        <row r="1000">
          <cell r="C1000" t="str">
            <v>Volume pekerjaan  :</v>
          </cell>
          <cell r="D1000">
            <v>0</v>
          </cell>
          <cell r="E1000" t="str">
            <v>Liter</v>
          </cell>
        </row>
        <row r="1015">
          <cell r="C1015" t="str">
            <v/>
          </cell>
        </row>
        <row r="1017">
          <cell r="A1017" t="str">
            <v>ITEM PEMBAYARAN NO.</v>
          </cell>
          <cell r="D1017" t="str">
            <v>:  4.2 (7)</v>
          </cell>
          <cell r="J1017" t="str">
            <v>Analisa EI-427</v>
          </cell>
          <cell r="T1017" t="str">
            <v>Analisa EI-427</v>
          </cell>
        </row>
        <row r="1018">
          <cell r="A1018" t="str">
            <v>JENIS PEKERJAAN</v>
          </cell>
          <cell r="D1018" t="str">
            <v>:  Lapis Resap Pengikat</v>
          </cell>
        </row>
        <row r="1019">
          <cell r="A1019" t="str">
            <v>SATUAN PEMBAYARAN</v>
          </cell>
          <cell r="D1019" t="str">
            <v>:  LITER</v>
          </cell>
          <cell r="J1019" t="str">
            <v xml:space="preserve">         URAIAN ANALISA HARGA SATUAN</v>
          </cell>
          <cell r="L1019" t="str">
            <v>FORMULIR STANDAR UNTUK</v>
          </cell>
        </row>
        <row r="1020">
          <cell r="L1020" t="str">
            <v>PEREKAMAN ANALISA MASING-MASING HARGA SATUAN</v>
          </cell>
        </row>
        <row r="1021">
          <cell r="L1021" t="str">
            <v/>
          </cell>
        </row>
        <row r="1022">
          <cell r="A1022" t="str">
            <v>No.</v>
          </cell>
          <cell r="C1022" t="str">
            <v>U R A I A N</v>
          </cell>
          <cell r="G1022" t="str">
            <v>KODE</v>
          </cell>
          <cell r="H1022" t="str">
            <v>KOEF.</v>
          </cell>
          <cell r="I1022" t="str">
            <v>SATUAN</v>
          </cell>
          <cell r="J1022" t="str">
            <v>KETERANGAN</v>
          </cell>
        </row>
        <row r="1024">
          <cell r="L1024" t="str">
            <v>PROYEK</v>
          </cell>
          <cell r="O1024" t="str">
            <v>:</v>
          </cell>
        </row>
        <row r="1025">
          <cell r="A1025" t="str">
            <v>I.</v>
          </cell>
          <cell r="C1025" t="str">
            <v>ASUMSI</v>
          </cell>
          <cell r="L1025" t="str">
            <v>No. PAKET KONTRAK</v>
          </cell>
          <cell r="O1025" t="str">
            <v>:</v>
          </cell>
        </row>
        <row r="1026">
          <cell r="A1026">
            <v>1</v>
          </cell>
          <cell r="C1026" t="str">
            <v>Menggunakan alat berat (cara mekanik)</v>
          </cell>
          <cell r="L1026" t="str">
            <v>NAMA PAKET</v>
          </cell>
          <cell r="O1026" t="str">
            <v>:</v>
          </cell>
        </row>
        <row r="1027">
          <cell r="A1027">
            <v>2</v>
          </cell>
          <cell r="C1027" t="str">
            <v>Lokasi pekerjaan : sepanjang jalan</v>
          </cell>
          <cell r="L1027" t="str">
            <v>PROP / KAB / KODYA</v>
          </cell>
          <cell r="O1027" t="str">
            <v>:</v>
          </cell>
        </row>
        <row r="1028">
          <cell r="A1028">
            <v>3</v>
          </cell>
          <cell r="C1028" t="str">
            <v>Jarak rata-rata Base Camp ke lokasi pekerjaan</v>
          </cell>
          <cell r="G1028" t="str">
            <v>L</v>
          </cell>
          <cell r="H1028">
            <v>8.7249999999999996</v>
          </cell>
          <cell r="I1028" t="str">
            <v>KM</v>
          </cell>
          <cell r="L1028" t="str">
            <v>ITEM PEMBAYARAN NO.</v>
          </cell>
          <cell r="O1028" t="str">
            <v>:  4.2 (7)</v>
          </cell>
          <cell r="R1028" t="str">
            <v>PERKIRAAN VOL. PEK.</v>
          </cell>
          <cell r="T1028" t="str">
            <v>:</v>
          </cell>
          <cell r="U1028">
            <v>1</v>
          </cell>
        </row>
        <row r="1029">
          <cell r="A1029">
            <v>4</v>
          </cell>
          <cell r="C1029" t="str">
            <v>Jam kerja efektif per-hari</v>
          </cell>
          <cell r="G1029" t="str">
            <v>Tk</v>
          </cell>
          <cell r="H1029">
            <v>7</v>
          </cell>
          <cell r="I1029" t="str">
            <v>Jam</v>
          </cell>
          <cell r="L1029" t="str">
            <v>JENIS PEKERJAAN</v>
          </cell>
          <cell r="O1029" t="str">
            <v>:  Lapis Resap Pengikat</v>
          </cell>
          <cell r="R1029" t="str">
            <v>TOTAL HARGA (Rp.)</v>
          </cell>
          <cell r="T1029" t="str">
            <v>:</v>
          </cell>
          <cell r="U1029">
            <v>305360.27</v>
          </cell>
        </row>
        <row r="1030">
          <cell r="A1030">
            <v>5</v>
          </cell>
          <cell r="C1030" t="str">
            <v>Faktor kehilangan bahan</v>
          </cell>
          <cell r="G1030" t="str">
            <v>Fh</v>
          </cell>
          <cell r="H1030">
            <v>1.1000000000000001</v>
          </cell>
          <cell r="I1030" t="str">
            <v>-</v>
          </cell>
          <cell r="L1030" t="str">
            <v>SATUAN PEMBAYARAN</v>
          </cell>
          <cell r="O1030" t="str">
            <v>:  LITER</v>
          </cell>
          <cell r="R1030" t="str">
            <v>% THD. BIAYA PROYEK</v>
          </cell>
          <cell r="T1030" t="str">
            <v>:</v>
          </cell>
          <cell r="U1030" t="e">
            <v>#DIV/0!</v>
          </cell>
        </row>
        <row r="1031">
          <cell r="A1031">
            <v>6</v>
          </cell>
          <cell r="C1031" t="str">
            <v>Komposisi campuran :</v>
          </cell>
        </row>
        <row r="1032">
          <cell r="C1032" t="str">
            <v>- Aspal AC-10 atau AC-20</v>
          </cell>
          <cell r="G1032" t="str">
            <v>As</v>
          </cell>
          <cell r="H1032">
            <v>56</v>
          </cell>
          <cell r="I1032" t="str">
            <v>%</v>
          </cell>
          <cell r="J1032" t="str">
            <v xml:space="preserve"> 100 bagian</v>
          </cell>
        </row>
        <row r="1033">
          <cell r="C1033" t="str">
            <v>- Minyak Flux / Pencair</v>
          </cell>
          <cell r="G1033" t="str">
            <v>K</v>
          </cell>
          <cell r="H1033">
            <v>44</v>
          </cell>
          <cell r="I1033" t="str">
            <v>%</v>
          </cell>
          <cell r="J1033" t="str">
            <v xml:space="preserve"> 80   bagian</v>
          </cell>
          <cell r="Q1033" t="str">
            <v>PERKIRAAN</v>
          </cell>
          <cell r="R1033" t="str">
            <v>HARGA</v>
          </cell>
          <cell r="S1033" t="str">
            <v>JUMLAH</v>
          </cell>
        </row>
        <row r="1034">
          <cell r="A1034">
            <v>7</v>
          </cell>
          <cell r="C1034" t="str">
            <v>Berat jenis bahan :</v>
          </cell>
          <cell r="L1034" t="str">
            <v>NO.</v>
          </cell>
          <cell r="N1034" t="str">
            <v>KOMPONEN</v>
          </cell>
          <cell r="P1034" t="str">
            <v>SATUAN</v>
          </cell>
          <cell r="Q1034" t="str">
            <v>KUANTITAS</v>
          </cell>
          <cell r="R1034" t="str">
            <v>SATUAN</v>
          </cell>
          <cell r="S1034" t="str">
            <v>HARGA</v>
          </cell>
        </row>
        <row r="1035">
          <cell r="C1035" t="str">
            <v>- Aspal AC-10 atau AC-20</v>
          </cell>
          <cell r="G1035" t="str">
            <v>D1</v>
          </cell>
          <cell r="H1035">
            <v>1.03</v>
          </cell>
          <cell r="I1035" t="str">
            <v>Kg / liter</v>
          </cell>
          <cell r="R1035" t="str">
            <v>(Rp.)</v>
          </cell>
          <cell r="S1035" t="str">
            <v>(Rp.)</v>
          </cell>
        </row>
        <row r="1036">
          <cell r="C1036" t="str">
            <v>- Minyak Flux / Pencair</v>
          </cell>
          <cell r="G1036" t="str">
            <v>D2</v>
          </cell>
          <cell r="H1036">
            <v>0.8</v>
          </cell>
          <cell r="I1036" t="str">
            <v>Kg / liter</v>
          </cell>
        </row>
        <row r="1037">
          <cell r="A1037">
            <v>8</v>
          </cell>
          <cell r="C1037" t="str">
            <v>Bahan dasar (aspal &amp; minyak pencair) semuanya</v>
          </cell>
        </row>
        <row r="1038">
          <cell r="C1038" t="str">
            <v>diterima di lokasi pekerjaan</v>
          </cell>
          <cell r="L1038" t="str">
            <v>A.</v>
          </cell>
          <cell r="N1038" t="str">
            <v>TENAGA</v>
          </cell>
        </row>
        <row r="1040">
          <cell r="A1040" t="str">
            <v>II.</v>
          </cell>
          <cell r="C1040" t="str">
            <v>URUTAN KERJA</v>
          </cell>
          <cell r="L1040" t="str">
            <v>1.</v>
          </cell>
          <cell r="N1040" t="str">
            <v>Pekerja</v>
          </cell>
          <cell r="O1040" t="str">
            <v>(L01)</v>
          </cell>
          <cell r="P1040" t="str">
            <v>Jam</v>
          </cell>
          <cell r="Q1040">
            <v>2.8348688873139617E-2</v>
          </cell>
          <cell r="R1040">
            <v>2857.14</v>
          </cell>
          <cell r="U1040">
            <v>80.996172927002121</v>
          </cell>
        </row>
        <row r="1041">
          <cell r="A1041">
            <v>1</v>
          </cell>
          <cell r="C1041" t="str">
            <v>Aspal dan Minyak Flux dicampur dan dipanaskan</v>
          </cell>
          <cell r="L1041" t="str">
            <v>2.</v>
          </cell>
          <cell r="N1041" t="str">
            <v>Mandor</v>
          </cell>
          <cell r="O1041" t="str">
            <v>(L03)</v>
          </cell>
          <cell r="P1041" t="str">
            <v>Jam</v>
          </cell>
          <cell r="Q1041">
            <v>5.6697377746279237E-3</v>
          </cell>
          <cell r="R1041">
            <v>3214.29</v>
          </cell>
          <cell r="U1041">
            <v>18.224181431608788</v>
          </cell>
        </row>
        <row r="1042">
          <cell r="C1042" t="str">
            <v>sehingga menjadi campuran aspal cair</v>
          </cell>
        </row>
        <row r="1043">
          <cell r="A1043">
            <v>2</v>
          </cell>
          <cell r="C1043" t="str">
            <v>Permukaan yang akan dilapis dibersihkan dari debu</v>
          </cell>
        </row>
        <row r="1044">
          <cell r="C1044" t="str">
            <v>dan kotoran dengan Air Compressor</v>
          </cell>
          <cell r="Q1044" t="str">
            <v xml:space="preserve">JUMLAH HARGA TENAGA   </v>
          </cell>
          <cell r="U1044">
            <v>99.220354358610905</v>
          </cell>
        </row>
        <row r="1045">
          <cell r="A1045">
            <v>3</v>
          </cell>
          <cell r="C1045" t="str">
            <v>Campuran aspal cair disemprotkan dengan Asphalt</v>
          </cell>
        </row>
        <row r="1046">
          <cell r="C1046" t="str">
            <v>Sprayer ke atas permukaan yang akan dilapis.</v>
          </cell>
          <cell r="L1046" t="str">
            <v>B.</v>
          </cell>
          <cell r="N1046" t="str">
            <v>BAHAN</v>
          </cell>
        </row>
        <row r="1047">
          <cell r="A1047">
            <v>4</v>
          </cell>
          <cell r="C1047" t="str">
            <v>Angkutan Aspal &amp; Minyak Flux menggunakan Dump</v>
          </cell>
        </row>
        <row r="1048">
          <cell r="C1048" t="str">
            <v>Truck</v>
          </cell>
          <cell r="L1048" t="str">
            <v>1.</v>
          </cell>
          <cell r="N1048" t="str">
            <v>Aspal</v>
          </cell>
          <cell r="O1048" t="str">
            <v>(M10)</v>
          </cell>
          <cell r="P1048" t="str">
            <v>Kg</v>
          </cell>
          <cell r="Q1048">
            <v>0.63448000000000015</v>
          </cell>
          <cell r="R1048">
            <v>2086.6280000000002</v>
          </cell>
          <cell r="U1048">
            <v>1323.9237334400004</v>
          </cell>
        </row>
        <row r="1049">
          <cell r="L1049" t="str">
            <v>2.</v>
          </cell>
          <cell r="N1049" t="str">
            <v>Kerosene</v>
          </cell>
          <cell r="O1049" t="str">
            <v>(M11)</v>
          </cell>
          <cell r="P1049" t="str">
            <v>liter</v>
          </cell>
          <cell r="Q1049">
            <v>0.48400000000000004</v>
          </cell>
          <cell r="R1049">
            <v>1650</v>
          </cell>
          <cell r="U1049">
            <v>798.6</v>
          </cell>
        </row>
        <row r="1050">
          <cell r="A1050" t="str">
            <v>III.</v>
          </cell>
          <cell r="C1050" t="str">
            <v>PEMAKAIAN BAHAN, ALAT DAN TENAGA</v>
          </cell>
        </row>
        <row r="1052">
          <cell r="A1052" t="str">
            <v xml:space="preserve">   1.</v>
          </cell>
          <cell r="C1052" t="str">
            <v>BAHAN</v>
          </cell>
        </row>
        <row r="1053">
          <cell r="C1053" t="str">
            <v>Untuk mendapatkan 1 liter Lapis Resap Pengikat</v>
          </cell>
        </row>
        <row r="1054">
          <cell r="C1054" t="str">
            <v>diperlukan :</v>
          </cell>
          <cell r="D1054" t="str">
            <v>( 1 liter x Fh )</v>
          </cell>
          <cell r="G1054" t="str">
            <v>PC</v>
          </cell>
          <cell r="H1054">
            <v>1.1000000000000001</v>
          </cell>
          <cell r="I1054" t="str">
            <v>liter</v>
          </cell>
          <cell r="J1054" t="str">
            <v xml:space="preserve"> Campuran</v>
          </cell>
          <cell r="Q1054" t="str">
            <v xml:space="preserve">JUMLAH HARGA BAHAN   </v>
          </cell>
          <cell r="U1054">
            <v>2122.5237334400003</v>
          </cell>
        </row>
        <row r="1056">
          <cell r="A1056" t="str">
            <v xml:space="preserve">   1.a.</v>
          </cell>
          <cell r="C1056" t="str">
            <v>Aspal</v>
          </cell>
          <cell r="D1056" t="str">
            <v>=   As x PC x D1</v>
          </cell>
          <cell r="G1056" t="str">
            <v>(M10)</v>
          </cell>
          <cell r="H1056">
            <v>0.63448000000000015</v>
          </cell>
          <cell r="I1056" t="str">
            <v>Kg.</v>
          </cell>
          <cell r="L1056" t="str">
            <v>C.</v>
          </cell>
          <cell r="N1056" t="str">
            <v>PERALATAN</v>
          </cell>
        </row>
        <row r="1057">
          <cell r="A1057" t="str">
            <v xml:space="preserve">   1.b.</v>
          </cell>
          <cell r="C1057" t="str">
            <v>Minyak Flux</v>
          </cell>
          <cell r="D1057" t="str">
            <v>=   K x PC</v>
          </cell>
          <cell r="G1057" t="str">
            <v>(M11)</v>
          </cell>
          <cell r="H1057">
            <v>0.48400000000000004</v>
          </cell>
          <cell r="I1057" t="str">
            <v>liter</v>
          </cell>
        </row>
        <row r="1058">
          <cell r="L1058" t="str">
            <v>1.</v>
          </cell>
          <cell r="N1058" t="str">
            <v>Asphalt Sprayer  (E03)</v>
          </cell>
          <cell r="P1058" t="str">
            <v>Jam</v>
          </cell>
          <cell r="Q1058">
            <v>2.8348688873139618E-3</v>
          </cell>
          <cell r="R1058">
            <v>30575.535383788432</v>
          </cell>
          <cell r="U1058">
            <v>86.677633972468982</v>
          </cell>
        </row>
        <row r="1059">
          <cell r="A1059" t="str">
            <v xml:space="preserve">   2.</v>
          </cell>
          <cell r="C1059" t="str">
            <v>ALAT</v>
          </cell>
          <cell r="L1059" t="str">
            <v>2.</v>
          </cell>
          <cell r="N1059" t="str">
            <v>Air Compresor    (E05)</v>
          </cell>
          <cell r="P1059" t="str">
            <v>Jam</v>
          </cell>
          <cell r="Q1059">
            <v>2.0833333333333333E-3</v>
          </cell>
          <cell r="R1059">
            <v>53840.365312835944</v>
          </cell>
          <cell r="U1059">
            <v>112.16742773507488</v>
          </cell>
        </row>
        <row r="1060">
          <cell r="A1060" t="str">
            <v xml:space="preserve">   2.a.</v>
          </cell>
          <cell r="C1060" t="str">
            <v>ASPHALT SPRAYER</v>
          </cell>
          <cell r="G1060" t="str">
            <v>(E03)</v>
          </cell>
          <cell r="L1060" t="str">
            <v>3.</v>
          </cell>
          <cell r="N1060" t="str">
            <v>Dump Truck</v>
          </cell>
          <cell r="O1060" t="str">
            <v>(E08)</v>
          </cell>
          <cell r="P1060" t="str">
            <v>Jam</v>
          </cell>
          <cell r="Q1060">
            <v>2.8348688873139618E-3</v>
          </cell>
          <cell r="R1060">
            <v>153645.58193291764</v>
          </cell>
          <cell r="U1060">
            <v>435.56507989487642</v>
          </cell>
        </row>
        <row r="1061">
          <cell r="C1061" t="str">
            <v>Kapasitas alat</v>
          </cell>
          <cell r="G1061" t="str">
            <v>V</v>
          </cell>
          <cell r="H1061">
            <v>850</v>
          </cell>
          <cell r="I1061" t="str">
            <v>liter</v>
          </cell>
        </row>
        <row r="1062">
          <cell r="C1062" t="str">
            <v>Faktor efisiensi alat</v>
          </cell>
          <cell r="G1062" t="str">
            <v>Fa</v>
          </cell>
          <cell r="H1062">
            <v>0.83</v>
          </cell>
          <cell r="I1062" t="str">
            <v>-</v>
          </cell>
        </row>
        <row r="1063">
          <cell r="C1063" t="str">
            <v>Waktu Siklus (termasuk proses pemanasan)</v>
          </cell>
          <cell r="G1063" t="str">
            <v>Ts</v>
          </cell>
          <cell r="H1063">
            <v>2</v>
          </cell>
          <cell r="I1063" t="str">
            <v>Jam</v>
          </cell>
        </row>
        <row r="1065">
          <cell r="C1065" t="str">
            <v>Kap. Prod. / jam =</v>
          </cell>
          <cell r="D1065" t="str">
            <v>V x Fa</v>
          </cell>
          <cell r="G1065" t="str">
            <v>Q1</v>
          </cell>
          <cell r="H1065">
            <v>352.75</v>
          </cell>
          <cell r="I1065" t="str">
            <v>liter</v>
          </cell>
        </row>
        <row r="1066">
          <cell r="D1066" t="str">
            <v>Ts</v>
          </cell>
          <cell r="Q1066" t="str">
            <v xml:space="preserve">JUMLAH HARGA PERALATAN   </v>
          </cell>
          <cell r="U1066">
            <v>634.41014160242025</v>
          </cell>
        </row>
        <row r="1067">
          <cell r="C1067" t="str">
            <v>Koefisien Alat / Ltr</v>
          </cell>
          <cell r="D1067" t="str">
            <v xml:space="preserve"> =  1  :  Q1</v>
          </cell>
          <cell r="G1067" t="str">
            <v>(E03)</v>
          </cell>
          <cell r="H1067">
            <v>2.8348688873139618E-3</v>
          </cell>
          <cell r="I1067" t="str">
            <v>Jam</v>
          </cell>
        </row>
        <row r="1068">
          <cell r="L1068" t="str">
            <v>D.</v>
          </cell>
          <cell r="N1068" t="str">
            <v>JUMLAH HARGA TENAGA, BAHAN DAN PERALATAN  ( A + B + C )</v>
          </cell>
          <cell r="U1068">
            <v>2856.1542294010314</v>
          </cell>
        </row>
        <row r="1069">
          <cell r="A1069" t="str">
            <v xml:space="preserve">   2.b.</v>
          </cell>
          <cell r="C1069" t="str">
            <v>AIR COMPRESSOR</v>
          </cell>
          <cell r="G1069" t="str">
            <v>(E05)</v>
          </cell>
          <cell r="L1069" t="str">
            <v>E.</v>
          </cell>
          <cell r="N1069" t="str">
            <v>OVERHEAD &amp; PROFIT</v>
          </cell>
          <cell r="P1069">
            <v>10</v>
          </cell>
          <cell r="Q1069" t="str">
            <v>%  x  D</v>
          </cell>
          <cell r="U1069">
            <v>285.61542294010314</v>
          </cell>
        </row>
        <row r="1070">
          <cell r="C1070" t="str">
            <v xml:space="preserve">Kapasitas alat   -----&gt;&gt;   diambil </v>
          </cell>
          <cell r="G1070" t="str">
            <v>V</v>
          </cell>
          <cell r="H1070">
            <v>600</v>
          </cell>
          <cell r="I1070" t="str">
            <v>M2 / Jam</v>
          </cell>
          <cell r="L1070" t="str">
            <v>F.</v>
          </cell>
          <cell r="N1070" t="str">
            <v>HARGA SATUAN PEKERJAAN  ( D + E )</v>
          </cell>
          <cell r="U1070">
            <v>3141.7696523411346</v>
          </cell>
        </row>
        <row r="1071">
          <cell r="C1071" t="str">
            <v>Aplikasi Lapis Resap Pengikat rata-rata (Spesifikasi)</v>
          </cell>
          <cell r="G1071" t="str">
            <v>Ap</v>
          </cell>
          <cell r="H1071">
            <v>0.8</v>
          </cell>
          <cell r="I1071" t="str">
            <v>liter / M2</v>
          </cell>
          <cell r="L1071" t="str">
            <v>Note: 1</v>
          </cell>
          <cell r="N1071" t="str">
            <v>SATUAN dapat berdasarkan atas jam operasi untuk Tenaga Kerja dan Peralatan, volume dan/atau ukuran</v>
          </cell>
        </row>
        <row r="1072">
          <cell r="N1072" t="str">
            <v>berat untuk bahan-bahan.</v>
          </cell>
        </row>
        <row r="1073">
          <cell r="C1073" t="str">
            <v>Kap. Prod. / jam =</v>
          </cell>
          <cell r="D1073" t="str">
            <v>( V x Ap )</v>
          </cell>
          <cell r="G1073" t="str">
            <v>Q2</v>
          </cell>
          <cell r="H1073">
            <v>480</v>
          </cell>
          <cell r="I1073" t="str">
            <v>liter</v>
          </cell>
          <cell r="L1073">
            <v>2</v>
          </cell>
          <cell r="N1073" t="str">
            <v>Kuantitas satuan adalah kuantitas setiap komponen untuk menyelesaikan satu satuan pekerjaan dari nomor</v>
          </cell>
        </row>
        <row r="1074">
          <cell r="N1074" t="str">
            <v>mata pembayaran.</v>
          </cell>
        </row>
        <row r="1075">
          <cell r="C1075" t="str">
            <v>Koefisien Alat / Ltr</v>
          </cell>
          <cell r="D1075" t="str">
            <v xml:space="preserve"> =  1  :  Q2</v>
          </cell>
          <cell r="G1075" t="str">
            <v>(E05)</v>
          </cell>
          <cell r="H1075">
            <v>2.0833333333333333E-3</v>
          </cell>
          <cell r="I1075" t="str">
            <v>Jam</v>
          </cell>
          <cell r="L1075">
            <v>3</v>
          </cell>
          <cell r="N1075" t="str">
            <v>Biaya satuan untuk peralatan sudah termasuk bahan bakar, bahan habis dipakai dan operator.</v>
          </cell>
        </row>
        <row r="1076">
          <cell r="L1076">
            <v>4</v>
          </cell>
          <cell r="N1076" t="str">
            <v>Biaya satuan sudah termasuk pengeluaran untuk seluruh pajak yang berkaitan (tetapi tidak termasuk PPN</v>
          </cell>
        </row>
        <row r="1077">
          <cell r="J1077" t="str">
            <v>Berlanjut ke halaman berikut</v>
          </cell>
          <cell r="N1077" t="str">
            <v>yang dibayar dari kontrak) dan biaya-biaya lainnya.</v>
          </cell>
        </row>
        <row r="1078">
          <cell r="A1078" t="str">
            <v>ITEM PEMBAYARAN NO.</v>
          </cell>
          <cell r="D1078" t="str">
            <v>:  4.2 (7)</v>
          </cell>
          <cell r="J1078" t="str">
            <v>Analisa EI-427</v>
          </cell>
        </row>
        <row r="1079">
          <cell r="A1079" t="str">
            <v>JENIS PEKERJAAN</v>
          </cell>
          <cell r="D1079" t="str">
            <v>:  Lapis Resap Pengikat</v>
          </cell>
        </row>
        <row r="1080">
          <cell r="A1080" t="str">
            <v>SATUAN PEMBAYARAN</v>
          </cell>
          <cell r="D1080" t="str">
            <v>:  LITER</v>
          </cell>
          <cell r="J1080" t="str">
            <v xml:space="preserve">         URAIAN ANALISA HARGA SATUAN</v>
          </cell>
        </row>
        <row r="1081">
          <cell r="J1081" t="str">
            <v>Lanjutan</v>
          </cell>
        </row>
        <row r="1083">
          <cell r="A1083" t="str">
            <v>No.</v>
          </cell>
          <cell r="C1083" t="str">
            <v>U R A I A N</v>
          </cell>
          <cell r="G1083" t="str">
            <v>KODE</v>
          </cell>
          <cell r="H1083" t="str">
            <v>KOEF.</v>
          </cell>
          <cell r="I1083" t="str">
            <v>SATUAN</v>
          </cell>
          <cell r="J1083" t="str">
            <v>KETERANGAN</v>
          </cell>
        </row>
        <row r="1086">
          <cell r="A1086" t="str">
            <v xml:space="preserve">   2.c.</v>
          </cell>
          <cell r="C1086" t="str">
            <v>DUMP TRUCK</v>
          </cell>
          <cell r="G1086" t="str">
            <v>(E08)</v>
          </cell>
        </row>
        <row r="1087">
          <cell r="C1087" t="str">
            <v>Sebagai alat pengangkut bahan di lokasi pekerjaan,</v>
          </cell>
        </row>
        <row r="1088">
          <cell r="C1088" t="str">
            <v>Dump Truck melayani alat Asphalt Sprayer.</v>
          </cell>
        </row>
        <row r="1089">
          <cell r="C1089" t="str">
            <v>Kap. Prod. / jam =</v>
          </cell>
          <cell r="D1089" t="str">
            <v>sama dengan Asphalt Sprayer</v>
          </cell>
          <cell r="G1089" t="str">
            <v>Q3</v>
          </cell>
          <cell r="H1089">
            <v>352.75</v>
          </cell>
          <cell r="I1089" t="str">
            <v>liter</v>
          </cell>
        </row>
        <row r="1091">
          <cell r="C1091" t="str">
            <v>Koefisien Alat / Ltr</v>
          </cell>
          <cell r="D1091" t="str">
            <v xml:space="preserve"> =  1  :  Q3</v>
          </cell>
          <cell r="G1091" t="str">
            <v>(E08)</v>
          </cell>
          <cell r="H1091">
            <v>2.8348688873139618E-3</v>
          </cell>
          <cell r="I1091" t="str">
            <v>Jam</v>
          </cell>
        </row>
        <row r="1093">
          <cell r="A1093" t="str">
            <v xml:space="preserve">   3.</v>
          </cell>
          <cell r="C1093" t="str">
            <v>TENAGA</v>
          </cell>
        </row>
        <row r="1094">
          <cell r="C1094" t="str">
            <v>Produksi menentukan : ASPHALT SPRAYER</v>
          </cell>
          <cell r="G1094" t="str">
            <v>Q4</v>
          </cell>
          <cell r="H1094">
            <v>352.75</v>
          </cell>
          <cell r="I1094" t="str">
            <v>liter</v>
          </cell>
        </row>
        <row r="1095">
          <cell r="C1095" t="str">
            <v>Produksi Lapis Resap Pengikat / hari  =  Tk x Q4</v>
          </cell>
          <cell r="G1095" t="str">
            <v>Qt</v>
          </cell>
          <cell r="H1095">
            <v>2469.25</v>
          </cell>
          <cell r="I1095" t="str">
            <v>liter</v>
          </cell>
        </row>
        <row r="1096">
          <cell r="C1096" t="str">
            <v>Kebutuhan tenaga :</v>
          </cell>
        </row>
        <row r="1097">
          <cell r="D1097" t="str">
            <v>- Pekerja</v>
          </cell>
          <cell r="G1097" t="str">
            <v>P</v>
          </cell>
          <cell r="H1097">
            <v>10</v>
          </cell>
          <cell r="I1097" t="str">
            <v>orang</v>
          </cell>
        </row>
        <row r="1098">
          <cell r="D1098" t="str">
            <v>- Mandor</v>
          </cell>
          <cell r="G1098" t="str">
            <v>M</v>
          </cell>
          <cell r="H1098">
            <v>2</v>
          </cell>
          <cell r="I1098" t="str">
            <v>orang</v>
          </cell>
        </row>
        <row r="1100">
          <cell r="C1100" t="str">
            <v>Koefisien tenaga / liter   :</v>
          </cell>
        </row>
        <row r="1101">
          <cell r="D1101" t="str">
            <v>- Pekerja</v>
          </cell>
          <cell r="E1101" t="str">
            <v>= (Tk x P) : Qt</v>
          </cell>
          <cell r="G1101" t="str">
            <v>(L01)</v>
          </cell>
          <cell r="H1101">
            <v>2.8348688873139617E-2</v>
          </cell>
          <cell r="I1101" t="str">
            <v>Jam</v>
          </cell>
        </row>
        <row r="1102">
          <cell r="D1102" t="str">
            <v>- Mandor</v>
          </cell>
          <cell r="E1102" t="str">
            <v>= (Tk x M) : Qt</v>
          </cell>
          <cell r="G1102" t="str">
            <v>(L03)</v>
          </cell>
          <cell r="H1102">
            <v>5.6697377746279237E-3</v>
          </cell>
          <cell r="I1102" t="str">
            <v>Jam</v>
          </cell>
        </row>
        <row r="1104">
          <cell r="A1104" t="str">
            <v>4.</v>
          </cell>
          <cell r="C1104" t="str">
            <v>HARGA DASAR SATUAN UPAH, BAHAN DAN ALAT</v>
          </cell>
        </row>
        <row r="1105">
          <cell r="C1105" t="str">
            <v>Lihat lampiran.</v>
          </cell>
        </row>
        <row r="1107">
          <cell r="A1107" t="str">
            <v>5.</v>
          </cell>
          <cell r="C1107" t="str">
            <v>ANALISA HARGA SATUAN PEKERJAAN</v>
          </cell>
        </row>
        <row r="1108">
          <cell r="C1108" t="str">
            <v>Lihat perhitungan dalam FORMULIR STANDAR UNTUK</v>
          </cell>
        </row>
        <row r="1109">
          <cell r="C1109" t="str">
            <v>PEREKEMAN ANALISA MASING-MASING HARGA</v>
          </cell>
        </row>
        <row r="1110">
          <cell r="C1110" t="str">
            <v>SATUAN.</v>
          </cell>
        </row>
        <row r="1111">
          <cell r="C1111" t="str">
            <v>Didapat Harga Satuan Pekerjaan :</v>
          </cell>
        </row>
        <row r="1113">
          <cell r="C1113" t="str">
            <v xml:space="preserve">Rp.  </v>
          </cell>
          <cell r="D1113">
            <v>3141.7696523411346</v>
          </cell>
          <cell r="E1113" t="str">
            <v xml:space="preserve"> / liter.</v>
          </cell>
        </row>
        <row r="1116">
          <cell r="A1116" t="str">
            <v>6.</v>
          </cell>
          <cell r="C1116" t="str">
            <v>WAKTU PELAKSANAAN YANG DIPERLUKAN</v>
          </cell>
        </row>
        <row r="1117">
          <cell r="C1117" t="str">
            <v>Waktu pelaksanaan</v>
          </cell>
          <cell r="D1117" t="str">
            <v>:  . . . . . . .  bulan</v>
          </cell>
        </row>
        <row r="1119">
          <cell r="A1119" t="str">
            <v>7.</v>
          </cell>
          <cell r="C1119" t="str">
            <v>VOLUME PEKERJAAN YANG DIPERLUKAN</v>
          </cell>
        </row>
        <row r="1120">
          <cell r="C1120" t="str">
            <v>Volume pekerjaan  :</v>
          </cell>
          <cell r="D1120">
            <v>1</v>
          </cell>
          <cell r="E1120" t="str">
            <v>Liter</v>
          </cell>
        </row>
      </sheetData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KB"/>
      <sheetName val="Rekap"/>
      <sheetName val="HrgBahan&amp;Analisa"/>
    </sheetNames>
    <sheetDataSet>
      <sheetData sheetId="0" refreshError="1"/>
      <sheetData sheetId="1" refreshError="1"/>
      <sheetData sheetId="2" refreshError="1">
        <row r="806">
          <cell r="W806">
            <v>69178.399999999994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argaDasar"/>
      <sheetName val="REKAP total"/>
      <sheetName val="REKAP"/>
      <sheetName val="RAB"/>
      <sheetName val="Antek"/>
      <sheetName val="Analisa"/>
      <sheetName val="Analisa SNI"/>
      <sheetName val="Anmob"/>
      <sheetName val="Analisa LS"/>
      <sheetName val="Peralatan"/>
      <sheetName val="AN. SNI"/>
      <sheetName val="TERBILANG"/>
    </sheetNames>
    <sheetDataSet>
      <sheetData sheetId="0">
        <row r="17">
          <cell r="D17" t="str">
            <v>Pekerja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6">
          <cell r="BO26" t="str">
            <v xml:space="preserve"> Alat Baru</v>
          </cell>
        </row>
        <row r="27">
          <cell r="BO27">
            <v>1341125891</v>
          </cell>
        </row>
        <row r="46">
          <cell r="BO46" t="str">
            <v xml:space="preserve"> Alat Baru</v>
          </cell>
        </row>
        <row r="47">
          <cell r="BO47">
            <v>247812175</v>
          </cell>
        </row>
        <row r="66">
          <cell r="BO66" t="str">
            <v xml:space="preserve"> Alat Baru</v>
          </cell>
        </row>
        <row r="67">
          <cell r="BO67">
            <v>55862745</v>
          </cell>
        </row>
        <row r="86">
          <cell r="BO86" t="str">
            <v xml:space="preserve"> Alat Baru</v>
          </cell>
        </row>
        <row r="87">
          <cell r="BO87">
            <v>888028890</v>
          </cell>
        </row>
        <row r="106">
          <cell r="BO106" t="str">
            <v xml:space="preserve"> Alat Baru</v>
          </cell>
        </row>
        <row r="107">
          <cell r="BO107">
            <v>54602683</v>
          </cell>
        </row>
        <row r="126">
          <cell r="BO126" t="str">
            <v xml:space="preserve"> Alat Baru</v>
          </cell>
        </row>
        <row r="127">
          <cell r="BO127">
            <v>117605778</v>
          </cell>
        </row>
        <row r="146">
          <cell r="BO146" t="str">
            <v xml:space="preserve"> Alat Baru</v>
          </cell>
        </row>
        <row r="147">
          <cell r="BO147">
            <v>777038177</v>
          </cell>
        </row>
        <row r="166">
          <cell r="BO166" t="str">
            <v xml:space="preserve"> Alat Baru</v>
          </cell>
        </row>
        <row r="167">
          <cell r="BO167">
            <v>92404540</v>
          </cell>
        </row>
        <row r="186">
          <cell r="BO186" t="str">
            <v xml:space="preserve"> Alat Baru</v>
          </cell>
        </row>
        <row r="187">
          <cell r="BO187">
            <v>285614032</v>
          </cell>
        </row>
        <row r="206">
          <cell r="BO206" t="str">
            <v xml:space="preserve"> Alat Baru</v>
          </cell>
        </row>
        <row r="207">
          <cell r="BO207">
            <v>1404024763</v>
          </cell>
        </row>
        <row r="226">
          <cell r="BO226" t="str">
            <v xml:space="preserve"> Alat Baru</v>
          </cell>
        </row>
        <row r="227">
          <cell r="BO227">
            <v>105005159</v>
          </cell>
        </row>
        <row r="266">
          <cell r="BO266" t="str">
            <v xml:space="preserve"> Alat Baru</v>
          </cell>
        </row>
        <row r="267">
          <cell r="BO267">
            <v>1224220842</v>
          </cell>
        </row>
        <row r="286">
          <cell r="BO286" t="str">
            <v xml:space="preserve"> Alat Baru</v>
          </cell>
        </row>
        <row r="287">
          <cell r="BO287">
            <v>504024763</v>
          </cell>
        </row>
        <row r="306">
          <cell r="BO306" t="str">
            <v xml:space="preserve"> Alat Baru</v>
          </cell>
        </row>
        <row r="307">
          <cell r="BO307">
            <v>1099019604</v>
          </cell>
        </row>
        <row r="326">
          <cell r="BO326" t="str">
            <v xml:space="preserve"> Alat Baru</v>
          </cell>
        </row>
        <row r="327">
          <cell r="BO327">
            <v>155407635</v>
          </cell>
        </row>
        <row r="346">
          <cell r="BO346" t="str">
            <v xml:space="preserve"> Alat Baru</v>
          </cell>
        </row>
        <row r="347">
          <cell r="BO347">
            <v>155407635</v>
          </cell>
        </row>
        <row r="366">
          <cell r="BO366" t="str">
            <v xml:space="preserve"> Alat Baru</v>
          </cell>
        </row>
        <row r="367">
          <cell r="BO367">
            <v>176408667</v>
          </cell>
        </row>
        <row r="386">
          <cell r="BO386" t="str">
            <v xml:space="preserve"> Alat Baru</v>
          </cell>
        </row>
        <row r="387">
          <cell r="BO387">
            <v>1297409699</v>
          </cell>
        </row>
        <row r="406">
          <cell r="BO406" t="str">
            <v xml:space="preserve"> Alat Baru</v>
          </cell>
        </row>
        <row r="407">
          <cell r="BO407">
            <v>35854386</v>
          </cell>
        </row>
        <row r="426">
          <cell r="BO426" t="str">
            <v xml:space="preserve"> Alat Baru</v>
          </cell>
        </row>
        <row r="427">
          <cell r="BO427">
            <v>1310989671</v>
          </cell>
        </row>
        <row r="446">
          <cell r="BO446" t="str">
            <v xml:space="preserve"> Alat Baru</v>
          </cell>
        </row>
        <row r="447">
          <cell r="BO447">
            <v>20450464</v>
          </cell>
        </row>
        <row r="466">
          <cell r="BO466" t="str">
            <v xml:space="preserve"> Alat Baru</v>
          </cell>
        </row>
        <row r="467">
          <cell r="BO467">
            <v>105005159</v>
          </cell>
        </row>
        <row r="486">
          <cell r="BO486" t="str">
            <v xml:space="preserve"> Alat Baru</v>
          </cell>
        </row>
        <row r="487">
          <cell r="BO487">
            <v>71403508</v>
          </cell>
        </row>
        <row r="506">
          <cell r="BO506" t="str">
            <v xml:space="preserve"> Alat Baru</v>
          </cell>
        </row>
        <row r="507">
          <cell r="BO507">
            <v>6720330</v>
          </cell>
        </row>
        <row r="546">
          <cell r="BO546" t="str">
            <v xml:space="preserve"> Alat Baru</v>
          </cell>
        </row>
        <row r="547">
          <cell r="BO547">
            <v>46000000</v>
          </cell>
        </row>
        <row r="566">
          <cell r="BO566" t="str">
            <v xml:space="preserve"> Alat Baru</v>
          </cell>
        </row>
        <row r="567">
          <cell r="BO567">
            <v>112500000</v>
          </cell>
        </row>
        <row r="586">
          <cell r="BO586" t="str">
            <v xml:space="preserve"> Alat Baru</v>
          </cell>
        </row>
        <row r="587">
          <cell r="BO587">
            <v>166250000</v>
          </cell>
        </row>
        <row r="606">
          <cell r="BO606" t="str">
            <v xml:space="preserve"> Alat Baru</v>
          </cell>
        </row>
        <row r="607">
          <cell r="BO607">
            <v>70000000</v>
          </cell>
        </row>
        <row r="626">
          <cell r="BO626" t="str">
            <v xml:space="preserve"> Alat Baru</v>
          </cell>
        </row>
        <row r="627">
          <cell r="BO627">
            <v>350000000</v>
          </cell>
        </row>
        <row r="646">
          <cell r="BO646" t="str">
            <v xml:space="preserve"> Alat Baru</v>
          </cell>
        </row>
        <row r="647">
          <cell r="BO647">
            <v>17500000</v>
          </cell>
        </row>
        <row r="666">
          <cell r="BO666" t="str">
            <v xml:space="preserve"> Alat Baru</v>
          </cell>
        </row>
        <row r="667">
          <cell r="BO667">
            <v>2250000000</v>
          </cell>
        </row>
        <row r="697">
          <cell r="BO697" t="str">
            <v xml:space="preserve"> Alat Baru</v>
          </cell>
        </row>
        <row r="698">
          <cell r="BO698">
            <v>15000000</v>
          </cell>
        </row>
      </sheetData>
      <sheetData sheetId="10"/>
      <sheetData sheetId="1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ALISA-SNI"/>
      <sheetName val="lap-2"/>
      <sheetName val="lap-1"/>
      <sheetName val="rekap pang+me"/>
      <sheetName val="penda"/>
      <sheetName val="K-Depan A1-A2"/>
      <sheetName val="K-BL Brt B1-B2"/>
      <sheetName val="Lods B1`-B2` MUSHALLAH"/>
      <sheetName val="rK-KU C1"/>
      <sheetName val="K-KR Utr C2"/>
      <sheetName val="K-KR Utr C3"/>
      <sheetName val="K-KN Slt D1"/>
      <sheetName val="K-KN Slt D2"/>
      <sheetName val="K-KN Slt D3"/>
      <sheetName val="LK A1"/>
      <sheetName val="LK A5"/>
      <sheetName val="LK B1"/>
      <sheetName val="LK B5"/>
      <sheetName val="LK C1"/>
      <sheetName val="LK C2"/>
      <sheetName val="LK D1"/>
      <sheetName val="LB D2"/>
      <sheetName val="LK E1"/>
      <sheetName val="LK F1"/>
      <sheetName val="rLK A2"/>
      <sheetName val="rLK A3"/>
      <sheetName val="rLK A4"/>
      <sheetName val="rLK B2-B3"/>
      <sheetName val="rLK B4"/>
      <sheetName val="rLK C3-C4"/>
      <sheetName val="rLK C5-C6"/>
      <sheetName val="rLK D3-D4"/>
      <sheetName val="rLK D5-D6"/>
      <sheetName val="rLK E2"/>
      <sheetName val="rLB E3"/>
      <sheetName val="rLK F2-F3"/>
      <sheetName val="Pelataran"/>
      <sheetName val="Sls Utama-1"/>
      <sheetName val="WC"/>
      <sheetName val="PAVING"/>
      <sheetName val="MEK.ELEK"/>
      <sheetName val="3"/>
      <sheetName val="2"/>
      <sheetName val="1"/>
      <sheetName val="REKAP JENE"/>
    </sheetNames>
    <sheetDataSet>
      <sheetData sheetId="0">
        <row r="1575">
          <cell r="J1575" t="str">
            <v>PEK. PONDASI DAN TANAH</v>
          </cell>
        </row>
        <row r="1576">
          <cell r="J1576" t="str">
            <v>Galian Tanah</v>
          </cell>
          <cell r="S1576">
            <v>19960.289999999997</v>
          </cell>
        </row>
        <row r="1577">
          <cell r="J1577" t="str">
            <v>Pasir Urug Pondasi</v>
          </cell>
          <cell r="S1577">
            <v>105128.55</v>
          </cell>
        </row>
        <row r="1578">
          <cell r="J1578" t="str">
            <v>Pasir Urug Alas Pondasi</v>
          </cell>
          <cell r="S1578">
            <v>105128.55</v>
          </cell>
        </row>
        <row r="1579">
          <cell r="J1579" t="str">
            <v>Urugan Tanah</v>
          </cell>
          <cell r="S1579">
            <v>63332.55</v>
          </cell>
        </row>
        <row r="1580">
          <cell r="J1580" t="str">
            <v>Pas. Batu Kosong</v>
          </cell>
          <cell r="S1580">
            <v>149347.48500000002</v>
          </cell>
        </row>
        <row r="1581">
          <cell r="J1581" t="str">
            <v>Pas. Pondasi Batu Gunung 1 :  4</v>
          </cell>
          <cell r="S1581">
            <v>322685.83499999996</v>
          </cell>
        </row>
        <row r="1582">
          <cell r="J1582" t="str">
            <v>Pas. Pondasi Trasram (1pc : 2ps)</v>
          </cell>
          <cell r="S1582">
            <v>111137.21999999999</v>
          </cell>
        </row>
        <row r="1583">
          <cell r="J1583" t="str">
            <v>Urugan Kembali</v>
          </cell>
          <cell r="S1583">
            <v>5212.2150000000001</v>
          </cell>
        </row>
        <row r="1584">
          <cell r="J1584" t="str">
            <v>Lantai Kerja t = 7 cm</v>
          </cell>
          <cell r="S1584">
            <v>58888.368000000002</v>
          </cell>
        </row>
        <row r="1585">
          <cell r="J1585" t="str">
            <v>Pas. Pondasi Poer</v>
          </cell>
          <cell r="S1585">
            <v>2579856.1050285008</v>
          </cell>
        </row>
        <row r="1586">
          <cell r="J1586" t="str">
            <v>Membongkar Atap Existing</v>
          </cell>
          <cell r="S1586">
            <v>5500</v>
          </cell>
        </row>
        <row r="1587">
          <cell r="J1587" t="str">
            <v>Lantai Kerja Poer</v>
          </cell>
          <cell r="S1587">
            <v>58888.368000000002</v>
          </cell>
        </row>
        <row r="1588">
          <cell r="J1588" t="str">
            <v>Pondasi Beton Cor (1pc : 2ps : 3kr)</v>
          </cell>
        </row>
        <row r="1589">
          <cell r="J1589" t="str">
            <v>Pondasi Trasram (1pc : 2ps)</v>
          </cell>
          <cell r="S1589">
            <v>52943.318999999996</v>
          </cell>
        </row>
        <row r="1590">
          <cell r="J1590" t="str">
            <v>PEK. STRUKTUR BETON</v>
          </cell>
        </row>
        <row r="1591">
          <cell r="J1591" t="str">
            <v>Sloof  20/30</v>
          </cell>
          <cell r="S1591">
            <v>3273876.8711240003</v>
          </cell>
        </row>
        <row r="1592">
          <cell r="J1592" t="str">
            <v>Sloof  Praktis</v>
          </cell>
          <cell r="S1592">
            <v>2864480.0574400001</v>
          </cell>
        </row>
        <row r="1593">
          <cell r="J1593" t="str">
            <v>Kolom Utama 25/35</v>
          </cell>
          <cell r="S1593">
            <v>3715073.8863524003</v>
          </cell>
        </row>
        <row r="1594">
          <cell r="J1594" t="str">
            <v>Plat Level Kosen</v>
          </cell>
          <cell r="S1594">
            <v>2662612.8750000005</v>
          </cell>
        </row>
        <row r="1595">
          <cell r="J1595" t="str">
            <v>Ringbalk Praktis + Balok Latei</v>
          </cell>
          <cell r="S1595">
            <v>3315177.2382666664</v>
          </cell>
        </row>
        <row r="1596">
          <cell r="J1596" t="str">
            <v>Sloof Beton</v>
          </cell>
          <cell r="S1596">
            <v>2864480.0574400001</v>
          </cell>
        </row>
        <row r="1597">
          <cell r="J1597" t="str">
            <v>Ringbalk Beton</v>
          </cell>
          <cell r="S1597">
            <v>3315177.2382666664</v>
          </cell>
        </row>
        <row r="1598">
          <cell r="J1598" t="str">
            <v>Kolom Beton</v>
          </cell>
          <cell r="S1598">
            <v>3589311.8208666667</v>
          </cell>
        </row>
        <row r="1599">
          <cell r="J1599" t="str">
            <v>Sloof Praktis</v>
          </cell>
          <cell r="S1599">
            <v>2864480.0574400001</v>
          </cell>
        </row>
        <row r="1600">
          <cell r="J1600" t="str">
            <v>Kolom Utama</v>
          </cell>
          <cell r="S1600">
            <v>3715073.8863524003</v>
          </cell>
        </row>
        <row r="1601">
          <cell r="J1601" t="str">
            <v>Kolom Praktis</v>
          </cell>
          <cell r="S1601">
            <v>3589311.8208666667</v>
          </cell>
        </row>
        <row r="1602">
          <cell r="J1602" t="str">
            <v>Balok Lantai Induk</v>
          </cell>
          <cell r="S1602">
            <v>3170264.4519199999</v>
          </cell>
        </row>
        <row r="1603">
          <cell r="J1603" t="str">
            <v>Plat Lantai</v>
          </cell>
          <cell r="S1603">
            <v>2754283.9540000004</v>
          </cell>
        </row>
        <row r="1604">
          <cell r="J1604" t="str">
            <v>Lesplank Beton</v>
          </cell>
          <cell r="S1604">
            <v>3430848.9447999997</v>
          </cell>
        </row>
        <row r="1605">
          <cell r="J1605" t="str">
            <v>Tangga Beton</v>
          </cell>
          <cell r="S1605">
            <v>2561199.6269999999</v>
          </cell>
        </row>
        <row r="1607">
          <cell r="J1607" t="str">
            <v>PEK. PASANGAN &amp; PLESTERAN</v>
          </cell>
        </row>
        <row r="1608">
          <cell r="J1608" t="str">
            <v>Pas. Batu Trasram (1pc : 2ps)</v>
          </cell>
          <cell r="S1608">
            <v>19454.828400000002</v>
          </cell>
        </row>
        <row r="1609">
          <cell r="J1609" t="str">
            <v>Pas. Batu Biasa (1pc :  5ps)</v>
          </cell>
          <cell r="S1609">
            <v>45763.230599999995</v>
          </cell>
        </row>
        <row r="1610">
          <cell r="J1610" t="str">
            <v>Plesteran Trasram (1pc : 2ps)</v>
          </cell>
          <cell r="S1610">
            <v>19454.828400000002</v>
          </cell>
        </row>
        <row r="1611">
          <cell r="J1611" t="str">
            <v>Plesteran Biasa (1pc :  5ps)</v>
          </cell>
          <cell r="S1611">
            <v>16350.314399999997</v>
          </cell>
        </row>
        <row r="1612">
          <cell r="J1612" t="str">
            <v>Plesteran Beton (1pc : 3ps)</v>
          </cell>
          <cell r="S1612">
            <v>17912.0916</v>
          </cell>
        </row>
        <row r="1613">
          <cell r="J1613" t="str">
            <v>Acian Tembok &amp; Beton</v>
          </cell>
          <cell r="S1613">
            <v>9079.3643399999983</v>
          </cell>
        </row>
        <row r="1614">
          <cell r="J1614" t="str">
            <v xml:space="preserve">Acian </v>
          </cell>
          <cell r="S1614">
            <v>9079.3643399999983</v>
          </cell>
        </row>
        <row r="1615">
          <cell r="J1615" t="str">
            <v>Pek. Lobang-Lobang</v>
          </cell>
          <cell r="S1615">
            <v>21500</v>
          </cell>
        </row>
        <row r="1616">
          <cell r="J1616" t="str">
            <v>Plesteran Bawah Plat (1pc : 3ps)</v>
          </cell>
          <cell r="S1616">
            <v>17912.0916</v>
          </cell>
        </row>
        <row r="1617">
          <cell r="J1617" t="str">
            <v>Pek. Profil Topi</v>
          </cell>
          <cell r="S1617">
            <v>25000</v>
          </cell>
        </row>
        <row r="1618">
          <cell r="J1618" t="str">
            <v>Plesteran Trasram + Beton (1pc : 2ps)</v>
          </cell>
          <cell r="S1618">
            <v>17912.0916</v>
          </cell>
        </row>
        <row r="1619">
          <cell r="J1619" t="str">
            <v>Plat Meja Beton</v>
          </cell>
          <cell r="S1619">
            <v>2754283.9540000004</v>
          </cell>
        </row>
        <row r="1621">
          <cell r="J1621" t="str">
            <v>PEK. KOSEN, PINTU &amp; JENDELA</v>
          </cell>
        </row>
        <row r="1622">
          <cell r="J1622" t="str">
            <v>Kosen Kayu Kelas I</v>
          </cell>
          <cell r="S1622">
            <v>5715976.5</v>
          </cell>
        </row>
        <row r="1623">
          <cell r="J1623" t="str">
            <v>Pek. Daun Pintu Panil</v>
          </cell>
          <cell r="S1623">
            <v>338253.75</v>
          </cell>
        </row>
        <row r="1624">
          <cell r="J1624" t="str">
            <v>Pek. Jalusi Papan</v>
          </cell>
          <cell r="S1624">
            <v>353419.42499999999</v>
          </cell>
        </row>
        <row r="1625">
          <cell r="J1625" t="str">
            <v>Engsel Pintu Kupu-kupu Ex.Lokal</v>
          </cell>
          <cell r="S1625">
            <v>28927.228749999998</v>
          </cell>
        </row>
        <row r="1626">
          <cell r="J1626" t="str">
            <v>Pintu WC PVC Lengkap</v>
          </cell>
          <cell r="S1626" t="e">
            <v>#REF!</v>
          </cell>
        </row>
        <row r="1627">
          <cell r="J1627" t="str">
            <v>Engsel Pintu T Ex.Lokal</v>
          </cell>
          <cell r="S1627">
            <v>36327.228750000002</v>
          </cell>
        </row>
        <row r="1628">
          <cell r="J1628" t="str">
            <v>Jendela Kaca</v>
          </cell>
          <cell r="S1628">
            <v>286798.95</v>
          </cell>
        </row>
        <row r="1629">
          <cell r="J1629" t="str">
            <v>Pek. Kaca Mati Bening 5 mm</v>
          </cell>
          <cell r="S1629">
            <v>89139.228749999995</v>
          </cell>
        </row>
        <row r="1630">
          <cell r="J1630" t="str">
            <v>Engsel Pintu Biasa (Kuningan)</v>
          </cell>
          <cell r="S1630">
            <v>10744.953750000001</v>
          </cell>
        </row>
        <row r="1631">
          <cell r="J1631" t="str">
            <v>Engsel Pintu Kupu-kupu Ex.Lokal</v>
          </cell>
          <cell r="S1631">
            <v>28927.228749999998</v>
          </cell>
        </row>
        <row r="1632">
          <cell r="J1632" t="str">
            <v>Engsel Pintu T Ex.Lokal</v>
          </cell>
          <cell r="S1632">
            <v>36327.228750000002</v>
          </cell>
        </row>
        <row r="1633">
          <cell r="J1633" t="str">
            <v>Engsel Jendela</v>
          </cell>
          <cell r="S1633">
            <v>6730.4025000000011</v>
          </cell>
        </row>
        <row r="1634">
          <cell r="J1634" t="str">
            <v>Tarikan Jendela</v>
          </cell>
          <cell r="S1634">
            <v>5522.2537499999999</v>
          </cell>
        </row>
        <row r="1635">
          <cell r="J1635" t="str">
            <v xml:space="preserve">Grendel Pintu Utama / Pintu WC </v>
          </cell>
          <cell r="S1635">
            <v>11140.053749999999</v>
          </cell>
        </row>
        <row r="1636">
          <cell r="J1636" t="str">
            <v>Grendel Jendela</v>
          </cell>
          <cell r="S1636">
            <v>11036.553749999999</v>
          </cell>
        </row>
        <row r="1637">
          <cell r="J1637" t="str">
            <v>Hak Angin</v>
          </cell>
          <cell r="S1637">
            <v>7309.42875</v>
          </cell>
        </row>
        <row r="1638">
          <cell r="J1638" t="str">
            <v>Expanyolet Tempel / Dor Closer</v>
          </cell>
          <cell r="S1638">
            <v>73490.762499999997</v>
          </cell>
        </row>
        <row r="1639">
          <cell r="J1639" t="str">
            <v>Kunci Pintu 2 x Putar</v>
          </cell>
          <cell r="S1639">
            <v>87170.737500000003</v>
          </cell>
        </row>
        <row r="1640">
          <cell r="J1640" t="str">
            <v>Realing Tangga</v>
          </cell>
          <cell r="S1640">
            <v>536730.95713119989</v>
          </cell>
        </row>
        <row r="1641">
          <cell r="J1641" t="str">
            <v>Realing Balkon</v>
          </cell>
          <cell r="S1641">
            <v>566048.45713119989</v>
          </cell>
        </row>
        <row r="1642">
          <cell r="J1642" t="str">
            <v xml:space="preserve">Grendel Pintu Utama / Pintu WC </v>
          </cell>
          <cell r="S1642">
            <v>11140.053749999999</v>
          </cell>
        </row>
        <row r="1643">
          <cell r="J1643" t="str">
            <v>Kunci Pintu Overval</v>
          </cell>
          <cell r="S1643">
            <v>112210.7375</v>
          </cell>
        </row>
        <row r="1644">
          <cell r="J1644" t="str">
            <v>Palang Siku</v>
          </cell>
        </row>
        <row r="1645">
          <cell r="J1645" t="str">
            <v>Gembok</v>
          </cell>
          <cell r="S1645" t="e">
            <v>#REF!</v>
          </cell>
        </row>
        <row r="1646">
          <cell r="J1646" t="str">
            <v>Pintu Masuk</v>
          </cell>
        </row>
        <row r="1647">
          <cell r="J1647" t="str">
            <v>Pintu  Masuk</v>
          </cell>
          <cell r="S1647">
            <v>625000</v>
          </cell>
        </row>
        <row r="1648">
          <cell r="J1648" t="str">
            <v>Kosen Kayu Kls II Timpalaja</v>
          </cell>
          <cell r="S1648">
            <v>5715976.5</v>
          </cell>
        </row>
        <row r="1650">
          <cell r="J1650" t="str">
            <v>PEK. KONSTRUKSI ATAP ENTRANCE</v>
          </cell>
        </row>
        <row r="1651">
          <cell r="J1651" t="str">
            <v>Kuda-kuda Pipa Dia. 2" MB</v>
          </cell>
          <cell r="S1651">
            <v>94945.709249999985</v>
          </cell>
        </row>
        <row r="1652">
          <cell r="J1652" t="str">
            <v>Kuda-kuda Pipa Dia. 1,5" MB</v>
          </cell>
          <cell r="S1652">
            <v>67206.226500000004</v>
          </cell>
        </row>
        <row r="1653">
          <cell r="J1653" t="str">
            <v>Gording Dia. 1" MB</v>
          </cell>
          <cell r="S1653">
            <v>36297.922500000001</v>
          </cell>
        </row>
        <row r="1654">
          <cell r="J1654" t="str">
            <v>Atap Polycarbonat</v>
          </cell>
          <cell r="S1654">
            <v>89566.3125</v>
          </cell>
        </row>
        <row r="1656">
          <cell r="J1656" t="str">
            <v>PEK. PENGECATAN</v>
          </cell>
        </row>
        <row r="1657">
          <cell r="J1657" t="str">
            <v>Pengecetan Dinding</v>
          </cell>
          <cell r="S1657">
            <v>19038.401999999998</v>
          </cell>
        </row>
        <row r="1658">
          <cell r="J1658" t="str">
            <v>Pengecetan Plafond</v>
          </cell>
          <cell r="S1658">
            <v>19038.401999999998</v>
          </cell>
        </row>
        <row r="1659">
          <cell r="J1659" t="str">
            <v xml:space="preserve">Pengecetan Kayu / Kusen </v>
          </cell>
          <cell r="S1659">
            <v>24994.359</v>
          </cell>
        </row>
        <row r="1660">
          <cell r="J1660" t="str">
            <v>Pengecetan Balok dan Plat Beton</v>
          </cell>
          <cell r="S1660">
            <v>19038.401999999998</v>
          </cell>
        </row>
        <row r="1661">
          <cell r="J1661" t="str">
            <v>Cat Tembok</v>
          </cell>
          <cell r="S1661">
            <v>19038.401999999998</v>
          </cell>
        </row>
        <row r="1662">
          <cell r="J1662" t="str">
            <v>Cat Plafond</v>
          </cell>
          <cell r="S1662">
            <v>19038.401999999998</v>
          </cell>
        </row>
        <row r="1663">
          <cell r="J1663" t="str">
            <v>Cat Kayu</v>
          </cell>
          <cell r="S1663">
            <v>24994.359</v>
          </cell>
        </row>
        <row r="1664">
          <cell r="J1664" t="str">
            <v>Pengacatan Atap Seng</v>
          </cell>
          <cell r="S1664">
            <v>13931.19</v>
          </cell>
        </row>
        <row r="1665">
          <cell r="J1665" t="str">
            <v>Cat Konstruksi Besi</v>
          </cell>
          <cell r="S1665">
            <v>17704.440000000002</v>
          </cell>
        </row>
        <row r="1667">
          <cell r="J1667" t="str">
            <v>PEK. LANTAI</v>
          </cell>
        </row>
        <row r="1668">
          <cell r="J1668" t="str">
            <v>Lantai Keramik 30/30 cm</v>
          </cell>
          <cell r="S1668">
            <v>76139.979599999991</v>
          </cell>
        </row>
        <row r="1669">
          <cell r="J1669" t="str">
            <v>Lantai Keramik 20/20 cm</v>
          </cell>
          <cell r="S1669">
            <v>95695.809599999993</v>
          </cell>
        </row>
        <row r="1670">
          <cell r="J1670" t="str">
            <v>Lantai Rabat Beton  t = 7 cm (1pc : 3ps : 5kr)</v>
          </cell>
          <cell r="S1670">
            <v>58888.368000000002</v>
          </cell>
        </row>
        <row r="1671">
          <cell r="J1671" t="str">
            <v>Saluran Air Terbuka</v>
          </cell>
          <cell r="S1671">
            <v>62157.542643000001</v>
          </cell>
        </row>
        <row r="1672">
          <cell r="J1672" t="str">
            <v>Saluran Air Tertutup</v>
          </cell>
          <cell r="S1672">
            <v>254957.41942300004</v>
          </cell>
        </row>
        <row r="1673">
          <cell r="J1673" t="str">
            <v>Urugan Tanah</v>
          </cell>
          <cell r="S1673">
            <v>63332.55</v>
          </cell>
        </row>
        <row r="1674">
          <cell r="J1674" t="str">
            <v>Urugan Pasir</v>
          </cell>
          <cell r="S1674">
            <v>105128.55</v>
          </cell>
        </row>
        <row r="1675">
          <cell r="J1675" t="str">
            <v>Lantai Keramik 30/30 cm (Teras)</v>
          </cell>
          <cell r="S1675">
            <v>76139.979599999991</v>
          </cell>
        </row>
        <row r="1677">
          <cell r="J1677" t="str">
            <v>PEK. INSTALASI LISTRIK</v>
          </cell>
        </row>
        <row r="1678">
          <cell r="J1678" t="str">
            <v>Titik Mata Lampu</v>
          </cell>
          <cell r="S1678">
            <v>61280</v>
          </cell>
        </row>
        <row r="1679">
          <cell r="J1679" t="str">
            <v>Lampu TL 2 x 20 Watt</v>
          </cell>
          <cell r="S1679" t="e">
            <v>#REF!</v>
          </cell>
        </row>
        <row r="1680">
          <cell r="J1680" t="str">
            <v>Lampu Pijar 40 Watt</v>
          </cell>
          <cell r="S1680">
            <v>2902.5</v>
          </cell>
        </row>
        <row r="1681">
          <cell r="J1681" t="str">
            <v>Fitting</v>
          </cell>
          <cell r="S1681">
            <v>8000</v>
          </cell>
        </row>
        <row r="1682">
          <cell r="J1682" t="str">
            <v>Stop Kontak</v>
          </cell>
          <cell r="S1682">
            <v>104624.5</v>
          </cell>
        </row>
        <row r="1683">
          <cell r="J1683" t="str">
            <v>Saklar Tunggal</v>
          </cell>
          <cell r="S1683">
            <v>9288</v>
          </cell>
        </row>
        <row r="1684">
          <cell r="J1684" t="str">
            <v>Saklar Ganda</v>
          </cell>
          <cell r="S1684">
            <v>15093</v>
          </cell>
        </row>
        <row r="1686">
          <cell r="J1686" t="str">
            <v>PEK. STRUKTUR BETON</v>
          </cell>
        </row>
        <row r="1687">
          <cell r="J1687" t="str">
            <v>Balok Lantai/Induk 25/35</v>
          </cell>
          <cell r="S1687">
            <v>3170264.4519199999</v>
          </cell>
        </row>
        <row r="1688">
          <cell r="J1688" t="str">
            <v>Balok Lantai/Anak 20/35</v>
          </cell>
          <cell r="S1688">
            <v>3672718.3947480004</v>
          </cell>
        </row>
        <row r="1689">
          <cell r="J1689" t="str">
            <v>Listplank Beton</v>
          </cell>
          <cell r="S1689">
            <v>3430848.9447999997</v>
          </cell>
        </row>
        <row r="1690">
          <cell r="J1690" t="str">
            <v>Plat Lantai t = 12 cm</v>
          </cell>
          <cell r="S1690">
            <v>2754283.9540000004</v>
          </cell>
        </row>
        <row r="1691">
          <cell r="J1691" t="str">
            <v>Kolom Utama 25/35</v>
          </cell>
          <cell r="S1691">
            <v>3715073.8863524003</v>
          </cell>
        </row>
        <row r="1692">
          <cell r="J1692" t="str">
            <v>Kolom Praktis 12/15</v>
          </cell>
          <cell r="S1692">
            <v>3589311.8208666667</v>
          </cell>
        </row>
        <row r="1694">
          <cell r="J1694" t="str">
            <v>Plat Atap t = 12 cm</v>
          </cell>
          <cell r="S1694">
            <v>2754283.9540000004</v>
          </cell>
        </row>
        <row r="1695">
          <cell r="J1695" t="str">
            <v>Tangga Beton + Balok</v>
          </cell>
          <cell r="S1695">
            <v>2561199.6269999999</v>
          </cell>
        </row>
        <row r="1697">
          <cell r="J1697" t="str">
            <v>PEK. PLAFOND</v>
          </cell>
        </row>
        <row r="1698">
          <cell r="J1698" t="str">
            <v>Plafond Eternit</v>
          </cell>
          <cell r="S1698">
            <v>16386.547500000001</v>
          </cell>
        </row>
        <row r="1699">
          <cell r="J1699" t="str">
            <v>Rangka Plafond Kayu Kls. II</v>
          </cell>
          <cell r="S1699">
            <v>43234.875</v>
          </cell>
        </row>
        <row r="1700">
          <cell r="J1700" t="str">
            <v>Plafond Eternit</v>
          </cell>
          <cell r="S1700">
            <v>16386.547500000001</v>
          </cell>
        </row>
        <row r="1701">
          <cell r="J1701" t="str">
            <v>List Plafond</v>
          </cell>
          <cell r="S1701">
            <v>7624.665</v>
          </cell>
        </row>
        <row r="1702">
          <cell r="J1702" t="str">
            <v>Rangka Plafond Kayu Kls. II (50%)</v>
          </cell>
          <cell r="S1702">
            <v>16386.547500000001</v>
          </cell>
        </row>
        <row r="1703">
          <cell r="J1703" t="str">
            <v>Plafond Eternit (100%)</v>
          </cell>
          <cell r="S1703">
            <v>16386.547500000001</v>
          </cell>
        </row>
        <row r="1704">
          <cell r="J1704" t="str">
            <v>Plafond GRC</v>
          </cell>
          <cell r="S1704" t="e">
            <v>#REF!</v>
          </cell>
        </row>
        <row r="1706">
          <cell r="J1706" t="str">
            <v>PEK. KONSTRUKSI KAP &amp; ATAP</v>
          </cell>
        </row>
        <row r="1707">
          <cell r="J1707" t="str">
            <v>Kuda-kuda + Konsol Kayu Kls.I</v>
          </cell>
          <cell r="S1707">
            <v>5524203.5999999996</v>
          </cell>
        </row>
        <row r="1708">
          <cell r="J1708" t="str">
            <v>Gording Kayu Kls I</v>
          </cell>
          <cell r="S1708">
            <v>5090453.0999999996</v>
          </cell>
        </row>
        <row r="1709">
          <cell r="J1709" t="str">
            <v>Listplank Papan Kls. I</v>
          </cell>
          <cell r="S1709">
            <v>56017.89</v>
          </cell>
        </row>
        <row r="1710">
          <cell r="J1710" t="str">
            <v>Pek. Atap Baja (Ex. Indodek, Spandek)</v>
          </cell>
          <cell r="S1710">
            <v>122776.15375</v>
          </cell>
        </row>
        <row r="1711">
          <cell r="J1711" t="str">
            <v>Pek. Nok Atap Baja</v>
          </cell>
          <cell r="S1711">
            <v>110289.50000000001</v>
          </cell>
        </row>
        <row r="1712">
          <cell r="J1712" t="str">
            <v>Talang Jurai</v>
          </cell>
          <cell r="S1712">
            <v>77011.166250000009</v>
          </cell>
        </row>
        <row r="1713">
          <cell r="J1713" t="str">
            <v>Kuda-kuda + Konsol</v>
          </cell>
          <cell r="S1713">
            <v>5524203.5999999996</v>
          </cell>
        </row>
        <row r="1714">
          <cell r="J1714" t="str">
            <v>Gording Kayu Kls II + Skor Angin</v>
          </cell>
          <cell r="S1714">
            <v>5090453.0999999996</v>
          </cell>
        </row>
        <row r="1715">
          <cell r="J1715" t="str">
            <v>Listplank Spandek</v>
          </cell>
          <cell r="S1715">
            <v>118163.44875000001</v>
          </cell>
        </row>
        <row r="1716">
          <cell r="J1716" t="str">
            <v>Rangka Lisplank Kayu Kls.I</v>
          </cell>
          <cell r="S1716">
            <v>4931293.5</v>
          </cell>
        </row>
        <row r="1717">
          <cell r="J1717" t="str">
            <v>Kuda-kuda + Skor Angin + Konsol</v>
          </cell>
          <cell r="S1717">
            <v>5524203.5999999996</v>
          </cell>
        </row>
        <row r="1718">
          <cell r="J1718" t="str">
            <v>Rangka Timpalaja Kls II</v>
          </cell>
          <cell r="S1718">
            <v>5090453.0999999996</v>
          </cell>
        </row>
        <row r="1719">
          <cell r="J1719" t="str">
            <v xml:space="preserve">Pek. Atap Baja Timpalaja </v>
          </cell>
          <cell r="S1719">
            <v>122776.15375</v>
          </cell>
        </row>
        <row r="1720">
          <cell r="J1720" t="str">
            <v>Gording Kayu Kls II (100%)</v>
          </cell>
          <cell r="S1720">
            <v>5090453.0999999996</v>
          </cell>
        </row>
        <row r="1721">
          <cell r="J1721" t="str">
            <v>Listplank Papan Kls. I (100%)</v>
          </cell>
          <cell r="S1721">
            <v>56017.89</v>
          </cell>
        </row>
        <row r="1722">
          <cell r="J1722" t="str">
            <v>Tiang Pipa Dia 3"</v>
          </cell>
          <cell r="S1722">
            <v>107776.21049999999</v>
          </cell>
        </row>
        <row r="1723">
          <cell r="J1723" t="str">
            <v>Tiang Kuda-Kuda Dia 1 1/2"</v>
          </cell>
          <cell r="S1723">
            <v>54491.535000000003</v>
          </cell>
        </row>
        <row r="1724">
          <cell r="J1724" t="str">
            <v>Skor Angin Pipa Dia 1 1/2"</v>
          </cell>
          <cell r="S1724">
            <v>54491.535000000003</v>
          </cell>
        </row>
        <row r="1725">
          <cell r="J1725" t="str">
            <v>Kuda-Kuda Pipa 1 1/4"</v>
          </cell>
          <cell r="S1725">
            <v>55986.832125000008</v>
          </cell>
        </row>
        <row r="1726">
          <cell r="J1726" t="str">
            <v>Besi Beton Dia. 16 mm</v>
          </cell>
          <cell r="S1726">
            <v>18779.465250000001</v>
          </cell>
        </row>
        <row r="1727">
          <cell r="J1727" t="str">
            <v>Baut Angkur Dia. 16 mm</v>
          </cell>
        </row>
        <row r="1729">
          <cell r="J1729" t="str">
            <v>Gordin Pipa Dia 1"</v>
          </cell>
          <cell r="S1729">
            <v>36297.922500000001</v>
          </cell>
        </row>
        <row r="1730">
          <cell r="J1730" t="str">
            <v>Landasan Gording Dia 1 1/2"</v>
          </cell>
          <cell r="S1730">
            <v>54491.535000000003</v>
          </cell>
        </row>
        <row r="1732">
          <cell r="J1732" t="str">
            <v>PEK. PENGECATAN</v>
          </cell>
        </row>
        <row r="1733">
          <cell r="J1733" t="str">
            <v>Residu Rangka Plafond</v>
          </cell>
          <cell r="S1733">
            <v>8820.6749999999993</v>
          </cell>
        </row>
        <row r="1734">
          <cell r="J1734" t="str">
            <v>Water Profing Atap Plat (Coating) + Cat Finish</v>
          </cell>
          <cell r="S1734">
            <v>96416.405999999988</v>
          </cell>
        </row>
        <row r="1735">
          <cell r="J1735" t="str">
            <v>Pengacatan Atap Seng / Spandek</v>
          </cell>
          <cell r="S1735">
            <v>13931.19</v>
          </cell>
        </row>
        <row r="1736">
          <cell r="J1736" t="str">
            <v>Residu Rangka Plafond + Timpalaja</v>
          </cell>
          <cell r="S1736">
            <v>8820.6749999999993</v>
          </cell>
        </row>
        <row r="1737">
          <cell r="J1737" t="str">
            <v>Residu Rangka Kap (100%)</v>
          </cell>
          <cell r="S1737">
            <v>8820.6749999999993</v>
          </cell>
        </row>
        <row r="1738">
          <cell r="J1738" t="str">
            <v>PEK. LANTAI</v>
          </cell>
        </row>
        <row r="1739">
          <cell r="J1739" t="str">
            <v>Lantai Keramik 30/30 cm + Tangga</v>
          </cell>
          <cell r="S1739">
            <v>76139.979599999991</v>
          </cell>
        </row>
        <row r="1740">
          <cell r="J1740" t="str">
            <v>Lantai Keramik 20/20 cm (Kasar)</v>
          </cell>
          <cell r="S1740">
            <v>95695.809599999993</v>
          </cell>
        </row>
        <row r="1741">
          <cell r="J1741" t="str">
            <v>Dinding Keramik 20/25 cm (KM)</v>
          </cell>
          <cell r="S1741">
            <v>88992.516000000003</v>
          </cell>
        </row>
        <row r="1743">
          <cell r="J1743" t="str">
            <v>Urugan Sirtu t = 15 cm</v>
          </cell>
          <cell r="S1743">
            <v>111283.875</v>
          </cell>
        </row>
        <row r="1744">
          <cell r="J1744" t="str">
            <v>Urugan Tanah T. 10 cm</v>
          </cell>
          <cell r="S1744">
            <v>63332.55</v>
          </cell>
        </row>
        <row r="1745">
          <cell r="J1745" t="str">
            <v>Pek. Paving Block (K225) T.8cm + Pasir T.10 cm</v>
          </cell>
          <cell r="S1745">
            <v>91080.135000000009</v>
          </cell>
        </row>
        <row r="1746">
          <cell r="J1746" t="str">
            <v>Pek. Cansteen</v>
          </cell>
        </row>
        <row r="1747">
          <cell r="J1747" t="str">
            <v xml:space="preserve"> - Galian Tanah Cansteen</v>
          </cell>
          <cell r="S1747">
            <v>19960.289999999997</v>
          </cell>
        </row>
        <row r="1748">
          <cell r="J1748" t="str">
            <v xml:space="preserve"> - Pasir Urug Alas Cansteen</v>
          </cell>
          <cell r="S1748">
            <v>105128.55</v>
          </cell>
        </row>
        <row r="1749">
          <cell r="J1749" t="str">
            <v xml:space="preserve"> - Urugan Kembali</v>
          </cell>
          <cell r="S1749">
            <v>5212.2150000000001</v>
          </cell>
        </row>
        <row r="1750">
          <cell r="J1750" t="str">
            <v xml:space="preserve"> - Pas. Cansteen Beton 1:2:3</v>
          </cell>
          <cell r="S1750">
            <v>535171.58100000001</v>
          </cell>
        </row>
        <row r="1751">
          <cell r="J1751" t="str">
            <v xml:space="preserve"> - Plesteran (1pc : 3ps)</v>
          </cell>
          <cell r="S1751">
            <v>17912.0916</v>
          </cell>
        </row>
        <row r="1752">
          <cell r="J1752" t="str">
            <v xml:space="preserve"> - Cat Cansteen</v>
          </cell>
          <cell r="S1752">
            <v>13931.19</v>
          </cell>
        </row>
        <row r="1754">
          <cell r="J1754" t="str">
            <v>Baut Angkur Dia. 16 mm</v>
          </cell>
          <cell r="S1754">
            <v>11500</v>
          </cell>
        </row>
        <row r="1755">
          <cell r="J1755" t="str">
            <v>Plat Landasan/Simpul T.4mm</v>
          </cell>
          <cell r="S1755">
            <v>93500</v>
          </cell>
        </row>
        <row r="1762">
          <cell r="J1762" t="str">
            <v>Kloset Jongkok Ex. TOTO/KIA + Pasang</v>
          </cell>
          <cell r="S1762">
            <v>262513.17</v>
          </cell>
        </row>
        <row r="1763">
          <cell r="J1763" t="str">
            <v>Floor Drine</v>
          </cell>
          <cell r="S1763">
            <v>29741.474999999999</v>
          </cell>
        </row>
        <row r="1764">
          <cell r="J1764" t="str">
            <v>Pipa PVC Dia 3 + Perlengkapan + Pemasangan</v>
          </cell>
          <cell r="S1764">
            <v>50147.518500000006</v>
          </cell>
        </row>
        <row r="1765">
          <cell r="J1765" t="str">
            <v>Pipa PVC Dia 3/4" + Perlengkapan + Pemasangan</v>
          </cell>
          <cell r="S1765">
            <v>8737.3349999999991</v>
          </cell>
        </row>
        <row r="1766">
          <cell r="J1766" t="str">
            <v>Kran Air</v>
          </cell>
          <cell r="S1766">
            <v>18210.974999999999</v>
          </cell>
        </row>
        <row r="1767">
          <cell r="J1767" t="str">
            <v>Urinoir Ex. KIA/TOTO (Lengkap) + Pasang</v>
          </cell>
          <cell r="S1767">
            <v>875989.84000000008</v>
          </cell>
        </row>
        <row r="1768">
          <cell r="J1768" t="str">
            <v>Partisi Urinoir</v>
          </cell>
          <cell r="S1768" t="e">
            <v>#REF!</v>
          </cell>
        </row>
        <row r="1769">
          <cell r="J1769" t="str">
            <v>Washtafel Ex. KIA Lengkap</v>
          </cell>
          <cell r="S1769">
            <v>322324.04592000006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alisa K"/>
      <sheetName val="JALAN"/>
      <sheetName val="Harga Bahan"/>
      <sheetName val="Analisa SNI"/>
      <sheetName val="K122"/>
      <sheetName val="K 124"/>
      <sheetName val="K 410A"/>
      <sheetName val="K 902"/>
      <sheetName val="H.SD"/>
      <sheetName val="HARGA SATUAN"/>
      <sheetName val="Sheet1"/>
      <sheetName val="Rab"/>
      <sheetName val="ANAL.HRG.SAT"/>
      <sheetName val="HARGA.SAT"/>
      <sheetName val="REKAP DAN RAB"/>
      <sheetName val="Rekap"/>
      <sheetName val="H.Satuan"/>
    </sheetNames>
    <sheetDataSet>
      <sheetData sheetId="0">
        <row r="621">
          <cell r="J621">
            <v>62149.995416666665</v>
          </cell>
        </row>
        <row r="691">
          <cell r="J691">
            <v>62211.686583333343</v>
          </cell>
        </row>
        <row r="1181">
          <cell r="J1181">
            <v>125289.94749999999</v>
          </cell>
        </row>
        <row r="1739">
          <cell r="J1739">
            <v>45837.285416666673</v>
          </cell>
        </row>
        <row r="1879">
          <cell r="J1879">
            <v>11530.379192337301</v>
          </cell>
        </row>
      </sheetData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alisa K"/>
      <sheetName val="JALAN"/>
    </sheetNames>
    <sheetDataSet>
      <sheetData sheetId="0">
        <row r="621">
          <cell r="J621">
            <v>62149.995416666665</v>
          </cell>
        </row>
        <row r="3559">
          <cell r="J3559">
            <v>48872.398974074073</v>
          </cell>
        </row>
      </sheetData>
      <sheetData sheetId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ALISA PANGKEP"/>
      <sheetName val="rab dipakai"/>
      <sheetName val="SAMPUL"/>
      <sheetName val="link"/>
      <sheetName val="Analisa Alat"/>
      <sheetName val="Daft.Sewa Alat"/>
      <sheetName val="analisa-K"/>
      <sheetName val="rab tot"/>
    </sheetNames>
    <sheetDataSet>
      <sheetData sheetId="0">
        <row r="5">
          <cell r="B5" t="str">
            <v>Batu Pecah 1-2</v>
          </cell>
        </row>
        <row r="420">
          <cell r="B420" t="str">
            <v>Ijuk</v>
          </cell>
        </row>
        <row r="421">
          <cell r="B421" t="str">
            <v>Electroda 6 mm</v>
          </cell>
        </row>
        <row r="422">
          <cell r="B422" t="str">
            <v>Karung (Kasar)</v>
          </cell>
        </row>
        <row r="423">
          <cell r="B423" t="str">
            <v>Formtie/penjaga jarak bekisting/spacer</v>
          </cell>
        </row>
        <row r="424">
          <cell r="B424" t="str">
            <v>Minyak Bekisting</v>
          </cell>
        </row>
        <row r="425">
          <cell r="B425" t="str">
            <v>Pohon Palem Raja (Tinggi min 2,5 m)</v>
          </cell>
        </row>
        <row r="426">
          <cell r="B426" t="str">
            <v xml:space="preserve">Rumput Veking  </v>
          </cell>
        </row>
        <row r="427">
          <cell r="B427" t="str">
            <v xml:space="preserve">Rumput Gajah Pendek </v>
          </cell>
        </row>
        <row r="428">
          <cell r="B428" t="str">
            <v>Glodogan Tiang   (Tinggo min. 2,00 mtr)</v>
          </cell>
        </row>
        <row r="429">
          <cell r="B429" t="str">
            <v>Filizium</v>
          </cell>
        </row>
        <row r="430">
          <cell r="B430" t="str">
            <v>Sekop</v>
          </cell>
        </row>
        <row r="431">
          <cell r="B431" t="str">
            <v>Pacul</v>
          </cell>
        </row>
        <row r="432">
          <cell r="B432" t="str">
            <v>Pupuk Kandang</v>
          </cell>
        </row>
        <row r="433">
          <cell r="B433" t="str">
            <v>Pupuk Anorganik</v>
          </cell>
        </row>
        <row r="434">
          <cell r="B434" t="str">
            <v>Geotextil</v>
          </cell>
        </row>
        <row r="435">
          <cell r="B435" t="str">
            <v>Benang Polypropylane</v>
          </cell>
        </row>
        <row r="436">
          <cell r="B436" t="str">
            <v xml:space="preserve"> Minyak Diesel/Solar</v>
          </cell>
          <cell r="G436" t="str">
            <v>M.183</v>
          </cell>
        </row>
        <row r="437">
          <cell r="B437" t="str">
            <v xml:space="preserve"> Bensin Premium</v>
          </cell>
          <cell r="G437" t="str">
            <v>M.184</v>
          </cell>
        </row>
        <row r="438">
          <cell r="B438" t="str">
            <v xml:space="preserve"> Minyak Pelumas</v>
          </cell>
          <cell r="G438" t="str">
            <v>M.185</v>
          </cell>
        </row>
        <row r="439">
          <cell r="B439" t="str">
            <v>F i l l e r</v>
          </cell>
          <cell r="G439" t="str">
            <v>M05</v>
          </cell>
        </row>
        <row r="440">
          <cell r="B440" t="str">
            <v>Aspal Cement</v>
          </cell>
          <cell r="G440" t="str">
            <v>M10</v>
          </cell>
        </row>
        <row r="441">
          <cell r="B441" t="str">
            <v>Kerosen / Minyak Tanah</v>
          </cell>
          <cell r="G441" t="str">
            <v>M11</v>
          </cell>
        </row>
        <row r="442">
          <cell r="B442" t="str">
            <v>Plastik Filter</v>
          </cell>
          <cell r="G442" t="str">
            <v>M23</v>
          </cell>
        </row>
        <row r="443">
          <cell r="B443" t="str">
            <v>Bahan Agr.Base Kelas A</v>
          </cell>
          <cell r="G443" t="str">
            <v>M26</v>
          </cell>
        </row>
        <row r="444">
          <cell r="B444" t="str">
            <v>Bahan Agr.Base Kelas B</v>
          </cell>
          <cell r="G444" t="str">
            <v>M27</v>
          </cell>
        </row>
        <row r="445">
          <cell r="B445" t="str">
            <v>Bahan Agr.Base Kelas C</v>
          </cell>
          <cell r="G445" t="str">
            <v>M28</v>
          </cell>
        </row>
        <row r="446">
          <cell r="B446" t="str">
            <v>Bahan Agr.Base Kelas C2</v>
          </cell>
          <cell r="G446" t="str">
            <v>M29</v>
          </cell>
        </row>
        <row r="447">
          <cell r="B447" t="str">
            <v>Aspal Emulsi</v>
          </cell>
          <cell r="G447" t="str">
            <v>M31</v>
          </cell>
        </row>
        <row r="448">
          <cell r="B448" t="str">
            <v>Gebalan Rumput</v>
          </cell>
          <cell r="G448" t="str">
            <v>M32</v>
          </cell>
        </row>
        <row r="449">
          <cell r="B449" t="str">
            <v>Arbocell</v>
          </cell>
          <cell r="G449" t="str">
            <v>M45</v>
          </cell>
        </row>
        <row r="450">
          <cell r="B450" t="str">
            <v>Minyak Fluks</v>
          </cell>
          <cell r="G450" t="str">
            <v>M53</v>
          </cell>
        </row>
        <row r="451">
          <cell r="B451" t="str">
            <v>Bunker Oil</v>
          </cell>
          <cell r="G451" t="str">
            <v>M54</v>
          </cell>
        </row>
        <row r="452">
          <cell r="B452" t="str">
            <v>Asbuton Halus</v>
          </cell>
          <cell r="G452" t="str">
            <v>M55</v>
          </cell>
        </row>
        <row r="454">
          <cell r="B454" t="str">
            <v>TENAGA KERJA:</v>
          </cell>
        </row>
        <row r="455">
          <cell r="B455" t="str">
            <v>(Pekerjaan Bangunan Gedung)</v>
          </cell>
        </row>
        <row r="456">
          <cell r="B456" t="str">
            <v>Tukang Cat</v>
          </cell>
          <cell r="G456" t="str">
            <v>L.079</v>
          </cell>
        </row>
        <row r="457">
          <cell r="B457" t="str">
            <v>Tukang Pipa</v>
          </cell>
          <cell r="G457" t="str">
            <v>L.079</v>
          </cell>
        </row>
        <row r="458">
          <cell r="B458" t="str">
            <v>Tukang Besi</v>
          </cell>
          <cell r="G458" t="str">
            <v>L.079</v>
          </cell>
        </row>
        <row r="459">
          <cell r="B459" t="str">
            <v>Tukang Batu</v>
          </cell>
          <cell r="G459" t="str">
            <v>L.079</v>
          </cell>
        </row>
        <row r="460">
          <cell r="B460" t="str">
            <v>Tukang Kayu</v>
          </cell>
          <cell r="G460" t="str">
            <v>L.079</v>
          </cell>
        </row>
        <row r="461">
          <cell r="B461" t="str">
            <v>Tukang Listrik</v>
          </cell>
          <cell r="G461" t="str">
            <v>L.079</v>
          </cell>
        </row>
        <row r="462">
          <cell r="B462" t="str">
            <v>Tukang Taman</v>
          </cell>
          <cell r="G462" t="str">
            <v>L.079</v>
          </cell>
        </row>
        <row r="463">
          <cell r="B463" t="str">
            <v>Tukang Las</v>
          </cell>
          <cell r="G463" t="str">
            <v>L.079</v>
          </cell>
        </row>
        <row r="464">
          <cell r="B464" t="str">
            <v>Kepala Tukang Cat</v>
          </cell>
          <cell r="G464" t="str">
            <v>L.073</v>
          </cell>
        </row>
        <row r="465">
          <cell r="B465" t="str">
            <v>Kepala Tukang Pipa</v>
          </cell>
          <cell r="G465" t="str">
            <v>L.073</v>
          </cell>
        </row>
        <row r="466">
          <cell r="B466" t="str">
            <v>Kepala Tukang Besi</v>
          </cell>
          <cell r="G466" t="str">
            <v>L.073</v>
          </cell>
        </row>
        <row r="467">
          <cell r="B467" t="str">
            <v>Kepala Tukang Batu</v>
          </cell>
          <cell r="G467" t="str">
            <v>L.073</v>
          </cell>
        </row>
        <row r="468">
          <cell r="B468" t="str">
            <v>Kepala Tukang Kayu</v>
          </cell>
          <cell r="G468" t="str">
            <v>L.073</v>
          </cell>
        </row>
        <row r="469">
          <cell r="B469" t="str">
            <v>Kepala Tukang Listrik</v>
          </cell>
          <cell r="G469" t="str">
            <v>L.073</v>
          </cell>
        </row>
        <row r="470">
          <cell r="B470" t="str">
            <v>Kepala Tukang Taman</v>
          </cell>
          <cell r="G470" t="str">
            <v>L.073</v>
          </cell>
        </row>
        <row r="471">
          <cell r="B471" t="str">
            <v>Pekerja</v>
          </cell>
          <cell r="G471" t="str">
            <v>L.106</v>
          </cell>
        </row>
        <row r="472">
          <cell r="B472" t="str">
            <v>Mandor</v>
          </cell>
          <cell r="G472" t="str">
            <v>L.061</v>
          </cell>
        </row>
        <row r="473">
          <cell r="B473" t="str">
            <v>Alat Bantu</v>
          </cell>
          <cell r="G473" t="str">
            <v>M.170</v>
          </cell>
        </row>
        <row r="474">
          <cell r="B474" t="str">
            <v>(Pekerjaan Jalan)</v>
          </cell>
        </row>
        <row r="475">
          <cell r="B475" t="str">
            <v>Buruh tak terlatih</v>
          </cell>
          <cell r="G475" t="str">
            <v>L.101</v>
          </cell>
        </row>
        <row r="476">
          <cell r="B476" t="str">
            <v>Buruh terlatih</v>
          </cell>
          <cell r="G476" t="str">
            <v>L.106</v>
          </cell>
        </row>
        <row r="477">
          <cell r="B477" t="str">
            <v>Mekanik</v>
          </cell>
          <cell r="G477" t="str">
            <v>L.071</v>
          </cell>
        </row>
        <row r="478">
          <cell r="B478" t="str">
            <v>Mekanik Pembantu</v>
          </cell>
          <cell r="G478" t="str">
            <v>L.072</v>
          </cell>
        </row>
        <row r="479">
          <cell r="B479" t="str">
            <v>Operator</v>
          </cell>
          <cell r="G479" t="str">
            <v>L.081</v>
          </cell>
        </row>
        <row r="480">
          <cell r="B480" t="str">
            <v>Operator tak terlatih</v>
          </cell>
          <cell r="G480" t="str">
            <v>L.082</v>
          </cell>
        </row>
        <row r="481">
          <cell r="B481" t="str">
            <v>Pemb.Operator</v>
          </cell>
          <cell r="G481" t="str">
            <v>L.083</v>
          </cell>
        </row>
        <row r="482">
          <cell r="B482" t="str">
            <v>Supir</v>
          </cell>
          <cell r="G482" t="str">
            <v>L.091</v>
          </cell>
        </row>
        <row r="483">
          <cell r="B483" t="str">
            <v>Sopir Personil</v>
          </cell>
          <cell r="G483" t="str">
            <v>L.092</v>
          </cell>
        </row>
        <row r="484">
          <cell r="B484" t="str">
            <v>Pemb.Supir</v>
          </cell>
          <cell r="G484" t="str">
            <v>L.099</v>
          </cell>
        </row>
        <row r="486">
          <cell r="B486" t="str">
            <v>(Pekerjaan Pemancangan)</v>
          </cell>
        </row>
        <row r="487">
          <cell r="B487" t="str">
            <v>Pilling  Crew</v>
          </cell>
        </row>
        <row r="488">
          <cell r="B488" t="str">
            <v>Pilling  Master</v>
          </cell>
        </row>
        <row r="489">
          <cell r="B489" t="str">
            <v>Surveyor</v>
          </cell>
        </row>
        <row r="490">
          <cell r="B490" t="str">
            <v>Ass.  Surveyor</v>
          </cell>
        </row>
        <row r="491">
          <cell r="B491" t="str">
            <v>Recorder</v>
          </cell>
        </row>
      </sheetData>
      <sheetData sheetId="1" refreshError="1"/>
      <sheetData sheetId="2" refreshError="1"/>
      <sheetData sheetId="3">
        <row r="3">
          <cell r="B3" t="str">
            <v>BAHAN DASAR:</v>
          </cell>
        </row>
      </sheetData>
      <sheetData sheetId="4" refreshError="1"/>
      <sheetData sheetId="5">
        <row r="6">
          <cell r="C6" t="str">
            <v>Bulldozer 100HP</v>
          </cell>
        </row>
      </sheetData>
      <sheetData sheetId="6" refreshError="1"/>
      <sheetData sheetId="7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.PUL (2)"/>
      <sheetName val="UPAH"/>
      <sheetName val="Sheet1"/>
      <sheetName val="SAMPUL"/>
      <sheetName val="rekap  perubahan (2)"/>
      <sheetName val="rekap  perubahan"/>
      <sheetName val="PERHIT"/>
      <sheetName val="rab KANTOR"/>
      <sheetName val="rekap total"/>
      <sheetName val="SHELTER A"/>
      <sheetName val="Rekap  SHELTER a"/>
      <sheetName val="SHELTER  b"/>
      <sheetName val="Rekap shelter  b"/>
      <sheetName val="PERJITU. PINTU GRB"/>
      <sheetName val="PINTU GERBANG"/>
      <sheetName val="Rekap GERBANG"/>
      <sheetName val="SHELTER c  JADI"/>
      <sheetName val="REKAP SHELTER c  JADI "/>
      <sheetName val="perhitungan pgr"/>
      <sheetName val="pagar  (2)"/>
      <sheetName val="Rekap  pagar (2)"/>
      <sheetName val="pagar "/>
      <sheetName val="Rekap  pagar"/>
      <sheetName val="pengadaaan "/>
      <sheetName val="PEKAP PENGADAAN"/>
      <sheetName val="rab BUNGORO 2014"/>
      <sheetName val="time"/>
      <sheetName val="rekap BUNGOR"/>
      <sheetName val="BAHAN"/>
      <sheetName val="BOBOT"/>
      <sheetName val="BOBOT (2)"/>
      <sheetName val="rincian"/>
      <sheetName val="MC"/>
      <sheetName val="timeer"/>
      <sheetName val="perhi halte misten"/>
      <sheetName val="AN. SNI"/>
      <sheetName val="Sheet4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8">
          <cell r="B8" t="str">
            <v>PEKERJAAN PERSIAPAN</v>
          </cell>
        </row>
      </sheetData>
      <sheetData sheetId="26"/>
      <sheetData sheetId="27">
        <row r="20">
          <cell r="G20">
            <v>131450000</v>
          </cell>
        </row>
      </sheetData>
      <sheetData sheetId="28"/>
      <sheetData sheetId="29"/>
      <sheetData sheetId="30"/>
      <sheetData sheetId="31"/>
      <sheetData sheetId="32"/>
      <sheetData sheetId="33"/>
      <sheetData sheetId="34">
        <row r="79">
          <cell r="K79">
            <v>30.080000000000002</v>
          </cell>
        </row>
      </sheetData>
      <sheetData sheetId="35"/>
      <sheetData sheetId="36"/>
      <sheetData sheetId="37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ster"/>
      <sheetName val="Rekap"/>
      <sheetName val="RAB "/>
      <sheetName val="Bahan"/>
      <sheetName val="Analisa"/>
      <sheetName val="Rekap_Kantor_Camat"/>
      <sheetName val="RAB_Camat"/>
      <sheetName val="Vol_Camat"/>
      <sheetName val="Besi_Camat"/>
      <sheetName val="Bil_Camat"/>
      <sheetName val="Rekap_Mushallah"/>
      <sheetName val="RAB_Mushallah"/>
      <sheetName val="Vol_Mushallah"/>
      <sheetName val="Besi_Mushallah"/>
      <sheetName val="Bil_Mushallah"/>
      <sheetName val="MVC"/>
      <sheetName val="HRG"/>
      <sheetName val="AN"/>
      <sheetName val="RAB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P"/>
      <sheetName val="Additional"/>
      <sheetName val="Gal_Cold Milling"/>
      <sheetName val="Gal_Jack Hammer"/>
    </sheetNames>
    <sheetDataSet>
      <sheetData sheetId="0" refreshError="1">
        <row r="841">
          <cell r="T841" t="str">
            <v>Analisa EI-322</v>
          </cell>
        </row>
        <row r="843">
          <cell r="L843" t="str">
            <v>FORMULIR STANDAR UNTUK</v>
          </cell>
        </row>
        <row r="844">
          <cell r="L844" t="str">
            <v>PEREKAMAN ANALISA MASING-MASING HARGA SATUAN</v>
          </cell>
        </row>
        <row r="845">
          <cell r="L845" t="str">
            <v/>
          </cell>
        </row>
        <row r="848">
          <cell r="L848" t="str">
            <v>PROYEK</v>
          </cell>
          <cell r="O848" t="str">
            <v>: Proyek Pembangunan Jalan Pantai Utara  Jawa Barat</v>
          </cell>
        </row>
        <row r="849">
          <cell r="L849" t="str">
            <v>No. PAKET KONTRAK</v>
          </cell>
          <cell r="O849" t="str">
            <v xml:space="preserve">: </v>
          </cell>
        </row>
        <row r="850">
          <cell r="L850" t="str">
            <v>NAMA PAKET</v>
          </cell>
          <cell r="O850" t="str">
            <v>:  Flyover  Pamanukan</v>
          </cell>
        </row>
        <row r="851">
          <cell r="L851" t="str">
            <v>PROP / KAB / KODYA</v>
          </cell>
          <cell r="O851" t="str">
            <v>: Jawa Barat</v>
          </cell>
        </row>
        <row r="852">
          <cell r="L852" t="str">
            <v>ITEM PEMBAYARAN NO.</v>
          </cell>
          <cell r="O852" t="str">
            <v>:  3.2 (2)</v>
          </cell>
          <cell r="R852" t="str">
            <v>PERKIRAAN VOL. PEK.</v>
          </cell>
          <cell r="T852" t="str">
            <v>:</v>
          </cell>
          <cell r="U852">
            <v>6571.2013500000003</v>
          </cell>
        </row>
        <row r="853">
          <cell r="L853" t="str">
            <v>JENIS PEKERJAAN</v>
          </cell>
          <cell r="O853" t="str">
            <v>:  Timbunan Pilihan</v>
          </cell>
          <cell r="R853" t="str">
            <v>TOTAL HARGA (Rp.)</v>
          </cell>
          <cell r="T853" t="str">
            <v>:</v>
          </cell>
          <cell r="U853">
            <v>359628773.19481355</v>
          </cell>
        </row>
        <row r="854">
          <cell r="L854" t="str">
            <v>SATUAN PEMBAYARAN</v>
          </cell>
          <cell r="O854" t="str">
            <v>:  M3</v>
          </cell>
          <cell r="R854" t="str">
            <v>% THD. BIAYA PROYEK</v>
          </cell>
          <cell r="T854" t="str">
            <v>:</v>
          </cell>
          <cell r="U854">
            <v>0.70465720727372594</v>
          </cell>
        </row>
        <row r="857">
          <cell r="Q857" t="str">
            <v>PERKIRAAN</v>
          </cell>
          <cell r="R857" t="str">
            <v>HARGA</v>
          </cell>
          <cell r="S857" t="str">
            <v>JUMLAH</v>
          </cell>
        </row>
        <row r="858">
          <cell r="L858" t="str">
            <v>NO.</v>
          </cell>
          <cell r="N858" t="str">
            <v>KOMPONEN</v>
          </cell>
          <cell r="P858" t="str">
            <v>SATUAN</v>
          </cell>
          <cell r="Q858" t="str">
            <v>KUANTITAS</v>
          </cell>
          <cell r="R858" t="str">
            <v>SATUAN</v>
          </cell>
          <cell r="S858" t="str">
            <v>HARGA</v>
          </cell>
        </row>
        <row r="859">
          <cell r="R859" t="str">
            <v>(Rp.)</v>
          </cell>
          <cell r="S859" t="str">
            <v>(Rp.)</v>
          </cell>
        </row>
        <row r="862">
          <cell r="L862" t="str">
            <v>A.</v>
          </cell>
          <cell r="N862" t="str">
            <v>TENAGA</v>
          </cell>
        </row>
        <row r="864">
          <cell r="L864" t="str">
            <v>1.</v>
          </cell>
          <cell r="N864" t="str">
            <v>Pekerja</v>
          </cell>
          <cell r="O864" t="str">
            <v>(L01)</v>
          </cell>
          <cell r="P864" t="str">
            <v>Jam</v>
          </cell>
          <cell r="Q864">
            <v>7.1396697902721989E-2</v>
          </cell>
          <cell r="R864">
            <v>2750</v>
          </cell>
          <cell r="U864">
            <v>196.34091923248548</v>
          </cell>
        </row>
        <row r="865">
          <cell r="L865" t="str">
            <v>2.</v>
          </cell>
          <cell r="N865" t="str">
            <v>Mandor</v>
          </cell>
          <cell r="O865" t="str">
            <v>(L03)</v>
          </cell>
          <cell r="P865" t="str">
            <v>Jam</v>
          </cell>
          <cell r="Q865">
            <v>1.7849174475680497E-2</v>
          </cell>
          <cell r="R865">
            <v>4000</v>
          </cell>
          <cell r="U865">
            <v>71.396697902721996</v>
          </cell>
        </row>
        <row r="868">
          <cell r="Q868" t="str">
            <v xml:space="preserve">JUMLAH HARGA TENAGA   </v>
          </cell>
          <cell r="U868">
            <v>267.73761713520747</v>
          </cell>
        </row>
        <row r="870">
          <cell r="L870" t="str">
            <v>B.</v>
          </cell>
          <cell r="N870" t="str">
            <v>BAHAN</v>
          </cell>
        </row>
        <row r="872">
          <cell r="L872" t="str">
            <v>1.</v>
          </cell>
          <cell r="N872" t="str">
            <v>Bahan pilihan   (M09)</v>
          </cell>
          <cell r="O872" t="str">
            <v>(M09)</v>
          </cell>
          <cell r="P872" t="str">
            <v>M3</v>
          </cell>
          <cell r="Q872">
            <v>1.2</v>
          </cell>
          <cell r="R872">
            <v>21000</v>
          </cell>
          <cell r="U872">
            <v>25200</v>
          </cell>
        </row>
        <row r="878">
          <cell r="Q878" t="str">
            <v xml:space="preserve">JUMLAH HARGA BAHAN   </v>
          </cell>
          <cell r="U878">
            <v>25200</v>
          </cell>
        </row>
        <row r="880">
          <cell r="L880" t="str">
            <v>C.</v>
          </cell>
          <cell r="N880" t="str">
            <v>PERALATAN</v>
          </cell>
        </row>
        <row r="881">
          <cell r="L881" t="str">
            <v>1.</v>
          </cell>
          <cell r="N881" t="str">
            <v>Wheel  Loader</v>
          </cell>
          <cell r="O881" t="str">
            <v>(E15)</v>
          </cell>
          <cell r="P881" t="str">
            <v>Jam</v>
          </cell>
          <cell r="Q881">
            <v>1.7849174475680497E-2</v>
          </cell>
          <cell r="R881">
            <v>181182.97084330328</v>
          </cell>
          <cell r="U881">
            <v>3233.9664586042527</v>
          </cell>
        </row>
        <row r="882">
          <cell r="L882" t="str">
            <v>2.</v>
          </cell>
          <cell r="N882" t="str">
            <v>Dump Truck</v>
          </cell>
          <cell r="O882" t="str">
            <v>(E08)</v>
          </cell>
          <cell r="P882" t="str">
            <v>Jam</v>
          </cell>
          <cell r="Q882">
            <v>0.16265060240963855</v>
          </cell>
          <cell r="R882">
            <v>90902.327191025077</v>
          </cell>
          <cell r="U882">
            <v>14785.318278058296</v>
          </cell>
        </row>
        <row r="883">
          <cell r="L883" t="str">
            <v>3.</v>
          </cell>
          <cell r="N883" t="str">
            <v>Motor Grader</v>
          </cell>
          <cell r="O883" t="str">
            <v>(E13)</v>
          </cell>
          <cell r="P883" t="str">
            <v>Jam</v>
          </cell>
          <cell r="Q883">
            <v>1.5618027666220438E-2</v>
          </cell>
          <cell r="R883">
            <v>249349.23784774702</v>
          </cell>
          <cell r="U883">
            <v>3894.3432952570934</v>
          </cell>
        </row>
        <row r="884">
          <cell r="L884" t="str">
            <v>3.</v>
          </cell>
          <cell r="N884" t="str">
            <v>Vibro Roller</v>
          </cell>
          <cell r="O884" t="str">
            <v>(E19)</v>
          </cell>
          <cell r="P884" t="str">
            <v>Jam</v>
          </cell>
          <cell r="Q884">
            <v>1.6064257028112448E-2</v>
          </cell>
          <cell r="R884">
            <v>105030.97519263501</v>
          </cell>
          <cell r="U884">
            <v>1687.2445814077912</v>
          </cell>
        </row>
        <row r="885">
          <cell r="L885" t="str">
            <v>4.</v>
          </cell>
          <cell r="N885" t="str">
            <v>Water Tanker</v>
          </cell>
          <cell r="O885" t="str">
            <v>(E23)</v>
          </cell>
          <cell r="P885" t="str">
            <v>Jam</v>
          </cell>
          <cell r="Q885">
            <v>7.0281124497991983E-3</v>
          </cell>
          <cell r="R885">
            <v>85958.879632794691</v>
          </cell>
          <cell r="U885">
            <v>604.12867211803507</v>
          </cell>
        </row>
        <row r="886">
          <cell r="L886" t="str">
            <v>5.</v>
          </cell>
          <cell r="N886" t="str">
            <v>Alat  Bantu</v>
          </cell>
          <cell r="P886" t="str">
            <v>Ls</v>
          </cell>
          <cell r="Q886">
            <v>1</v>
          </cell>
          <cell r="R886">
            <v>80</v>
          </cell>
          <cell r="U886">
            <v>80</v>
          </cell>
        </row>
        <row r="890">
          <cell r="Q890" t="str">
            <v xml:space="preserve">JUMLAH HARGA PERALATAN   </v>
          </cell>
          <cell r="U890">
            <v>24285.001285445473</v>
          </cell>
        </row>
        <row r="892">
          <cell r="L892" t="str">
            <v>D.</v>
          </cell>
          <cell r="N892" t="str">
            <v>JUMLAH HARGA TENAGA, BAHAN DAN PERALATAN  ( A + B + C )</v>
          </cell>
          <cell r="U892">
            <v>49752.738902580677</v>
          </cell>
        </row>
        <row r="893">
          <cell r="L893" t="str">
            <v>E.</v>
          </cell>
          <cell r="N893" t="str">
            <v>OVERHEAD &amp; PROFIT</v>
          </cell>
          <cell r="P893">
            <v>10</v>
          </cell>
          <cell r="Q893" t="str">
            <v>%  x  D</v>
          </cell>
          <cell r="U893">
            <v>4975.2738902580677</v>
          </cell>
        </row>
        <row r="894">
          <cell r="L894" t="str">
            <v>F.</v>
          </cell>
          <cell r="N894" t="str">
            <v>HARGA SATUAN PEKERJAAN  ( D + E )</v>
          </cell>
          <cell r="U894">
            <v>54728.012792838745</v>
          </cell>
        </row>
        <row r="895">
          <cell r="L895" t="str">
            <v>Note: 1</v>
          </cell>
          <cell r="N895" t="str">
            <v>SATUAN dapat berdasarkan atas jam operasi untuk Tenaga Kerja dan Peralatan, volume dan/atau ukuran</v>
          </cell>
        </row>
        <row r="896">
          <cell r="N896" t="str">
            <v>berat untuk bahan-bahan.</v>
          </cell>
        </row>
        <row r="897">
          <cell r="L897">
            <v>2</v>
          </cell>
          <cell r="N897" t="str">
            <v>Kuantitas satuan adalah kuantitas setiap komponen untuk menyelesaikan satu satuan pekerjaan dari nomor</v>
          </cell>
        </row>
        <row r="898">
          <cell r="N898" t="str">
            <v>mata pembayaran.</v>
          </cell>
        </row>
        <row r="899">
          <cell r="L899">
            <v>3</v>
          </cell>
          <cell r="N899" t="str">
            <v>Biaya satuan untuk peralatan sudah termasuk bahan bakar, bahan habis dipakai dan operator.</v>
          </cell>
        </row>
        <row r="900">
          <cell r="L900">
            <v>4</v>
          </cell>
          <cell r="N900" t="str">
            <v>Biaya satuan sudah termasuk pengeluaran untuk seluruh pajak yang berkaitan (tetapi tidak termasuk PPN</v>
          </cell>
        </row>
        <row r="901">
          <cell r="N901" t="str">
            <v>yang dibayar dari kontrak) dan biaya-biaya lainnya.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CHEDULE"/>
      <sheetName val="REKAP"/>
      <sheetName val="RAB"/>
      <sheetName val="ANALAISA"/>
      <sheetName val="D. HARGA"/>
    </sheetNames>
    <sheetDataSet>
      <sheetData sheetId="0"/>
      <sheetData sheetId="1"/>
      <sheetData sheetId="2"/>
      <sheetData sheetId="3">
        <row r="1">
          <cell r="A1" t="str">
            <v>DAFTAR ANALISA</v>
          </cell>
        </row>
        <row r="3">
          <cell r="A3" t="str">
            <v>Kode</v>
          </cell>
          <cell r="B3" t="str">
            <v>Jenis Pekerjaan</v>
          </cell>
          <cell r="C3" t="str">
            <v>Satuan</v>
          </cell>
          <cell r="D3" t="str">
            <v>Volume</v>
          </cell>
          <cell r="E3" t="str">
            <v>Harga Satuan</v>
          </cell>
          <cell r="F3" t="str">
            <v>Jumlah Harga</v>
          </cell>
        </row>
        <row r="4">
          <cell r="A4" t="str">
            <v>Analisa</v>
          </cell>
          <cell r="E4" t="str">
            <v>Rp</v>
          </cell>
          <cell r="F4" t="str">
            <v>Rp</v>
          </cell>
        </row>
        <row r="6">
          <cell r="A6" t="str">
            <v>A.1</v>
          </cell>
          <cell r="B6" t="str">
            <v>1 M3 GALIAN TANAH PONDASI</v>
          </cell>
        </row>
        <row r="7">
          <cell r="B7" t="str">
            <v>Pekerja</v>
          </cell>
          <cell r="C7" t="str">
            <v>hr</v>
          </cell>
          <cell r="D7">
            <v>0.8</v>
          </cell>
          <cell r="E7">
            <v>15000</v>
          </cell>
          <cell r="F7">
            <v>12000</v>
          </cell>
        </row>
        <row r="8">
          <cell r="B8" t="str">
            <v>Mandor</v>
          </cell>
          <cell r="C8" t="str">
            <v>hr</v>
          </cell>
          <cell r="D8">
            <v>2.7E-2</v>
          </cell>
          <cell r="E8">
            <v>30000</v>
          </cell>
          <cell r="F8">
            <v>810</v>
          </cell>
        </row>
        <row r="9">
          <cell r="F9">
            <v>12810</v>
          </cell>
        </row>
        <row r="10">
          <cell r="A10" t="str">
            <v>1/4(A.1)</v>
          </cell>
          <cell r="B10" t="str">
            <v>1 M3 URUGAN TANAH KEMBALI</v>
          </cell>
        </row>
        <row r="11">
          <cell r="B11" t="str">
            <v>Analisa Galian Tanah</v>
          </cell>
          <cell r="D11">
            <v>0.25</v>
          </cell>
          <cell r="E11">
            <v>12810</v>
          </cell>
          <cell r="F11">
            <v>3202.5</v>
          </cell>
        </row>
        <row r="12">
          <cell r="A12" t="str">
            <v>A.12</v>
          </cell>
          <cell r="B12" t="str">
            <v>1 M3 TIMBUNAN TANAH</v>
          </cell>
        </row>
        <row r="13">
          <cell r="B13" t="str">
            <v>Tanah Urug</v>
          </cell>
          <cell r="C13" t="str">
            <v>m3</v>
          </cell>
          <cell r="D13">
            <v>1.2</v>
          </cell>
          <cell r="E13">
            <v>36000</v>
          </cell>
          <cell r="F13">
            <v>43200</v>
          </cell>
        </row>
        <row r="14">
          <cell r="B14" t="str">
            <v>Pekerja</v>
          </cell>
          <cell r="C14" t="str">
            <v>hr</v>
          </cell>
          <cell r="D14">
            <v>0.3</v>
          </cell>
          <cell r="E14">
            <v>15000</v>
          </cell>
          <cell r="F14">
            <v>4500</v>
          </cell>
        </row>
        <row r="15">
          <cell r="B15" t="str">
            <v>Mandor</v>
          </cell>
          <cell r="C15" t="str">
            <v>hr</v>
          </cell>
          <cell r="D15">
            <v>0.01</v>
          </cell>
          <cell r="E15">
            <v>30000</v>
          </cell>
          <cell r="F15">
            <v>300</v>
          </cell>
        </row>
        <row r="16">
          <cell r="F16">
            <v>48000</v>
          </cell>
        </row>
        <row r="17">
          <cell r="A17" t="str">
            <v>A.12</v>
          </cell>
          <cell r="B17" t="str">
            <v>1 M3 URUGAN PASIR</v>
          </cell>
        </row>
        <row r="18">
          <cell r="B18" t="str">
            <v>Pasir Urug</v>
          </cell>
          <cell r="C18" t="str">
            <v>m3</v>
          </cell>
          <cell r="D18">
            <v>1.2</v>
          </cell>
          <cell r="E18">
            <v>38500</v>
          </cell>
          <cell r="F18">
            <v>46200</v>
          </cell>
        </row>
        <row r="19">
          <cell r="B19" t="str">
            <v>Pekerja</v>
          </cell>
          <cell r="C19" t="str">
            <v>hr</v>
          </cell>
          <cell r="D19">
            <v>0.3</v>
          </cell>
          <cell r="E19">
            <v>15000</v>
          </cell>
          <cell r="F19">
            <v>4500</v>
          </cell>
        </row>
        <row r="20">
          <cell r="B20" t="str">
            <v>Mandor</v>
          </cell>
          <cell r="C20" t="str">
            <v>hr</v>
          </cell>
          <cell r="D20">
            <v>0.01</v>
          </cell>
          <cell r="E20">
            <v>30000</v>
          </cell>
          <cell r="F20">
            <v>300</v>
          </cell>
        </row>
        <row r="21">
          <cell r="F21">
            <v>51000</v>
          </cell>
        </row>
        <row r="22">
          <cell r="A22" t="str">
            <v>A.12</v>
          </cell>
          <cell r="B22" t="str">
            <v>1 M3 URUGAN KERIKIL</v>
          </cell>
        </row>
        <row r="23">
          <cell r="B23" t="str">
            <v>Kerikil</v>
          </cell>
          <cell r="C23" t="str">
            <v>m3</v>
          </cell>
          <cell r="D23">
            <v>1.2</v>
          </cell>
          <cell r="E23">
            <v>47850</v>
          </cell>
          <cell r="F23">
            <v>57420</v>
          </cell>
        </row>
        <row r="24">
          <cell r="B24" t="str">
            <v>Pekerja</v>
          </cell>
          <cell r="C24" t="str">
            <v>hr</v>
          </cell>
          <cell r="D24">
            <v>0.3</v>
          </cell>
          <cell r="E24">
            <v>15000</v>
          </cell>
          <cell r="F24">
            <v>4500</v>
          </cell>
        </row>
        <row r="25">
          <cell r="B25" t="str">
            <v>Mandor</v>
          </cell>
          <cell r="C25" t="str">
            <v>hr</v>
          </cell>
          <cell r="D25">
            <v>0.01</v>
          </cell>
          <cell r="E25">
            <v>30000</v>
          </cell>
          <cell r="F25">
            <v>300</v>
          </cell>
        </row>
        <row r="26">
          <cell r="F26">
            <v>62220</v>
          </cell>
        </row>
        <row r="27">
          <cell r="A27" t="str">
            <v>G.1</v>
          </cell>
          <cell r="B27" t="str">
            <v>1 M3 PAS. BATU KOSONG</v>
          </cell>
        </row>
        <row r="28">
          <cell r="B28" t="str">
            <v>Batu Kali</v>
          </cell>
          <cell r="C28" t="str">
            <v>m3</v>
          </cell>
          <cell r="D28">
            <v>1.2</v>
          </cell>
          <cell r="E28">
            <v>45500</v>
          </cell>
          <cell r="F28">
            <v>54600</v>
          </cell>
        </row>
        <row r="29">
          <cell r="B29" t="str">
            <v>Pekerja</v>
          </cell>
          <cell r="C29" t="str">
            <v>hr</v>
          </cell>
          <cell r="D29">
            <v>5</v>
          </cell>
          <cell r="E29">
            <v>15000</v>
          </cell>
          <cell r="F29">
            <v>75000</v>
          </cell>
        </row>
        <row r="30">
          <cell r="B30" t="str">
            <v>Mandor</v>
          </cell>
          <cell r="C30" t="str">
            <v>hr</v>
          </cell>
          <cell r="D30">
            <v>0.25</v>
          </cell>
          <cell r="E30">
            <v>30000</v>
          </cell>
          <cell r="F30">
            <v>7500</v>
          </cell>
        </row>
        <row r="31">
          <cell r="F31">
            <v>137100</v>
          </cell>
        </row>
        <row r="32">
          <cell r="A32" t="str">
            <v>G.I.14</v>
          </cell>
          <cell r="B32" t="str">
            <v>1 M3 PONDASI BATU KALI 1 : 4</v>
          </cell>
        </row>
        <row r="33">
          <cell r="B33" t="str">
            <v>Batu Kali</v>
          </cell>
          <cell r="C33" t="str">
            <v>m3</v>
          </cell>
          <cell r="D33">
            <v>1.2</v>
          </cell>
          <cell r="E33">
            <v>45500</v>
          </cell>
          <cell r="F33">
            <v>54600</v>
          </cell>
        </row>
        <row r="34">
          <cell r="B34" t="str">
            <v>Pasir Pasang</v>
          </cell>
          <cell r="C34" t="str">
            <v>m3</v>
          </cell>
          <cell r="D34">
            <v>0.68</v>
          </cell>
          <cell r="E34">
            <v>45000</v>
          </cell>
          <cell r="F34">
            <v>30600.000000000004</v>
          </cell>
        </row>
        <row r="35">
          <cell r="B35" t="str">
            <v>Semen PC</v>
          </cell>
          <cell r="C35" t="str">
            <v>zak</v>
          </cell>
          <cell r="D35">
            <v>4.28</v>
          </cell>
          <cell r="E35">
            <v>30000</v>
          </cell>
          <cell r="F35">
            <v>128400.00000000001</v>
          </cell>
        </row>
        <row r="36">
          <cell r="B36" t="str">
            <v xml:space="preserve">Kepala Tukang </v>
          </cell>
          <cell r="C36" t="str">
            <v>hr</v>
          </cell>
          <cell r="D36">
            <v>3.5999999999999997E-2</v>
          </cell>
          <cell r="E36">
            <v>35000</v>
          </cell>
          <cell r="F36">
            <v>1260</v>
          </cell>
        </row>
        <row r="37">
          <cell r="B37" t="str">
            <v>Tukang Batu</v>
          </cell>
          <cell r="C37" t="str">
            <v>hr</v>
          </cell>
          <cell r="D37">
            <v>0.36</v>
          </cell>
          <cell r="E37">
            <v>30000</v>
          </cell>
          <cell r="F37">
            <v>10800</v>
          </cell>
        </row>
        <row r="38">
          <cell r="B38" t="str">
            <v>Pekerja</v>
          </cell>
          <cell r="C38" t="str">
            <v>hr</v>
          </cell>
          <cell r="D38">
            <v>2.7</v>
          </cell>
          <cell r="E38">
            <v>15000</v>
          </cell>
          <cell r="F38">
            <v>40500</v>
          </cell>
        </row>
        <row r="39">
          <cell r="B39" t="str">
            <v>Mandor</v>
          </cell>
          <cell r="C39" t="str">
            <v>hr</v>
          </cell>
          <cell r="D39">
            <v>0.13500000000000001</v>
          </cell>
          <cell r="E39">
            <v>30000</v>
          </cell>
          <cell r="F39">
            <v>4050.0000000000005</v>
          </cell>
        </row>
        <row r="40">
          <cell r="F40">
            <v>270210</v>
          </cell>
        </row>
        <row r="41">
          <cell r="A41" t="str">
            <v>G.II.2</v>
          </cell>
          <cell r="B41" t="str">
            <v>1 M3 PAS. TRASRAM BATU</v>
          </cell>
        </row>
        <row r="42">
          <cell r="B42" t="str">
            <v>BATA 1 : 2</v>
          </cell>
        </row>
        <row r="43">
          <cell r="B43" t="str">
            <v>Batu Bata</v>
          </cell>
          <cell r="C43" t="str">
            <v>bh</v>
          </cell>
          <cell r="D43">
            <v>450</v>
          </cell>
          <cell r="E43">
            <v>350</v>
          </cell>
          <cell r="F43">
            <v>157500</v>
          </cell>
        </row>
        <row r="44">
          <cell r="B44" t="str">
            <v>Pasir Pasang</v>
          </cell>
          <cell r="C44" t="str">
            <v>m3</v>
          </cell>
          <cell r="D44">
            <v>0.61</v>
          </cell>
          <cell r="E44">
            <v>45000</v>
          </cell>
          <cell r="F44">
            <v>27450</v>
          </cell>
        </row>
        <row r="45">
          <cell r="B45" t="str">
            <v>Semen PC</v>
          </cell>
          <cell r="C45" t="str">
            <v>zak</v>
          </cell>
          <cell r="D45">
            <v>7.78</v>
          </cell>
          <cell r="E45">
            <v>30000</v>
          </cell>
          <cell r="F45">
            <v>233400</v>
          </cell>
        </row>
        <row r="46">
          <cell r="B46" t="str">
            <v xml:space="preserve">Kepala Tukang </v>
          </cell>
          <cell r="C46" t="str">
            <v>hr</v>
          </cell>
          <cell r="D46">
            <v>0.17499999999999999</v>
          </cell>
          <cell r="E46">
            <v>35000</v>
          </cell>
          <cell r="F46">
            <v>6125</v>
          </cell>
        </row>
        <row r="47">
          <cell r="B47" t="str">
            <v>Tukang Batu</v>
          </cell>
          <cell r="C47" t="str">
            <v>hr</v>
          </cell>
          <cell r="D47">
            <v>1.75</v>
          </cell>
          <cell r="E47">
            <v>30000</v>
          </cell>
          <cell r="F47">
            <v>52500</v>
          </cell>
        </row>
        <row r="48">
          <cell r="B48" t="str">
            <v>Pekerja</v>
          </cell>
          <cell r="C48" t="str">
            <v>hr</v>
          </cell>
          <cell r="D48">
            <v>5.25</v>
          </cell>
          <cell r="E48">
            <v>15000</v>
          </cell>
          <cell r="F48">
            <v>78750</v>
          </cell>
        </row>
        <row r="49">
          <cell r="B49" t="str">
            <v>Mandor</v>
          </cell>
          <cell r="C49" t="str">
            <v>hr</v>
          </cell>
          <cell r="D49">
            <v>0.26300000000000001</v>
          </cell>
          <cell r="E49">
            <v>30000</v>
          </cell>
          <cell r="F49">
            <v>7890</v>
          </cell>
        </row>
        <row r="50">
          <cell r="F50">
            <v>563615</v>
          </cell>
        </row>
        <row r="51">
          <cell r="A51" t="str">
            <v>G.II.5</v>
          </cell>
          <cell r="B51" t="str">
            <v xml:space="preserve">1 M3 PASANGAN BATU BATA 1 : 5 </v>
          </cell>
        </row>
        <row r="52">
          <cell r="B52" t="str">
            <v>Batu Bata</v>
          </cell>
          <cell r="C52" t="str">
            <v>bh</v>
          </cell>
          <cell r="D52">
            <v>450</v>
          </cell>
          <cell r="E52">
            <v>350</v>
          </cell>
          <cell r="F52">
            <v>157500</v>
          </cell>
        </row>
        <row r="53">
          <cell r="B53" t="str">
            <v>Roster Beton</v>
          </cell>
          <cell r="C53" t="str">
            <v>bh</v>
          </cell>
          <cell r="D53">
            <v>167</v>
          </cell>
          <cell r="E53" t="e">
            <v>#REF!</v>
          </cell>
          <cell r="F53" t="e">
            <v>#REF!</v>
          </cell>
        </row>
        <row r="54">
          <cell r="B54" t="str">
            <v>Pasir Pasang</v>
          </cell>
          <cell r="C54" t="str">
            <v>m3</v>
          </cell>
          <cell r="D54">
            <v>7.8E-2</v>
          </cell>
          <cell r="E54">
            <v>45000</v>
          </cell>
          <cell r="F54">
            <v>3510</v>
          </cell>
        </row>
        <row r="55">
          <cell r="B55" t="str">
            <v>Semen PC</v>
          </cell>
          <cell r="C55" t="str">
            <v>zak</v>
          </cell>
          <cell r="D55">
            <v>0.23599999999999999</v>
          </cell>
          <cell r="E55">
            <v>30000</v>
          </cell>
          <cell r="F55">
            <v>7080</v>
          </cell>
        </row>
        <row r="56">
          <cell r="B56" t="str">
            <v xml:space="preserve">Kepala Tukang </v>
          </cell>
          <cell r="C56" t="str">
            <v>hr</v>
          </cell>
          <cell r="D56">
            <v>1.4999999999999999E-2</v>
          </cell>
          <cell r="E56">
            <v>35000</v>
          </cell>
          <cell r="F56">
            <v>525</v>
          </cell>
        </row>
        <row r="57">
          <cell r="B57" t="str">
            <v>Tukang Batu</v>
          </cell>
          <cell r="C57" t="str">
            <v>hr</v>
          </cell>
          <cell r="D57">
            <v>0.14499999999999999</v>
          </cell>
          <cell r="E57">
            <v>30000</v>
          </cell>
          <cell r="F57">
            <v>4350</v>
          </cell>
        </row>
        <row r="58">
          <cell r="B58" t="str">
            <v>Pekerja</v>
          </cell>
          <cell r="C58" t="str">
            <v>hr</v>
          </cell>
          <cell r="D58">
            <v>0.29399999999999998</v>
          </cell>
          <cell r="E58">
            <v>15000</v>
          </cell>
          <cell r="F58">
            <v>4410</v>
          </cell>
        </row>
        <row r="59">
          <cell r="B59" t="str">
            <v>Mandor</v>
          </cell>
          <cell r="C59" t="str">
            <v>hr</v>
          </cell>
          <cell r="D59">
            <v>2.5999999999999999E-2</v>
          </cell>
          <cell r="E59">
            <v>30000</v>
          </cell>
          <cell r="F59">
            <v>780</v>
          </cell>
        </row>
        <row r="60">
          <cell r="F60">
            <v>178155</v>
          </cell>
        </row>
        <row r="61">
          <cell r="A61" t="str">
            <v>G.X.2</v>
          </cell>
          <cell r="B61" t="str">
            <v>1 M2 PLESTERAN 1 : 2 + ACIAN</v>
          </cell>
        </row>
        <row r="62">
          <cell r="B62" t="str">
            <v>Pasir Plesteran</v>
          </cell>
          <cell r="C62" t="str">
            <v>m3</v>
          </cell>
          <cell r="D62">
            <v>1.7999999999999999E-2</v>
          </cell>
          <cell r="E62">
            <v>45000</v>
          </cell>
          <cell r="F62">
            <v>809.99999999999989</v>
          </cell>
        </row>
        <row r="63">
          <cell r="B63" t="str">
            <v>Semen PC</v>
          </cell>
          <cell r="C63" t="str">
            <v>zak</v>
          </cell>
          <cell r="D63">
            <v>0.32</v>
          </cell>
          <cell r="E63">
            <v>30000</v>
          </cell>
          <cell r="F63">
            <v>9600</v>
          </cell>
        </row>
        <row r="64">
          <cell r="B64" t="str">
            <v xml:space="preserve">Kepala Tukang </v>
          </cell>
          <cell r="C64" t="str">
            <v>hr</v>
          </cell>
          <cell r="D64">
            <v>1.7000000000000001E-2</v>
          </cell>
          <cell r="E64">
            <v>35000</v>
          </cell>
          <cell r="F64">
            <v>595</v>
          </cell>
        </row>
        <row r="65">
          <cell r="B65" t="str">
            <v>Tukang Batu</v>
          </cell>
          <cell r="C65" t="str">
            <v>hr</v>
          </cell>
          <cell r="D65">
            <v>0.16500000000000001</v>
          </cell>
          <cell r="E65">
            <v>30000</v>
          </cell>
          <cell r="F65">
            <v>4950</v>
          </cell>
        </row>
        <row r="66">
          <cell r="B66" t="str">
            <v>Pekerja</v>
          </cell>
          <cell r="C66" t="str">
            <v>hr</v>
          </cell>
          <cell r="D66">
            <v>0.33</v>
          </cell>
          <cell r="E66">
            <v>15000</v>
          </cell>
          <cell r="F66">
            <v>4950</v>
          </cell>
        </row>
        <row r="67">
          <cell r="B67" t="str">
            <v>Mandor</v>
          </cell>
          <cell r="C67" t="str">
            <v>hr</v>
          </cell>
          <cell r="D67">
            <v>1.7000000000000001E-2</v>
          </cell>
          <cell r="E67">
            <v>30000</v>
          </cell>
          <cell r="F67">
            <v>510.00000000000006</v>
          </cell>
        </row>
        <row r="68">
          <cell r="F68">
            <v>21415</v>
          </cell>
        </row>
        <row r="69">
          <cell r="A69" t="str">
            <v>G.X.13</v>
          </cell>
          <cell r="B69" t="str">
            <v>1 M2 PLESTERAN 1 : 5 + ACIAN</v>
          </cell>
        </row>
        <row r="70">
          <cell r="B70" t="str">
            <v>Pasir Plesteran</v>
          </cell>
          <cell r="C70" t="str">
            <v>m3</v>
          </cell>
          <cell r="D70">
            <v>0.22</v>
          </cell>
          <cell r="E70">
            <v>45000</v>
          </cell>
          <cell r="F70">
            <v>9900</v>
          </cell>
        </row>
        <row r="71">
          <cell r="B71" t="str">
            <v>Semen PC</v>
          </cell>
          <cell r="C71" t="str">
            <v>zak</v>
          </cell>
          <cell r="D71">
            <v>0.2</v>
          </cell>
          <cell r="E71">
            <v>30000</v>
          </cell>
          <cell r="F71">
            <v>6000</v>
          </cell>
        </row>
        <row r="72">
          <cell r="B72" t="str">
            <v xml:space="preserve">Kepala Tukang </v>
          </cell>
          <cell r="C72" t="str">
            <v>hr</v>
          </cell>
          <cell r="D72">
            <v>1.7000000000000001E-2</v>
          </cell>
          <cell r="E72">
            <v>35000</v>
          </cell>
          <cell r="F72">
            <v>595</v>
          </cell>
        </row>
        <row r="73">
          <cell r="B73" t="str">
            <v>Tukang Batu</v>
          </cell>
          <cell r="C73" t="str">
            <v>hr</v>
          </cell>
          <cell r="D73">
            <v>0.16500000000000001</v>
          </cell>
          <cell r="E73">
            <v>30000</v>
          </cell>
          <cell r="F73">
            <v>4950</v>
          </cell>
        </row>
        <row r="74">
          <cell r="B74" t="str">
            <v>Pekerja</v>
          </cell>
          <cell r="C74" t="str">
            <v>hr</v>
          </cell>
          <cell r="D74">
            <v>0.33</v>
          </cell>
          <cell r="E74">
            <v>15000</v>
          </cell>
          <cell r="F74">
            <v>4950</v>
          </cell>
        </row>
        <row r="75">
          <cell r="B75" t="str">
            <v>Mandor</v>
          </cell>
          <cell r="C75" t="str">
            <v>hr</v>
          </cell>
          <cell r="D75">
            <v>1.7000000000000001E-2</v>
          </cell>
          <cell r="E75">
            <v>30000</v>
          </cell>
          <cell r="F75">
            <v>510.00000000000006</v>
          </cell>
        </row>
        <row r="76">
          <cell r="F76">
            <v>26905</v>
          </cell>
        </row>
        <row r="77">
          <cell r="A77" t="str">
            <v>G.XIII.19</v>
          </cell>
          <cell r="B77" t="str">
            <v>1 M3 RABAT BETON 1 : 3 : 6</v>
          </cell>
        </row>
        <row r="78">
          <cell r="B78" t="str">
            <v>Pasir Beton</v>
          </cell>
          <cell r="C78" t="str">
            <v>m3</v>
          </cell>
          <cell r="D78">
            <v>0.61</v>
          </cell>
          <cell r="E78">
            <v>45000</v>
          </cell>
          <cell r="F78">
            <v>27450</v>
          </cell>
        </row>
        <row r="79">
          <cell r="B79" t="str">
            <v>Batu Split/kerikil beton</v>
          </cell>
          <cell r="C79" t="str">
            <v>m3</v>
          </cell>
          <cell r="D79">
            <v>1.1299999999999999</v>
          </cell>
          <cell r="E79">
            <v>47850</v>
          </cell>
          <cell r="F79">
            <v>54070.499999999993</v>
          </cell>
        </row>
        <row r="80">
          <cell r="B80" t="str">
            <v>Semen</v>
          </cell>
          <cell r="C80" t="str">
            <v>zak</v>
          </cell>
          <cell r="D80">
            <v>5.15</v>
          </cell>
          <cell r="E80">
            <v>30000</v>
          </cell>
          <cell r="F80">
            <v>154500</v>
          </cell>
        </row>
        <row r="81">
          <cell r="B81" t="str">
            <v>Kepala Tukang</v>
          </cell>
          <cell r="C81" t="str">
            <v>hr</v>
          </cell>
          <cell r="D81">
            <v>7.0000000000000007E-2</v>
          </cell>
          <cell r="E81">
            <v>35000</v>
          </cell>
          <cell r="F81">
            <v>2450.0000000000005</v>
          </cell>
        </row>
        <row r="82">
          <cell r="B82" t="str">
            <v>Tukang Batu</v>
          </cell>
          <cell r="C82" t="str">
            <v>hr</v>
          </cell>
          <cell r="D82">
            <v>0.7</v>
          </cell>
          <cell r="E82">
            <v>30000</v>
          </cell>
          <cell r="F82">
            <v>21000</v>
          </cell>
        </row>
        <row r="83">
          <cell r="B83" t="str">
            <v>Pekerja</v>
          </cell>
          <cell r="C83" t="str">
            <v>hr</v>
          </cell>
          <cell r="D83">
            <v>0.41</v>
          </cell>
          <cell r="E83">
            <v>15000</v>
          </cell>
          <cell r="F83">
            <v>6150</v>
          </cell>
        </row>
        <row r="84">
          <cell r="B84" t="str">
            <v>Mandor</v>
          </cell>
          <cell r="C84" t="str">
            <v>hr</v>
          </cell>
          <cell r="D84">
            <v>2.1000000000000001E-2</v>
          </cell>
          <cell r="E84">
            <v>30000</v>
          </cell>
          <cell r="F84">
            <v>630</v>
          </cell>
        </row>
        <row r="85">
          <cell r="F85">
            <v>266250.5</v>
          </cell>
        </row>
        <row r="86">
          <cell r="B86" t="str">
            <v>1 M3 PEREKAT PC 1 : 3</v>
          </cell>
        </row>
        <row r="87">
          <cell r="B87" t="str">
            <v>Pasir Pasangan</v>
          </cell>
          <cell r="C87" t="str">
            <v>m3</v>
          </cell>
          <cell r="D87">
            <v>3.3000000000000002E-2</v>
          </cell>
          <cell r="E87">
            <v>45000</v>
          </cell>
          <cell r="F87">
            <v>1485</v>
          </cell>
        </row>
        <row r="88">
          <cell r="B88" t="str">
            <v>Semen PC</v>
          </cell>
          <cell r="C88" t="str">
            <v>zak</v>
          </cell>
          <cell r="D88">
            <v>2.72</v>
          </cell>
          <cell r="E88">
            <v>30000</v>
          </cell>
          <cell r="F88">
            <v>81600</v>
          </cell>
        </row>
        <row r="89">
          <cell r="F89">
            <v>83085</v>
          </cell>
        </row>
        <row r="90">
          <cell r="B90" t="str">
            <v>1 M2 UPAH KERJA PEK. TEGEL KERAMIK</v>
          </cell>
        </row>
        <row r="91">
          <cell r="B91" t="str">
            <v>Kepala Tukang</v>
          </cell>
          <cell r="C91" t="str">
            <v>hr</v>
          </cell>
          <cell r="D91">
            <v>2.5000000000000001E-2</v>
          </cell>
          <cell r="E91">
            <v>35000</v>
          </cell>
          <cell r="F91">
            <v>875</v>
          </cell>
        </row>
        <row r="92">
          <cell r="B92" t="str">
            <v>Tukang Batu</v>
          </cell>
          <cell r="C92" t="str">
            <v>hr</v>
          </cell>
          <cell r="D92">
            <v>0.25</v>
          </cell>
          <cell r="E92">
            <v>30000</v>
          </cell>
          <cell r="F92">
            <v>7500</v>
          </cell>
        </row>
        <row r="93">
          <cell r="B93" t="str">
            <v>Pekerja</v>
          </cell>
          <cell r="C93" t="str">
            <v>hr</v>
          </cell>
          <cell r="D93">
            <v>0.5</v>
          </cell>
          <cell r="E93">
            <v>15000</v>
          </cell>
          <cell r="F93">
            <v>7500</v>
          </cell>
        </row>
        <row r="94">
          <cell r="B94" t="str">
            <v>Mandor</v>
          </cell>
          <cell r="C94" t="str">
            <v>hr</v>
          </cell>
          <cell r="D94">
            <v>2.5000000000000001E-2</v>
          </cell>
          <cell r="E94">
            <v>30000</v>
          </cell>
          <cell r="F94">
            <v>750</v>
          </cell>
        </row>
        <row r="95">
          <cell r="F95">
            <v>16625</v>
          </cell>
        </row>
        <row r="96">
          <cell r="A96" t="str">
            <v>G.72</v>
          </cell>
          <cell r="B96" t="str">
            <v>1 M2 PAS. KERAMIK 30/30</v>
          </cell>
        </row>
        <row r="97">
          <cell r="B97" t="str">
            <v>Tegel Keramik Putih 30/30</v>
          </cell>
          <cell r="C97" t="str">
            <v>bh</v>
          </cell>
          <cell r="D97">
            <v>11</v>
          </cell>
          <cell r="E97">
            <v>3000</v>
          </cell>
          <cell r="F97">
            <v>33000</v>
          </cell>
        </row>
        <row r="98">
          <cell r="B98" t="str">
            <v>Semen Warna</v>
          </cell>
          <cell r="C98" t="str">
            <v>kg</v>
          </cell>
          <cell r="D98">
            <v>0.8</v>
          </cell>
          <cell r="E98">
            <v>4900</v>
          </cell>
          <cell r="F98">
            <v>3920</v>
          </cell>
        </row>
        <row r="99">
          <cell r="B99" t="str">
            <v>Perekat 1 : 3</v>
          </cell>
          <cell r="C99" t="str">
            <v>m3</v>
          </cell>
          <cell r="D99">
            <v>0.03</v>
          </cell>
          <cell r="E99">
            <v>83085</v>
          </cell>
          <cell r="F99">
            <v>2492.5499999999997</v>
          </cell>
        </row>
        <row r="100">
          <cell r="B100" t="str">
            <v>Upah Kerja</v>
          </cell>
          <cell r="D100">
            <v>1</v>
          </cell>
          <cell r="E100">
            <v>16625</v>
          </cell>
          <cell r="F100">
            <v>16625</v>
          </cell>
        </row>
        <row r="101">
          <cell r="F101">
            <v>56037.55</v>
          </cell>
        </row>
        <row r="102">
          <cell r="B102" t="str">
            <v>1 M2 PAS. LANTAI PC ABU-ABU 20/20</v>
          </cell>
        </row>
        <row r="103">
          <cell r="B103" t="str">
            <v>Tegel PC Abu-abu 20/20</v>
          </cell>
          <cell r="C103" t="str">
            <v>bh</v>
          </cell>
          <cell r="D103">
            <v>25</v>
          </cell>
          <cell r="E103">
            <v>1000</v>
          </cell>
          <cell r="F103">
            <v>25000</v>
          </cell>
        </row>
        <row r="104">
          <cell r="B104" t="str">
            <v>Semen Warna</v>
          </cell>
          <cell r="C104" t="str">
            <v>kg</v>
          </cell>
          <cell r="D104">
            <v>7.4999999999999997E-2</v>
          </cell>
          <cell r="E104">
            <v>4900</v>
          </cell>
          <cell r="F104">
            <v>367.5</v>
          </cell>
        </row>
        <row r="105">
          <cell r="B105" t="str">
            <v>Perekat 1 : 3</v>
          </cell>
          <cell r="C105" t="str">
            <v>m3</v>
          </cell>
          <cell r="D105">
            <v>2.5000000000000001E-2</v>
          </cell>
          <cell r="E105">
            <v>83085</v>
          </cell>
          <cell r="F105">
            <v>2077.125</v>
          </cell>
        </row>
        <row r="106">
          <cell r="B106" t="str">
            <v>Upah Kerja</v>
          </cell>
          <cell r="D106">
            <v>1</v>
          </cell>
          <cell r="E106">
            <v>16625</v>
          </cell>
          <cell r="F106">
            <v>16625</v>
          </cell>
        </row>
        <row r="107">
          <cell r="F107">
            <v>44069.625</v>
          </cell>
        </row>
        <row r="108">
          <cell r="A108" t="str">
            <v>G.XIV</v>
          </cell>
          <cell r="B108" t="str">
            <v>1 M3 BETON BERTULANG 1 : 2 : 3</v>
          </cell>
        </row>
        <row r="109">
          <cell r="B109" t="str">
            <v>A. BAHAN</v>
          </cell>
        </row>
        <row r="110">
          <cell r="B110" t="str">
            <v>Beton Cor :</v>
          </cell>
        </row>
        <row r="111">
          <cell r="B111" t="str">
            <v>Pasir Beton</v>
          </cell>
          <cell r="C111" t="str">
            <v>m3</v>
          </cell>
          <cell r="D111">
            <v>0.68</v>
          </cell>
          <cell r="E111">
            <v>45000</v>
          </cell>
          <cell r="F111">
            <v>30600.000000000004</v>
          </cell>
        </row>
        <row r="112">
          <cell r="B112" t="str">
            <v>Split</v>
          </cell>
          <cell r="C112" t="str">
            <v>m3</v>
          </cell>
          <cell r="D112">
            <v>0.94</v>
          </cell>
          <cell r="E112">
            <v>47850</v>
          </cell>
          <cell r="F112">
            <v>44979</v>
          </cell>
        </row>
        <row r="113">
          <cell r="B113" t="str">
            <v>Semen</v>
          </cell>
          <cell r="C113" t="str">
            <v>zak</v>
          </cell>
          <cell r="D113">
            <v>8.75</v>
          </cell>
          <cell r="E113">
            <v>30000</v>
          </cell>
          <cell r="F113">
            <v>262500</v>
          </cell>
        </row>
        <row r="114">
          <cell r="F114">
            <v>338079</v>
          </cell>
        </row>
        <row r="115">
          <cell r="B115" t="str">
            <v xml:space="preserve">B.  UPAH KERJA </v>
          </cell>
        </row>
        <row r="116">
          <cell r="B116" t="str">
            <v>Kepala Tukang</v>
          </cell>
          <cell r="C116" t="str">
            <v>hr</v>
          </cell>
          <cell r="D116">
            <v>7.0000000000000007E-2</v>
          </cell>
          <cell r="E116">
            <v>35000</v>
          </cell>
          <cell r="F116">
            <v>2450.0000000000005</v>
          </cell>
        </row>
        <row r="117">
          <cell r="B117" t="str">
            <v>Tukang Batu</v>
          </cell>
          <cell r="C117" t="str">
            <v>hr</v>
          </cell>
          <cell r="D117">
            <v>0.7</v>
          </cell>
          <cell r="E117">
            <v>30000</v>
          </cell>
          <cell r="F117">
            <v>21000</v>
          </cell>
        </row>
        <row r="118">
          <cell r="B118" t="str">
            <v>Pekerja</v>
          </cell>
          <cell r="C118" t="str">
            <v>hr</v>
          </cell>
          <cell r="D118">
            <v>0.41</v>
          </cell>
          <cell r="E118">
            <v>15000</v>
          </cell>
          <cell r="F118">
            <v>6150</v>
          </cell>
        </row>
        <row r="119">
          <cell r="B119" t="str">
            <v>Mandor</v>
          </cell>
          <cell r="C119" t="str">
            <v>hr</v>
          </cell>
          <cell r="D119">
            <v>0.21</v>
          </cell>
          <cell r="E119">
            <v>30000</v>
          </cell>
          <cell r="F119">
            <v>6300</v>
          </cell>
        </row>
        <row r="120">
          <cell r="F120">
            <v>35900</v>
          </cell>
        </row>
        <row r="121">
          <cell r="B121" t="str">
            <v>C. PEMBESIAN</v>
          </cell>
        </row>
        <row r="122">
          <cell r="B122" t="str">
            <v>Besi Beton</v>
          </cell>
          <cell r="C122" t="str">
            <v>kg</v>
          </cell>
          <cell r="D122">
            <v>125</v>
          </cell>
          <cell r="E122">
            <v>6850</v>
          </cell>
          <cell r="F122">
            <v>856250</v>
          </cell>
        </row>
        <row r="123">
          <cell r="B123" t="str">
            <v>Kawat Beton</v>
          </cell>
          <cell r="C123" t="str">
            <v>kg</v>
          </cell>
          <cell r="D123">
            <v>2.2999999999999998</v>
          </cell>
          <cell r="E123">
            <v>6000</v>
          </cell>
          <cell r="F123">
            <v>13799.999999999998</v>
          </cell>
        </row>
        <row r="124">
          <cell r="B124" t="str">
            <v>Kepala Tukang</v>
          </cell>
          <cell r="C124" t="str">
            <v>hr</v>
          </cell>
          <cell r="D124">
            <v>1.62</v>
          </cell>
          <cell r="E124">
            <v>35000</v>
          </cell>
          <cell r="F124">
            <v>56700.000000000007</v>
          </cell>
        </row>
        <row r="125">
          <cell r="B125" t="str">
            <v>Tukang Besi</v>
          </cell>
          <cell r="C125" t="str">
            <v>hr</v>
          </cell>
          <cell r="D125">
            <v>4.8600000000000003</v>
          </cell>
          <cell r="E125">
            <v>30000</v>
          </cell>
          <cell r="F125">
            <v>145800</v>
          </cell>
        </row>
        <row r="126">
          <cell r="B126" t="str">
            <v>Pekerja</v>
          </cell>
          <cell r="C126" t="str">
            <v>hr</v>
          </cell>
          <cell r="D126">
            <v>4.8600000000000003</v>
          </cell>
          <cell r="E126">
            <v>15000</v>
          </cell>
          <cell r="F126">
            <v>72900</v>
          </cell>
        </row>
        <row r="127">
          <cell r="F127">
            <v>1145450</v>
          </cell>
        </row>
        <row r="128">
          <cell r="B128" t="str">
            <v>D. BEKISTING</v>
          </cell>
        </row>
        <row r="129">
          <cell r="B129" t="str">
            <v>Kayu Klas II</v>
          </cell>
          <cell r="C129" t="str">
            <v>m3</v>
          </cell>
          <cell r="D129">
            <v>5.1999999999999998E-2</v>
          </cell>
          <cell r="E129">
            <v>1300000</v>
          </cell>
          <cell r="F129">
            <v>67600</v>
          </cell>
        </row>
        <row r="130">
          <cell r="B130" t="str">
            <v>Bongkar/siram</v>
          </cell>
          <cell r="C130" t="str">
            <v>hr</v>
          </cell>
          <cell r="D130">
            <v>3</v>
          </cell>
          <cell r="E130">
            <v>15000</v>
          </cell>
          <cell r="F130">
            <v>45000</v>
          </cell>
        </row>
        <row r="131">
          <cell r="B131" t="str">
            <v>Paku Campuran</v>
          </cell>
          <cell r="C131" t="str">
            <v>kg</v>
          </cell>
          <cell r="D131">
            <v>0.25</v>
          </cell>
          <cell r="E131">
            <v>8800</v>
          </cell>
          <cell r="F131">
            <v>2200</v>
          </cell>
        </row>
        <row r="132">
          <cell r="B132" t="str">
            <v>Kepala Tukang</v>
          </cell>
          <cell r="C132" t="str">
            <v>hr</v>
          </cell>
          <cell r="D132">
            <v>0.05</v>
          </cell>
          <cell r="E132">
            <v>35000</v>
          </cell>
          <cell r="F132">
            <v>1750</v>
          </cell>
        </row>
        <row r="133">
          <cell r="B133" t="str">
            <v>Tukang Kayu</v>
          </cell>
          <cell r="C133" t="str">
            <v>hr</v>
          </cell>
          <cell r="D133">
            <v>0.5</v>
          </cell>
          <cell r="E133">
            <v>30000</v>
          </cell>
          <cell r="F133">
            <v>15000</v>
          </cell>
        </row>
        <row r="134">
          <cell r="B134" t="str">
            <v>Pekerja</v>
          </cell>
          <cell r="C134" t="str">
            <v>hr</v>
          </cell>
          <cell r="D134">
            <v>0.22</v>
          </cell>
          <cell r="E134">
            <v>15000</v>
          </cell>
          <cell r="F134">
            <v>3300</v>
          </cell>
        </row>
        <row r="135">
          <cell r="B135" t="str">
            <v>Mandor</v>
          </cell>
          <cell r="C135" t="str">
            <v>hr</v>
          </cell>
          <cell r="D135">
            <v>1.0999999999999999E-2</v>
          </cell>
          <cell r="E135">
            <v>30000</v>
          </cell>
          <cell r="F135">
            <v>330</v>
          </cell>
        </row>
        <row r="136">
          <cell r="F136">
            <v>135180</v>
          </cell>
        </row>
        <row r="137">
          <cell r="E137" t="str">
            <v>(A+B+C+D)</v>
          </cell>
          <cell r="F137">
            <v>1654609</v>
          </cell>
        </row>
        <row r="138">
          <cell r="A138" t="str">
            <v>F.IV.16</v>
          </cell>
          <cell r="B138" t="str">
            <v>1 M3 KOSEN PINTU/JENDELA/VENTILASI</v>
          </cell>
        </row>
        <row r="139">
          <cell r="B139" t="str">
            <v>Kayu Kelas I Lokal</v>
          </cell>
          <cell r="C139" t="str">
            <v>Lokal</v>
          </cell>
          <cell r="D139">
            <v>1.1000000000000001</v>
          </cell>
          <cell r="E139">
            <v>1750000</v>
          </cell>
          <cell r="F139">
            <v>1925000.0000000002</v>
          </cell>
        </row>
        <row r="140">
          <cell r="B140" t="str">
            <v>Kepala Tukang</v>
          </cell>
          <cell r="C140" t="str">
            <v>hr</v>
          </cell>
          <cell r="D140">
            <v>1.44</v>
          </cell>
          <cell r="E140">
            <v>35000</v>
          </cell>
          <cell r="F140">
            <v>50400</v>
          </cell>
        </row>
        <row r="141">
          <cell r="B141" t="str">
            <v>Tukang Kayu</v>
          </cell>
          <cell r="C141" t="str">
            <v>hr</v>
          </cell>
          <cell r="D141">
            <v>14.4</v>
          </cell>
          <cell r="E141">
            <v>30000</v>
          </cell>
          <cell r="F141">
            <v>432000</v>
          </cell>
        </row>
        <row r="142">
          <cell r="B142" t="str">
            <v>Pekerja</v>
          </cell>
          <cell r="C142" t="str">
            <v>hr</v>
          </cell>
          <cell r="D142">
            <v>4.8</v>
          </cell>
          <cell r="E142">
            <v>15000</v>
          </cell>
          <cell r="F142">
            <v>72000</v>
          </cell>
        </row>
        <row r="143">
          <cell r="B143" t="str">
            <v>Mandor</v>
          </cell>
          <cell r="C143" t="str">
            <v>hr</v>
          </cell>
          <cell r="D143">
            <v>0.24</v>
          </cell>
          <cell r="E143">
            <v>30000</v>
          </cell>
          <cell r="F143">
            <v>7200</v>
          </cell>
        </row>
        <row r="144">
          <cell r="F144">
            <v>2486600</v>
          </cell>
        </row>
        <row r="145">
          <cell r="A145" t="str">
            <v>F.IV.22</v>
          </cell>
          <cell r="B145" t="str">
            <v>1 M2 MENGERJAKAN JALUSI PAPAN KAYU KLS I LOKAL</v>
          </cell>
        </row>
        <row r="146">
          <cell r="B146" t="str">
            <v>Kayu Kelas I Lokal</v>
          </cell>
          <cell r="C146" t="str">
            <v>m3</v>
          </cell>
          <cell r="D146">
            <v>1.7000000000000001E-2</v>
          </cell>
          <cell r="E146">
            <v>1750000</v>
          </cell>
          <cell r="F146">
            <v>29750.000000000004</v>
          </cell>
        </row>
        <row r="147">
          <cell r="B147" t="str">
            <v>Kepala Tukang</v>
          </cell>
          <cell r="C147" t="str">
            <v>hr</v>
          </cell>
          <cell r="D147">
            <v>0.41399999999999998</v>
          </cell>
          <cell r="E147">
            <v>35000</v>
          </cell>
          <cell r="F147">
            <v>14490</v>
          </cell>
        </row>
        <row r="148">
          <cell r="B148" t="str">
            <v>Tukang Kayu</v>
          </cell>
          <cell r="C148" t="str">
            <v>hr</v>
          </cell>
          <cell r="D148">
            <v>4.1399999999999997</v>
          </cell>
          <cell r="E148">
            <v>30000</v>
          </cell>
          <cell r="F148">
            <v>124199.99999999999</v>
          </cell>
        </row>
        <row r="149">
          <cell r="B149" t="str">
            <v>Pekerja</v>
          </cell>
          <cell r="C149" t="str">
            <v>hr</v>
          </cell>
          <cell r="D149">
            <v>1.4</v>
          </cell>
          <cell r="E149">
            <v>15000</v>
          </cell>
          <cell r="F149">
            <v>21000</v>
          </cell>
        </row>
        <row r="150">
          <cell r="B150" t="str">
            <v>Mandor</v>
          </cell>
          <cell r="C150" t="str">
            <v>hr</v>
          </cell>
          <cell r="D150">
            <v>7.0000000000000007E-2</v>
          </cell>
          <cell r="E150">
            <v>30000</v>
          </cell>
          <cell r="F150">
            <v>2100</v>
          </cell>
        </row>
        <row r="151">
          <cell r="F151">
            <v>191540</v>
          </cell>
        </row>
        <row r="152">
          <cell r="A152" t="str">
            <v>F.IV.24</v>
          </cell>
          <cell r="B152" t="str">
            <v>1 M2 MENGERJAKAN  KACA MATI</v>
          </cell>
        </row>
        <row r="153">
          <cell r="B153" t="str">
            <v>Kaca 3 mm</v>
          </cell>
          <cell r="C153" t="str">
            <v>m2</v>
          </cell>
          <cell r="D153">
            <v>1.08</v>
          </cell>
          <cell r="E153">
            <v>52000</v>
          </cell>
          <cell r="F153">
            <v>56160.000000000007</v>
          </cell>
        </row>
        <row r="154">
          <cell r="B154" t="str">
            <v>Kaca 5 mm</v>
          </cell>
          <cell r="C154" t="str">
            <v>m2</v>
          </cell>
          <cell r="D154">
            <v>1.08</v>
          </cell>
          <cell r="E154">
            <v>62000</v>
          </cell>
          <cell r="F154">
            <v>66960</v>
          </cell>
        </row>
        <row r="155">
          <cell r="B155" t="str">
            <v>Tukang Kayu</v>
          </cell>
          <cell r="C155" t="str">
            <v>hr</v>
          </cell>
          <cell r="D155">
            <v>1</v>
          </cell>
          <cell r="E155">
            <v>30000</v>
          </cell>
          <cell r="F155">
            <v>30000</v>
          </cell>
        </row>
        <row r="156">
          <cell r="B156" t="str">
            <v>Pekerja</v>
          </cell>
          <cell r="C156" t="str">
            <v>hr</v>
          </cell>
          <cell r="D156">
            <v>1.5</v>
          </cell>
          <cell r="E156">
            <v>15000</v>
          </cell>
          <cell r="F156">
            <v>22500</v>
          </cell>
        </row>
        <row r="157">
          <cell r="E157" t="str">
            <v>Kaca Polos 3 mm</v>
          </cell>
          <cell r="F157">
            <v>108660</v>
          </cell>
        </row>
        <row r="158">
          <cell r="E158" t="str">
            <v>Kaca Polos 5 mm</v>
          </cell>
          <cell r="F158">
            <v>119460</v>
          </cell>
        </row>
        <row r="159">
          <cell r="A159" t="str">
            <v>F.IV.19</v>
          </cell>
          <cell r="B159" t="str">
            <v>1 M2  MEMBUAT PINTU / JENDELA PANIL KACA 5 MM</v>
          </cell>
        </row>
        <row r="160">
          <cell r="B160" t="str">
            <v>Kayu Kelas I Lokal</v>
          </cell>
          <cell r="C160" t="str">
            <v>m3</v>
          </cell>
          <cell r="D160">
            <v>0.09</v>
          </cell>
          <cell r="E160">
            <v>1800000</v>
          </cell>
          <cell r="F160">
            <v>162000</v>
          </cell>
        </row>
        <row r="161">
          <cell r="B161" t="str">
            <v>Kaca 5 mm</v>
          </cell>
          <cell r="C161" t="str">
            <v>m2</v>
          </cell>
          <cell r="D161">
            <v>1.08</v>
          </cell>
          <cell r="E161">
            <v>62000</v>
          </cell>
          <cell r="F161">
            <v>66960</v>
          </cell>
        </row>
        <row r="162">
          <cell r="B162" t="str">
            <v>Kepala Tukang</v>
          </cell>
          <cell r="C162" t="str">
            <v>hr</v>
          </cell>
          <cell r="D162">
            <v>0.182</v>
          </cell>
          <cell r="E162">
            <v>35000</v>
          </cell>
          <cell r="F162">
            <v>6370</v>
          </cell>
        </row>
        <row r="163">
          <cell r="B163" t="str">
            <v>Tukang Kayu</v>
          </cell>
          <cell r="C163" t="str">
            <v>hr</v>
          </cell>
          <cell r="D163">
            <v>1.82</v>
          </cell>
          <cell r="E163">
            <v>30000</v>
          </cell>
          <cell r="F163">
            <v>54600</v>
          </cell>
        </row>
        <row r="164">
          <cell r="B164" t="str">
            <v>Pekerja</v>
          </cell>
          <cell r="C164" t="str">
            <v>hr</v>
          </cell>
          <cell r="D164">
            <v>0.59</v>
          </cell>
          <cell r="E164">
            <v>15000</v>
          </cell>
          <cell r="F164">
            <v>8850</v>
          </cell>
        </row>
        <row r="165">
          <cell r="B165" t="str">
            <v>Mandor</v>
          </cell>
          <cell r="C165" t="str">
            <v>hr</v>
          </cell>
          <cell r="D165">
            <v>0.03</v>
          </cell>
          <cell r="E165">
            <v>30000</v>
          </cell>
          <cell r="F165">
            <v>900</v>
          </cell>
        </row>
        <row r="166">
          <cell r="F166">
            <v>299680</v>
          </cell>
        </row>
        <row r="167">
          <cell r="A167" t="str">
            <v>F.IV.21</v>
          </cell>
          <cell r="B167" t="str">
            <v>1 M2 MEMBUAT PINTU PANIL PAPAN KALAPI</v>
          </cell>
        </row>
        <row r="168">
          <cell r="B168" t="str">
            <v>Kayu Kelas I Lokal</v>
          </cell>
          <cell r="C168" t="str">
            <v>m3</v>
          </cell>
          <cell r="D168">
            <v>4.3999999999999997E-2</v>
          </cell>
          <cell r="E168">
            <v>1800000</v>
          </cell>
          <cell r="F168">
            <v>79200</v>
          </cell>
        </row>
        <row r="169">
          <cell r="B169" t="str">
            <v>Kepala Tukang</v>
          </cell>
          <cell r="C169" t="str">
            <v>hr</v>
          </cell>
          <cell r="D169">
            <v>0.34499999999999997</v>
          </cell>
          <cell r="E169">
            <v>35000</v>
          </cell>
          <cell r="F169">
            <v>12074.999999999998</v>
          </cell>
        </row>
        <row r="170">
          <cell r="B170" t="str">
            <v>Tukang Kayu</v>
          </cell>
          <cell r="C170" t="str">
            <v>hr</v>
          </cell>
          <cell r="D170">
            <v>3.45</v>
          </cell>
          <cell r="E170">
            <v>30000</v>
          </cell>
          <cell r="F170">
            <v>103500</v>
          </cell>
        </row>
        <row r="171">
          <cell r="B171" t="str">
            <v>Pekerja</v>
          </cell>
          <cell r="C171" t="str">
            <v>hr</v>
          </cell>
          <cell r="D171">
            <v>1.1599999999999999</v>
          </cell>
          <cell r="E171">
            <v>15000</v>
          </cell>
          <cell r="F171">
            <v>17400</v>
          </cell>
        </row>
        <row r="172">
          <cell r="B172" t="str">
            <v>Mandor</v>
          </cell>
          <cell r="C172" t="str">
            <v>hr</v>
          </cell>
          <cell r="D172">
            <v>0.53400000000000003</v>
          </cell>
          <cell r="E172">
            <v>30000</v>
          </cell>
          <cell r="F172">
            <v>16020</v>
          </cell>
        </row>
        <row r="173">
          <cell r="F173">
            <v>228195</v>
          </cell>
        </row>
        <row r="175">
          <cell r="B175" t="str">
            <v>1 M2 PINTU DOUBLE TEAKWOOD LAPIS SENG PLAT</v>
          </cell>
        </row>
        <row r="176">
          <cell r="B176" t="str">
            <v>Kayu Bayam</v>
          </cell>
          <cell r="C176" t="str">
            <v>m3</v>
          </cell>
          <cell r="D176">
            <v>1.4999999999999999E-2</v>
          </cell>
          <cell r="E176">
            <v>1750000</v>
          </cell>
          <cell r="F176">
            <v>26250</v>
          </cell>
        </row>
        <row r="177">
          <cell r="B177" t="str">
            <v>Teakwood</v>
          </cell>
          <cell r="C177" t="str">
            <v>lbr</v>
          </cell>
          <cell r="D177">
            <v>0.8</v>
          </cell>
          <cell r="E177" t="e">
            <v>#REF!</v>
          </cell>
          <cell r="F177" t="e">
            <v>#REF!</v>
          </cell>
        </row>
        <row r="178">
          <cell r="B178" t="str">
            <v>Seng Plat</v>
          </cell>
          <cell r="C178" t="str">
            <v>lbr</v>
          </cell>
          <cell r="D178">
            <v>0.5</v>
          </cell>
          <cell r="E178" t="e">
            <v>#REF!</v>
          </cell>
          <cell r="F178" t="e">
            <v>#REF!</v>
          </cell>
        </row>
        <row r="179">
          <cell r="B179" t="str">
            <v>Kepala Tukang</v>
          </cell>
          <cell r="C179" t="str">
            <v>hr</v>
          </cell>
          <cell r="D179">
            <v>0.2</v>
          </cell>
          <cell r="E179">
            <v>35000</v>
          </cell>
          <cell r="F179">
            <v>7000</v>
          </cell>
        </row>
        <row r="180">
          <cell r="B180" t="str">
            <v>Tukang Kayu</v>
          </cell>
          <cell r="C180" t="str">
            <v>hr</v>
          </cell>
          <cell r="D180">
            <v>2</v>
          </cell>
          <cell r="E180">
            <v>30000</v>
          </cell>
          <cell r="F180">
            <v>60000</v>
          </cell>
        </row>
        <row r="181">
          <cell r="B181" t="str">
            <v>Pekerja</v>
          </cell>
          <cell r="C181" t="str">
            <v>hr</v>
          </cell>
          <cell r="D181">
            <v>0.6</v>
          </cell>
          <cell r="E181">
            <v>15000</v>
          </cell>
          <cell r="F181">
            <v>9000</v>
          </cell>
        </row>
        <row r="182">
          <cell r="B182" t="str">
            <v>Mandor</v>
          </cell>
          <cell r="C182" t="str">
            <v>hr</v>
          </cell>
          <cell r="D182">
            <v>0.03</v>
          </cell>
          <cell r="E182">
            <v>30000</v>
          </cell>
          <cell r="F182">
            <v>900</v>
          </cell>
        </row>
        <row r="183">
          <cell r="F183" t="e">
            <v>#REF!</v>
          </cell>
        </row>
        <row r="184">
          <cell r="A184" t="str">
            <v>F.I.1</v>
          </cell>
          <cell r="B184" t="str">
            <v>1 M3 RANGKA PLAFOND</v>
          </cell>
        </row>
        <row r="185">
          <cell r="B185" t="str">
            <v>Kayu Kelas I Lokal</v>
          </cell>
          <cell r="C185" t="str">
            <v>m3</v>
          </cell>
          <cell r="D185">
            <v>1.1000000000000001</v>
          </cell>
          <cell r="E185">
            <v>1350000</v>
          </cell>
          <cell r="F185">
            <v>1485000.0000000002</v>
          </cell>
        </row>
        <row r="186">
          <cell r="B186" t="str">
            <v>Paku</v>
          </cell>
          <cell r="C186" t="str">
            <v>kg</v>
          </cell>
          <cell r="D186">
            <v>6</v>
          </cell>
          <cell r="E186">
            <v>8800</v>
          </cell>
          <cell r="F186">
            <v>52800</v>
          </cell>
        </row>
        <row r="187">
          <cell r="B187" t="str">
            <v>Kepala Tukang</v>
          </cell>
          <cell r="C187" t="str">
            <v>hr</v>
          </cell>
          <cell r="D187">
            <v>0.45</v>
          </cell>
          <cell r="E187">
            <v>35000</v>
          </cell>
          <cell r="F187">
            <v>15750</v>
          </cell>
        </row>
        <row r="188">
          <cell r="B188" t="str">
            <v>Tukang Kayu</v>
          </cell>
          <cell r="C188" t="str">
            <v>hr</v>
          </cell>
          <cell r="D188">
            <v>4.5</v>
          </cell>
          <cell r="E188">
            <v>30000</v>
          </cell>
          <cell r="F188">
            <v>135000</v>
          </cell>
        </row>
        <row r="189">
          <cell r="B189" t="str">
            <v>Pekerja</v>
          </cell>
          <cell r="C189" t="str">
            <v>hr</v>
          </cell>
          <cell r="D189">
            <v>2</v>
          </cell>
          <cell r="E189">
            <v>15000</v>
          </cell>
          <cell r="F189">
            <v>30000</v>
          </cell>
        </row>
        <row r="190">
          <cell r="B190" t="str">
            <v>Mandor</v>
          </cell>
          <cell r="C190" t="str">
            <v>hr</v>
          </cell>
          <cell r="D190">
            <v>0.1</v>
          </cell>
          <cell r="E190">
            <v>30000</v>
          </cell>
          <cell r="F190">
            <v>3000</v>
          </cell>
        </row>
        <row r="191">
          <cell r="F191">
            <v>1721550.0000000002</v>
          </cell>
        </row>
        <row r="192">
          <cell r="A192" t="str">
            <v>F.21</v>
          </cell>
          <cell r="B192" t="str">
            <v>1 M' LIST PROFIL PLAFOND</v>
          </cell>
        </row>
        <row r="193">
          <cell r="B193" t="str">
            <v>Kayu Kls I Lokal (3 X 3 cm)</v>
          </cell>
          <cell r="C193" t="str">
            <v>m'</v>
          </cell>
          <cell r="D193">
            <v>1.08</v>
          </cell>
          <cell r="E193">
            <v>3150</v>
          </cell>
          <cell r="F193">
            <v>3402</v>
          </cell>
        </row>
        <row r="194">
          <cell r="B194" t="str">
            <v>Paku</v>
          </cell>
          <cell r="C194" t="str">
            <v>kg</v>
          </cell>
          <cell r="D194">
            <v>0.1</v>
          </cell>
          <cell r="E194">
            <v>8800</v>
          </cell>
          <cell r="F194">
            <v>880</v>
          </cell>
        </row>
        <row r="195">
          <cell r="B195" t="str">
            <v>Kepala Tukang</v>
          </cell>
          <cell r="C195" t="str">
            <v>hr</v>
          </cell>
          <cell r="D195">
            <v>4.0000000000000001E-3</v>
          </cell>
          <cell r="E195">
            <v>35000</v>
          </cell>
          <cell r="F195">
            <v>140</v>
          </cell>
        </row>
        <row r="196">
          <cell r="B196" t="str">
            <v>Tukang Kayu</v>
          </cell>
          <cell r="C196" t="str">
            <v>hr</v>
          </cell>
          <cell r="D196">
            <v>0.04</v>
          </cell>
          <cell r="E196">
            <v>30000</v>
          </cell>
          <cell r="F196">
            <v>1200</v>
          </cell>
        </row>
        <row r="197">
          <cell r="B197" t="str">
            <v>Pekerja</v>
          </cell>
          <cell r="C197" t="str">
            <v>hr</v>
          </cell>
          <cell r="D197">
            <v>2.8000000000000001E-2</v>
          </cell>
          <cell r="E197">
            <v>15000</v>
          </cell>
          <cell r="F197">
            <v>420</v>
          </cell>
        </row>
        <row r="198">
          <cell r="B198" t="str">
            <v>Mandor</v>
          </cell>
          <cell r="C198" t="str">
            <v>hr</v>
          </cell>
          <cell r="D198">
            <v>1E-3</v>
          </cell>
          <cell r="E198">
            <v>30000</v>
          </cell>
          <cell r="F198">
            <v>30</v>
          </cell>
        </row>
        <row r="199">
          <cell r="F199">
            <v>6072</v>
          </cell>
        </row>
        <row r="200">
          <cell r="A200" t="str">
            <v>F.V.28</v>
          </cell>
          <cell r="B200" t="str">
            <v>1 M2 PLAFOND</v>
          </cell>
        </row>
        <row r="201">
          <cell r="B201" t="str">
            <v>Eternit</v>
          </cell>
          <cell r="C201" t="str">
            <v>m2</v>
          </cell>
          <cell r="D201">
            <v>1</v>
          </cell>
          <cell r="E201">
            <v>10000</v>
          </cell>
          <cell r="F201">
            <v>10000</v>
          </cell>
        </row>
        <row r="202">
          <cell r="B202" t="str">
            <v>Paku</v>
          </cell>
          <cell r="C202" t="str">
            <v>kg</v>
          </cell>
          <cell r="D202">
            <v>2.5000000000000001E-2</v>
          </cell>
          <cell r="E202">
            <v>8800</v>
          </cell>
          <cell r="F202">
            <v>220</v>
          </cell>
        </row>
        <row r="203">
          <cell r="B203" t="str">
            <v>Tukang Kayu</v>
          </cell>
          <cell r="C203" t="str">
            <v>hr</v>
          </cell>
          <cell r="D203">
            <v>0.38400000000000001</v>
          </cell>
          <cell r="E203">
            <v>30000</v>
          </cell>
          <cell r="F203">
            <v>11520</v>
          </cell>
        </row>
        <row r="204">
          <cell r="B204" t="str">
            <v>Pekerja</v>
          </cell>
          <cell r="C204" t="str">
            <v>hr</v>
          </cell>
          <cell r="D204">
            <v>0.13600000000000001</v>
          </cell>
          <cell r="E204">
            <v>15000</v>
          </cell>
          <cell r="F204">
            <v>2040.0000000000002</v>
          </cell>
        </row>
        <row r="205">
          <cell r="B205" t="str">
            <v>Mandor</v>
          </cell>
          <cell r="C205" t="str">
            <v>hr</v>
          </cell>
          <cell r="D205">
            <v>7.0000000000000001E-3</v>
          </cell>
          <cell r="E205">
            <v>30000</v>
          </cell>
          <cell r="F205">
            <v>210</v>
          </cell>
        </row>
        <row r="206">
          <cell r="B206" t="str">
            <v>Kepala Tukang</v>
          </cell>
          <cell r="C206" t="str">
            <v>hr</v>
          </cell>
          <cell r="D206">
            <v>3.7999999999999999E-2</v>
          </cell>
          <cell r="E206">
            <v>35000</v>
          </cell>
          <cell r="F206">
            <v>1330</v>
          </cell>
        </row>
        <row r="207">
          <cell r="F207">
            <v>25320</v>
          </cell>
        </row>
        <row r="208">
          <cell r="A208" t="str">
            <v>I.5</v>
          </cell>
          <cell r="B208" t="str">
            <v>1 M2 CAT KAYU</v>
          </cell>
        </row>
        <row r="209">
          <cell r="B209" t="str">
            <v>Cat Dasar</v>
          </cell>
          <cell r="C209" t="str">
            <v>kg</v>
          </cell>
          <cell r="D209">
            <v>0.75</v>
          </cell>
          <cell r="E209">
            <v>21000</v>
          </cell>
          <cell r="F209">
            <v>15750</v>
          </cell>
        </row>
        <row r="210">
          <cell r="B210" t="str">
            <v>Cat Kayu</v>
          </cell>
          <cell r="C210" t="str">
            <v>kg</v>
          </cell>
          <cell r="D210">
            <v>0.35</v>
          </cell>
          <cell r="E210">
            <v>27500</v>
          </cell>
          <cell r="F210">
            <v>9625</v>
          </cell>
        </row>
        <row r="211">
          <cell r="B211" t="str">
            <v>Minyak Cat</v>
          </cell>
          <cell r="C211" t="str">
            <v>kg</v>
          </cell>
          <cell r="D211">
            <v>0.08</v>
          </cell>
          <cell r="E211">
            <v>3500</v>
          </cell>
          <cell r="F211">
            <v>280</v>
          </cell>
        </row>
        <row r="212">
          <cell r="B212" t="str">
            <v>Kertas Gosok</v>
          </cell>
          <cell r="C212" t="str">
            <v>lbr</v>
          </cell>
          <cell r="D212">
            <v>0.1</v>
          </cell>
          <cell r="E212">
            <v>2050</v>
          </cell>
          <cell r="F212">
            <v>205</v>
          </cell>
        </row>
        <row r="213">
          <cell r="B213" t="str">
            <v>Tukang Cat</v>
          </cell>
          <cell r="C213" t="str">
            <v>hr</v>
          </cell>
          <cell r="D213">
            <v>0.188</v>
          </cell>
          <cell r="E213">
            <v>30000</v>
          </cell>
          <cell r="F213">
            <v>5640</v>
          </cell>
        </row>
        <row r="214">
          <cell r="B214" t="str">
            <v>Pekerja</v>
          </cell>
          <cell r="C214" t="str">
            <v>hr</v>
          </cell>
          <cell r="D214">
            <v>0.24</v>
          </cell>
          <cell r="E214">
            <v>15000</v>
          </cell>
          <cell r="F214">
            <v>3600</v>
          </cell>
        </row>
        <row r="215">
          <cell r="B215" t="str">
            <v>Mandor</v>
          </cell>
          <cell r="C215" t="str">
            <v>hr</v>
          </cell>
          <cell r="D215">
            <v>1.2E-2</v>
          </cell>
          <cell r="E215">
            <v>30000</v>
          </cell>
          <cell r="F215">
            <v>360</v>
          </cell>
        </row>
        <row r="216">
          <cell r="B216" t="str">
            <v>Kepala Tukang</v>
          </cell>
          <cell r="C216" t="str">
            <v>hr</v>
          </cell>
          <cell r="D216">
            <v>1.9E-2</v>
          </cell>
          <cell r="E216">
            <v>35000</v>
          </cell>
          <cell r="F216">
            <v>665</v>
          </cell>
        </row>
        <row r="217">
          <cell r="E217" t="str">
            <v>1 M2 Cat Dasar</v>
          </cell>
          <cell r="F217">
            <v>26500</v>
          </cell>
        </row>
        <row r="218">
          <cell r="E218" t="str">
            <v>1 M2 Cat Kayu</v>
          </cell>
          <cell r="F218">
            <v>20375</v>
          </cell>
        </row>
        <row r="219">
          <cell r="B219" t="str">
            <v>10 M2 CAT RESIDU</v>
          </cell>
        </row>
        <row r="220">
          <cell r="B220" t="str">
            <v>Cat Residu</v>
          </cell>
          <cell r="C220" t="str">
            <v>kg</v>
          </cell>
          <cell r="D220">
            <v>0.75</v>
          </cell>
          <cell r="E220">
            <v>2750</v>
          </cell>
          <cell r="F220">
            <v>2062.5</v>
          </cell>
        </row>
        <row r="221">
          <cell r="B221" t="str">
            <v>Minyak Cat</v>
          </cell>
          <cell r="C221" t="str">
            <v>kg</v>
          </cell>
          <cell r="D221">
            <v>1</v>
          </cell>
          <cell r="E221">
            <v>3500</v>
          </cell>
          <cell r="F221">
            <v>3500</v>
          </cell>
        </row>
        <row r="222">
          <cell r="B222" t="str">
            <v>Kertas Gosok</v>
          </cell>
          <cell r="C222" t="str">
            <v>lbr</v>
          </cell>
          <cell r="D222">
            <v>10</v>
          </cell>
          <cell r="E222">
            <v>2050</v>
          </cell>
          <cell r="F222">
            <v>20500</v>
          </cell>
        </row>
        <row r="223">
          <cell r="B223" t="str">
            <v>Tukang Cat</v>
          </cell>
          <cell r="C223" t="str">
            <v>hr</v>
          </cell>
          <cell r="D223">
            <v>0.75</v>
          </cell>
          <cell r="E223">
            <v>30000</v>
          </cell>
          <cell r="F223">
            <v>22500</v>
          </cell>
        </row>
        <row r="224">
          <cell r="B224" t="str">
            <v>Pekerja</v>
          </cell>
          <cell r="C224" t="str">
            <v>hr</v>
          </cell>
          <cell r="D224">
            <v>0.75</v>
          </cell>
          <cell r="E224">
            <v>15000</v>
          </cell>
          <cell r="F224">
            <v>11250</v>
          </cell>
        </row>
        <row r="225">
          <cell r="B225" t="str">
            <v>Mandor</v>
          </cell>
          <cell r="C225" t="str">
            <v>hr</v>
          </cell>
          <cell r="D225">
            <v>0.1</v>
          </cell>
          <cell r="E225">
            <v>30000</v>
          </cell>
          <cell r="F225">
            <v>3000</v>
          </cell>
        </row>
        <row r="226">
          <cell r="B226" t="str">
            <v>Kepala Tukang</v>
          </cell>
          <cell r="C226" t="str">
            <v>hr</v>
          </cell>
          <cell r="D226">
            <v>0.1</v>
          </cell>
          <cell r="E226">
            <v>35000</v>
          </cell>
          <cell r="F226">
            <v>3500</v>
          </cell>
        </row>
        <row r="227">
          <cell r="E227" t="str">
            <v>10 M2 Cat Residu</v>
          </cell>
          <cell r="F227">
            <v>66312.5</v>
          </cell>
        </row>
        <row r="228">
          <cell r="E228" t="str">
            <v>1 M2 Cat Residu</v>
          </cell>
          <cell r="F228">
            <v>6631.25</v>
          </cell>
        </row>
        <row r="229">
          <cell r="A229" t="str">
            <v>I.6</v>
          </cell>
          <cell r="B229" t="str">
            <v>1 M2 CAT ATAP</v>
          </cell>
        </row>
        <row r="230">
          <cell r="B230" t="str">
            <v>Cat Atap</v>
          </cell>
          <cell r="C230" t="str">
            <v>kg</v>
          </cell>
          <cell r="D230">
            <v>0.18</v>
          </cell>
          <cell r="E230">
            <v>11000</v>
          </cell>
          <cell r="F230">
            <v>1980</v>
          </cell>
        </row>
        <row r="231">
          <cell r="B231" t="str">
            <v>Minyak Cat</v>
          </cell>
          <cell r="C231" t="str">
            <v>kg</v>
          </cell>
          <cell r="D231">
            <v>0.05</v>
          </cell>
          <cell r="E231">
            <v>3500</v>
          </cell>
          <cell r="F231">
            <v>175</v>
          </cell>
        </row>
        <row r="232">
          <cell r="B232" t="str">
            <v>Tukang Cat</v>
          </cell>
          <cell r="C232" t="str">
            <v>hr</v>
          </cell>
          <cell r="D232">
            <v>0.14000000000000001</v>
          </cell>
          <cell r="E232">
            <v>30000</v>
          </cell>
          <cell r="F232">
            <v>4200</v>
          </cell>
        </row>
        <row r="233">
          <cell r="B233" t="str">
            <v>Pekerja</v>
          </cell>
          <cell r="C233" t="str">
            <v>hr</v>
          </cell>
          <cell r="D233">
            <v>0.16800000000000001</v>
          </cell>
          <cell r="E233">
            <v>15000</v>
          </cell>
          <cell r="F233">
            <v>2520</v>
          </cell>
        </row>
        <row r="234">
          <cell r="B234" t="str">
            <v>Mandor</v>
          </cell>
          <cell r="C234" t="str">
            <v>hr</v>
          </cell>
          <cell r="D234">
            <v>8.0000000000000002E-3</v>
          </cell>
          <cell r="E234">
            <v>30000</v>
          </cell>
          <cell r="F234">
            <v>240</v>
          </cell>
        </row>
        <row r="235">
          <cell r="B235" t="str">
            <v>Kepala Tukang</v>
          </cell>
          <cell r="C235" t="str">
            <v>hr</v>
          </cell>
          <cell r="D235">
            <v>1.4E-2</v>
          </cell>
          <cell r="E235">
            <v>35000</v>
          </cell>
          <cell r="F235">
            <v>490</v>
          </cell>
        </row>
        <row r="236">
          <cell r="F236">
            <v>9605</v>
          </cell>
        </row>
        <row r="237">
          <cell r="A237" t="str">
            <v>I.3</v>
          </cell>
          <cell r="B237" t="str">
            <v>1 M2 CAT TEMBOK</v>
          </cell>
        </row>
        <row r="238">
          <cell r="B238" t="str">
            <v>Cat Tembok</v>
          </cell>
          <cell r="C238" t="str">
            <v>kg</v>
          </cell>
          <cell r="D238">
            <v>0.3</v>
          </cell>
          <cell r="E238">
            <v>14300</v>
          </cell>
          <cell r="F238">
            <v>4290</v>
          </cell>
        </row>
        <row r="239">
          <cell r="B239" t="str">
            <v>Tukang Cat</v>
          </cell>
          <cell r="C239" t="str">
            <v>hr</v>
          </cell>
          <cell r="D239">
            <v>0.12</v>
          </cell>
          <cell r="E239">
            <v>30000</v>
          </cell>
          <cell r="F239">
            <v>3600</v>
          </cell>
        </row>
        <row r="240">
          <cell r="B240" t="str">
            <v>Pekerja</v>
          </cell>
          <cell r="C240" t="str">
            <v>hr</v>
          </cell>
          <cell r="D240">
            <v>0.188</v>
          </cell>
          <cell r="E240">
            <v>15000</v>
          </cell>
          <cell r="F240">
            <v>2820</v>
          </cell>
        </row>
        <row r="241">
          <cell r="B241" t="str">
            <v>Mandor</v>
          </cell>
          <cell r="C241" t="str">
            <v>hr</v>
          </cell>
          <cell r="D241">
            <v>8.9999999999999993E-3</v>
          </cell>
          <cell r="E241">
            <v>30000</v>
          </cell>
          <cell r="F241">
            <v>270</v>
          </cell>
        </row>
        <row r="242">
          <cell r="B242" t="str">
            <v>Kepala Tukang</v>
          </cell>
          <cell r="C242" t="str">
            <v>hr</v>
          </cell>
          <cell r="D242">
            <v>1.2E-2</v>
          </cell>
          <cell r="E242">
            <v>35000</v>
          </cell>
          <cell r="F242">
            <v>420</v>
          </cell>
        </row>
        <row r="243">
          <cell r="F243">
            <v>11400</v>
          </cell>
        </row>
        <row r="244">
          <cell r="A244" t="str">
            <v>F.III.13</v>
          </cell>
          <cell r="B244" t="str">
            <v>1 M3 KUDA-KUDA KLS. I LOKAL</v>
          </cell>
        </row>
        <row r="245">
          <cell r="B245" t="str">
            <v>Kayu Kelas I Lokal</v>
          </cell>
          <cell r="C245" t="str">
            <v>m3</v>
          </cell>
          <cell r="D245">
            <v>1.1000000000000001</v>
          </cell>
          <cell r="E245">
            <v>1350000</v>
          </cell>
          <cell r="F245">
            <v>1485000.0000000002</v>
          </cell>
        </row>
        <row r="246">
          <cell r="B246" t="str">
            <v>Tukang Kayu</v>
          </cell>
          <cell r="C246" t="str">
            <v>hr</v>
          </cell>
          <cell r="D246">
            <v>15.6</v>
          </cell>
          <cell r="E246">
            <v>30000</v>
          </cell>
          <cell r="F246">
            <v>468000</v>
          </cell>
        </row>
        <row r="247">
          <cell r="B247" t="str">
            <v>Pekerja</v>
          </cell>
          <cell r="C247" t="str">
            <v>hr</v>
          </cell>
          <cell r="D247">
            <v>5.2</v>
          </cell>
          <cell r="E247">
            <v>15000</v>
          </cell>
          <cell r="F247">
            <v>78000</v>
          </cell>
        </row>
        <row r="248">
          <cell r="B248" t="str">
            <v>Mandor</v>
          </cell>
          <cell r="C248" t="str">
            <v>hr</v>
          </cell>
          <cell r="D248">
            <v>0.26</v>
          </cell>
          <cell r="E248">
            <v>30000</v>
          </cell>
          <cell r="F248">
            <v>7800</v>
          </cell>
        </row>
        <row r="249">
          <cell r="B249" t="str">
            <v>Kepala Tukang</v>
          </cell>
          <cell r="C249" t="str">
            <v>hr</v>
          </cell>
          <cell r="D249">
            <v>1.56</v>
          </cell>
          <cell r="E249">
            <v>35000</v>
          </cell>
          <cell r="F249">
            <v>54600</v>
          </cell>
        </row>
        <row r="250">
          <cell r="F250">
            <v>2093400.0000000002</v>
          </cell>
        </row>
        <row r="251">
          <cell r="A251" t="str">
            <v>F.I.2</v>
          </cell>
          <cell r="B251" t="str">
            <v>1 M3 GORDING KLS. I LOKAL</v>
          </cell>
        </row>
        <row r="252">
          <cell r="B252" t="str">
            <v>Kayu Kelas I Lokal</v>
          </cell>
          <cell r="C252" t="str">
            <v>m3</v>
          </cell>
          <cell r="D252">
            <v>1.1000000000000001</v>
          </cell>
          <cell r="E252">
            <v>1350000</v>
          </cell>
          <cell r="F252">
            <v>1485000.0000000002</v>
          </cell>
        </row>
        <row r="253">
          <cell r="B253" t="str">
            <v>Paku Biasa</v>
          </cell>
          <cell r="C253" t="str">
            <v>kg</v>
          </cell>
          <cell r="D253">
            <v>6</v>
          </cell>
          <cell r="E253">
            <v>8800</v>
          </cell>
          <cell r="F253">
            <v>52800</v>
          </cell>
        </row>
        <row r="254">
          <cell r="B254" t="str">
            <v>Tukang Kayu</v>
          </cell>
          <cell r="C254" t="str">
            <v>hr</v>
          </cell>
          <cell r="D254">
            <v>5.4</v>
          </cell>
          <cell r="E254">
            <v>30000</v>
          </cell>
          <cell r="F254">
            <v>180000</v>
          </cell>
        </row>
        <row r="255">
          <cell r="B255" t="str">
            <v>Pekerja</v>
          </cell>
          <cell r="C255" t="str">
            <v>hr</v>
          </cell>
          <cell r="D255">
            <v>2</v>
          </cell>
          <cell r="E255">
            <v>15000</v>
          </cell>
          <cell r="F255">
            <v>81000</v>
          </cell>
        </row>
        <row r="256">
          <cell r="B256" t="str">
            <v>Mandor</v>
          </cell>
          <cell r="C256" t="str">
            <v>hr</v>
          </cell>
          <cell r="D256">
            <v>0.1</v>
          </cell>
          <cell r="E256">
            <v>30000</v>
          </cell>
          <cell r="F256">
            <v>60000</v>
          </cell>
        </row>
        <row r="257">
          <cell r="B257" t="str">
            <v>Kepala Tukang</v>
          </cell>
          <cell r="C257" t="str">
            <v>hr</v>
          </cell>
          <cell r="D257">
            <v>0.54</v>
          </cell>
          <cell r="E257">
            <v>35000</v>
          </cell>
          <cell r="F257">
            <v>3500</v>
          </cell>
        </row>
        <row r="258">
          <cell r="F258">
            <v>1862300.0000000002</v>
          </cell>
        </row>
        <row r="259">
          <cell r="A259" t="str">
            <v>F.II.12</v>
          </cell>
          <cell r="B259" t="str">
            <v>1 M2 LISPLANK PAPAN T=2 CM</v>
          </cell>
        </row>
        <row r="260">
          <cell r="B260" t="str">
            <v>Kayu Kelas I Lokal</v>
          </cell>
          <cell r="C260" t="str">
            <v>m3</v>
          </cell>
          <cell r="D260">
            <v>2.1999999999999999E-2</v>
          </cell>
          <cell r="E260">
            <v>1800000</v>
          </cell>
          <cell r="F260">
            <v>39600</v>
          </cell>
        </row>
        <row r="261">
          <cell r="B261" t="str">
            <v>Paku Biasa</v>
          </cell>
          <cell r="C261" t="str">
            <v>kg</v>
          </cell>
          <cell r="D261">
            <v>0.1</v>
          </cell>
          <cell r="E261">
            <v>8800</v>
          </cell>
          <cell r="F261">
            <v>880</v>
          </cell>
        </row>
        <row r="262">
          <cell r="B262" t="str">
            <v>Tukang Kayu</v>
          </cell>
          <cell r="C262" t="str">
            <v>hr</v>
          </cell>
          <cell r="D262">
            <v>0.52</v>
          </cell>
          <cell r="E262">
            <v>30000</v>
          </cell>
          <cell r="F262">
            <v>15600</v>
          </cell>
        </row>
        <row r="263">
          <cell r="B263" t="str">
            <v>Pekerja</v>
          </cell>
          <cell r="C263" t="str">
            <v>hr</v>
          </cell>
          <cell r="D263">
            <v>0.19</v>
          </cell>
          <cell r="E263">
            <v>15000</v>
          </cell>
          <cell r="F263">
            <v>2850</v>
          </cell>
        </row>
        <row r="264">
          <cell r="B264" t="str">
            <v>Mandor</v>
          </cell>
          <cell r="C264" t="str">
            <v>hr</v>
          </cell>
          <cell r="D264">
            <v>0.01</v>
          </cell>
          <cell r="E264">
            <v>30000</v>
          </cell>
          <cell r="F264">
            <v>300</v>
          </cell>
        </row>
        <row r="265">
          <cell r="B265" t="str">
            <v>Kepala Tukang</v>
          </cell>
          <cell r="C265" t="str">
            <v>hr</v>
          </cell>
          <cell r="D265">
            <v>5.1999999999999998E-2</v>
          </cell>
          <cell r="E265">
            <v>35000</v>
          </cell>
          <cell r="F265">
            <v>1820</v>
          </cell>
        </row>
        <row r="266">
          <cell r="F266">
            <v>61050</v>
          </cell>
        </row>
        <row r="267">
          <cell r="A267" t="str">
            <v>J.3</v>
          </cell>
          <cell r="B267" t="str">
            <v>1 M2 ATAP SENG GELOMBANG</v>
          </cell>
        </row>
        <row r="268">
          <cell r="B268" t="str">
            <v>Seng Gel. BWG 32" BJLS 0.30 mm</v>
          </cell>
          <cell r="C268" t="str">
            <v>kk</v>
          </cell>
          <cell r="D268">
            <v>5.5</v>
          </cell>
          <cell r="E268">
            <v>7500</v>
          </cell>
          <cell r="F268">
            <v>41250</v>
          </cell>
        </row>
        <row r="269">
          <cell r="B269" t="str">
            <v>Paku Seng</v>
          </cell>
          <cell r="C269" t="str">
            <v>kg</v>
          </cell>
          <cell r="D269">
            <v>4.4999999999999998E-2</v>
          </cell>
          <cell r="E269">
            <v>19450</v>
          </cell>
          <cell r="F269">
            <v>875.25</v>
          </cell>
        </row>
        <row r="270">
          <cell r="B270" t="str">
            <v>Tukang Kayu</v>
          </cell>
          <cell r="C270" t="str">
            <v>hr</v>
          </cell>
          <cell r="D270">
            <v>0.15</v>
          </cell>
          <cell r="E270">
            <v>30000</v>
          </cell>
          <cell r="F270">
            <v>4500</v>
          </cell>
        </row>
        <row r="271">
          <cell r="B271" t="str">
            <v>Pekerja</v>
          </cell>
          <cell r="C271" t="str">
            <v>hr</v>
          </cell>
          <cell r="D271">
            <v>7.4999999999999997E-2</v>
          </cell>
          <cell r="E271">
            <v>15000</v>
          </cell>
          <cell r="F271">
            <v>1125</v>
          </cell>
        </row>
        <row r="272">
          <cell r="B272" t="str">
            <v>Mandor</v>
          </cell>
          <cell r="C272" t="str">
            <v>hr</v>
          </cell>
          <cell r="D272">
            <v>4.0000000000000001E-3</v>
          </cell>
          <cell r="E272">
            <v>30000</v>
          </cell>
          <cell r="F272">
            <v>120</v>
          </cell>
        </row>
        <row r="273">
          <cell r="B273" t="str">
            <v>Kepala Tukang</v>
          </cell>
          <cell r="C273" t="str">
            <v>hr</v>
          </cell>
          <cell r="D273">
            <v>1.4999999999999999E-2</v>
          </cell>
          <cell r="E273">
            <v>35000</v>
          </cell>
          <cell r="F273">
            <v>525</v>
          </cell>
        </row>
        <row r="274">
          <cell r="F274">
            <v>48395.25</v>
          </cell>
        </row>
        <row r="275">
          <cell r="A275" t="str">
            <v>H.10</v>
          </cell>
          <cell r="B275" t="str">
            <v>1 M' NOK SENG PLAT</v>
          </cell>
        </row>
        <row r="276">
          <cell r="B276" t="str">
            <v>Seng Plat. BWG 28 BJLS 0.35 mm</v>
          </cell>
          <cell r="C276" t="str">
            <v>kk</v>
          </cell>
          <cell r="D276">
            <v>0.5</v>
          </cell>
          <cell r="E276">
            <v>3500</v>
          </cell>
          <cell r="F276">
            <v>1750</v>
          </cell>
        </row>
        <row r="277">
          <cell r="B277" t="str">
            <v>Paku Seng</v>
          </cell>
          <cell r="C277" t="str">
            <v>kg</v>
          </cell>
          <cell r="D277">
            <v>4.4999999999999998E-2</v>
          </cell>
          <cell r="E277">
            <v>19450</v>
          </cell>
          <cell r="F277">
            <v>875.25</v>
          </cell>
        </row>
        <row r="278">
          <cell r="B278" t="str">
            <v>Tukang Kayu</v>
          </cell>
          <cell r="C278" t="str">
            <v>hr</v>
          </cell>
          <cell r="D278">
            <v>1.9E-2</v>
          </cell>
          <cell r="E278">
            <v>30000</v>
          </cell>
          <cell r="F278">
            <v>570</v>
          </cell>
        </row>
        <row r="279">
          <cell r="B279" t="str">
            <v>Pekerja</v>
          </cell>
          <cell r="C279" t="str">
            <v>hr</v>
          </cell>
          <cell r="D279">
            <v>1.9E-2</v>
          </cell>
          <cell r="E279">
            <v>15000</v>
          </cell>
          <cell r="F279">
            <v>285</v>
          </cell>
        </row>
        <row r="280">
          <cell r="F280">
            <v>3480.25</v>
          </cell>
        </row>
        <row r="281">
          <cell r="B281" t="str">
            <v>1 M' BESI DIA. 10 mm (PINTU BESI GUA)</v>
          </cell>
        </row>
        <row r="282">
          <cell r="B282" t="str">
            <v>Besi 10 mm</v>
          </cell>
          <cell r="C282" t="str">
            <v>btg</v>
          </cell>
          <cell r="D282">
            <v>8.3299999999999999E-2</v>
          </cell>
          <cell r="E282" t="e">
            <v>#REF!</v>
          </cell>
          <cell r="F282" t="e">
            <v>#REF!</v>
          </cell>
        </row>
        <row r="283">
          <cell r="B283" t="str">
            <v>Elektroda Las</v>
          </cell>
          <cell r="C283" t="str">
            <v>bh</v>
          </cell>
          <cell r="D283">
            <v>1</v>
          </cell>
          <cell r="E283">
            <v>0</v>
          </cell>
          <cell r="F283">
            <v>0</v>
          </cell>
        </row>
        <row r="284">
          <cell r="B284" t="str">
            <v>Pekerja</v>
          </cell>
          <cell r="C284" t="str">
            <v>hr</v>
          </cell>
          <cell r="D284">
            <v>0.1</v>
          </cell>
          <cell r="E284">
            <v>15000</v>
          </cell>
          <cell r="F284">
            <v>1500</v>
          </cell>
        </row>
        <row r="285">
          <cell r="B285" t="str">
            <v>Mandor</v>
          </cell>
          <cell r="C285" t="str">
            <v>hr</v>
          </cell>
          <cell r="D285">
            <v>0.05</v>
          </cell>
          <cell r="E285">
            <v>30000</v>
          </cell>
          <cell r="F285">
            <v>1500</v>
          </cell>
        </row>
        <row r="286">
          <cell r="B286" t="str">
            <v>Kepala Tukang</v>
          </cell>
          <cell r="C286" t="str">
            <v>hr</v>
          </cell>
          <cell r="D286">
            <v>1.4999999999999999E-2</v>
          </cell>
          <cell r="E286">
            <v>35000</v>
          </cell>
          <cell r="F286">
            <v>525</v>
          </cell>
        </row>
        <row r="287">
          <cell r="B287" t="str">
            <v>Tukang Las</v>
          </cell>
          <cell r="C287" t="str">
            <v>ls</v>
          </cell>
          <cell r="D287">
            <v>0.75</v>
          </cell>
          <cell r="E287">
            <v>30000</v>
          </cell>
          <cell r="F287">
            <v>22500</v>
          </cell>
        </row>
        <row r="288">
          <cell r="F288" t="e">
            <v>#REF!</v>
          </cell>
        </row>
        <row r="289">
          <cell r="B289" t="str">
            <v>1 M' TIANG BESI SIKU</v>
          </cell>
        </row>
        <row r="290">
          <cell r="B290" t="str">
            <v>Besi  L 3,5X3,5X0,35</v>
          </cell>
          <cell r="C290" t="str">
            <v>m'</v>
          </cell>
          <cell r="D290">
            <v>2.6</v>
          </cell>
          <cell r="E290">
            <v>0</v>
          </cell>
          <cell r="F290">
            <v>0</v>
          </cell>
        </row>
        <row r="291">
          <cell r="B291" t="str">
            <v>Elektroda Las</v>
          </cell>
          <cell r="C291" t="str">
            <v>bh</v>
          </cell>
          <cell r="D291">
            <v>1</v>
          </cell>
          <cell r="E291">
            <v>0</v>
          </cell>
          <cell r="F291">
            <v>0</v>
          </cell>
        </row>
        <row r="292">
          <cell r="B292" t="str">
            <v>Pekerja</v>
          </cell>
          <cell r="C292" t="str">
            <v>hr</v>
          </cell>
          <cell r="D292">
            <v>0.1</v>
          </cell>
          <cell r="E292">
            <v>15000</v>
          </cell>
          <cell r="F292">
            <v>1500</v>
          </cell>
        </row>
        <row r="293">
          <cell r="B293" t="str">
            <v>Mandor</v>
          </cell>
          <cell r="C293" t="str">
            <v>hr</v>
          </cell>
          <cell r="D293">
            <v>0.05</v>
          </cell>
          <cell r="E293">
            <v>30000</v>
          </cell>
          <cell r="F293">
            <v>1500</v>
          </cell>
        </row>
        <row r="294">
          <cell r="B294" t="str">
            <v>Kepala Tukang</v>
          </cell>
          <cell r="C294" t="str">
            <v>hr</v>
          </cell>
          <cell r="D294">
            <v>1.4999999999999999E-2</v>
          </cell>
          <cell r="E294">
            <v>35000</v>
          </cell>
          <cell r="F294">
            <v>525</v>
          </cell>
        </row>
        <row r="295">
          <cell r="B295" t="str">
            <v>Tukang Las</v>
          </cell>
          <cell r="C295" t="str">
            <v>ls</v>
          </cell>
          <cell r="D295">
            <v>0.75</v>
          </cell>
          <cell r="E295">
            <v>30000</v>
          </cell>
          <cell r="F295">
            <v>22500</v>
          </cell>
        </row>
        <row r="296">
          <cell r="F296">
            <v>26025</v>
          </cell>
        </row>
        <row r="297">
          <cell r="B297" t="str">
            <v>1 M' PIPA BESI DIA. 2 INCHI</v>
          </cell>
        </row>
        <row r="298">
          <cell r="B298" t="str">
            <v>Pipa Besi dia. 2 inchi</v>
          </cell>
          <cell r="C298" t="str">
            <v>btg</v>
          </cell>
          <cell r="D298">
            <v>0.16</v>
          </cell>
          <cell r="E298" t="e">
            <v>#REF!</v>
          </cell>
          <cell r="F298" t="e">
            <v>#REF!</v>
          </cell>
        </row>
        <row r="299">
          <cell r="B299" t="str">
            <v>Elektroda Las</v>
          </cell>
          <cell r="C299" t="str">
            <v>bh</v>
          </cell>
          <cell r="D299">
            <v>1</v>
          </cell>
          <cell r="E299">
            <v>0</v>
          </cell>
          <cell r="F299">
            <v>0</v>
          </cell>
        </row>
        <row r="300">
          <cell r="B300" t="str">
            <v>Pekerja</v>
          </cell>
          <cell r="C300" t="str">
            <v>hr</v>
          </cell>
          <cell r="D300">
            <v>0.1</v>
          </cell>
          <cell r="E300">
            <v>15000</v>
          </cell>
          <cell r="F300">
            <v>1500</v>
          </cell>
        </row>
        <row r="301">
          <cell r="B301" t="str">
            <v>Mandor</v>
          </cell>
          <cell r="C301" t="str">
            <v>hr</v>
          </cell>
          <cell r="D301">
            <v>0.05</v>
          </cell>
          <cell r="E301">
            <v>30000</v>
          </cell>
          <cell r="F301">
            <v>1500</v>
          </cell>
        </row>
        <row r="302">
          <cell r="B302" t="str">
            <v>Kepala Tukang</v>
          </cell>
          <cell r="C302" t="str">
            <v>hr</v>
          </cell>
          <cell r="D302">
            <v>1.4999999999999999E-2</v>
          </cell>
          <cell r="E302">
            <v>35000</v>
          </cell>
          <cell r="F302">
            <v>525</v>
          </cell>
        </row>
        <row r="303">
          <cell r="B303" t="str">
            <v>Tukang Las</v>
          </cell>
          <cell r="C303" t="str">
            <v>ls</v>
          </cell>
          <cell r="D303">
            <v>0.75</v>
          </cell>
          <cell r="E303">
            <v>30000</v>
          </cell>
          <cell r="F303">
            <v>22500</v>
          </cell>
        </row>
        <row r="304">
          <cell r="F304" t="e">
            <v>#REF!</v>
          </cell>
        </row>
        <row r="305">
          <cell r="B305" t="str">
            <v>1 M' KAWAT DURI</v>
          </cell>
        </row>
        <row r="306">
          <cell r="B306" t="str">
            <v>Kawat Duri</v>
          </cell>
          <cell r="C306" t="str">
            <v>roll</v>
          </cell>
          <cell r="D306">
            <v>0.02</v>
          </cell>
          <cell r="E306" t="e">
            <v>#REF!</v>
          </cell>
          <cell r="F306" t="e">
            <v>#REF!</v>
          </cell>
        </row>
        <row r="307">
          <cell r="B307" t="str">
            <v>Elektroda Las</v>
          </cell>
          <cell r="C307" t="str">
            <v>bh</v>
          </cell>
          <cell r="D307">
            <v>1</v>
          </cell>
          <cell r="E307">
            <v>0</v>
          </cell>
          <cell r="F307">
            <v>0</v>
          </cell>
        </row>
        <row r="308">
          <cell r="B308" t="str">
            <v>Pekerja</v>
          </cell>
          <cell r="C308" t="str">
            <v>hr</v>
          </cell>
          <cell r="D308">
            <v>0.1</v>
          </cell>
          <cell r="E308">
            <v>15000</v>
          </cell>
          <cell r="F308">
            <v>1500</v>
          </cell>
        </row>
        <row r="309">
          <cell r="B309" t="str">
            <v>Mandor</v>
          </cell>
          <cell r="C309" t="str">
            <v>hr</v>
          </cell>
          <cell r="D309">
            <v>0.05</v>
          </cell>
          <cell r="E309">
            <v>30000</v>
          </cell>
          <cell r="F309">
            <v>1500</v>
          </cell>
        </row>
        <row r="310">
          <cell r="B310" t="str">
            <v>Kepala Tukang</v>
          </cell>
          <cell r="C310" t="str">
            <v>hr</v>
          </cell>
          <cell r="D310">
            <v>1.4999999999999999E-2</v>
          </cell>
          <cell r="E310">
            <v>35000</v>
          </cell>
          <cell r="F310">
            <v>525</v>
          </cell>
        </row>
        <row r="311">
          <cell r="B311" t="str">
            <v>Tukang Las</v>
          </cell>
          <cell r="C311" t="str">
            <v>ls</v>
          </cell>
          <cell r="D311">
            <v>0.75</v>
          </cell>
          <cell r="E311">
            <v>30000</v>
          </cell>
          <cell r="F311">
            <v>22500</v>
          </cell>
        </row>
        <row r="312">
          <cell r="F312" t="e">
            <v>#REF!</v>
          </cell>
        </row>
        <row r="313">
          <cell r="B313" t="str">
            <v>10 M2 CAT ATAP</v>
          </cell>
        </row>
        <row r="314">
          <cell r="B314" t="str">
            <v>Cat  Asbes</v>
          </cell>
          <cell r="C314" t="str">
            <v>kg</v>
          </cell>
          <cell r="D314">
            <v>1.1000000000000001</v>
          </cell>
          <cell r="E314">
            <v>0</v>
          </cell>
          <cell r="F314">
            <v>0</v>
          </cell>
        </row>
        <row r="315">
          <cell r="B315" t="str">
            <v>Tukang Cat</v>
          </cell>
          <cell r="C315" t="str">
            <v>hr</v>
          </cell>
          <cell r="D315">
            <v>2.4</v>
          </cell>
          <cell r="E315">
            <v>30000</v>
          </cell>
          <cell r="F315">
            <v>72000</v>
          </cell>
        </row>
        <row r="316">
          <cell r="B316" t="str">
            <v>Pekerja</v>
          </cell>
          <cell r="C316" t="str">
            <v>hr</v>
          </cell>
          <cell r="D316">
            <v>1.2</v>
          </cell>
          <cell r="E316">
            <v>15000</v>
          </cell>
          <cell r="F316">
            <v>18000</v>
          </cell>
        </row>
        <row r="317">
          <cell r="B317" t="str">
            <v>Mandor</v>
          </cell>
          <cell r="C317" t="str">
            <v>hr</v>
          </cell>
          <cell r="D317">
            <v>0.12</v>
          </cell>
          <cell r="E317">
            <v>30000</v>
          </cell>
          <cell r="F317">
            <v>3600</v>
          </cell>
        </row>
        <row r="318">
          <cell r="B318" t="str">
            <v>Kepala Tukang</v>
          </cell>
          <cell r="C318" t="str">
            <v>hr</v>
          </cell>
          <cell r="D318">
            <v>0.12</v>
          </cell>
          <cell r="E318">
            <v>35000</v>
          </cell>
          <cell r="F318">
            <v>4200</v>
          </cell>
        </row>
        <row r="319">
          <cell r="E319" t="str">
            <v>10 M2</v>
          </cell>
          <cell r="F319">
            <v>97800</v>
          </cell>
        </row>
        <row r="320">
          <cell r="E320" t="str">
            <v xml:space="preserve">1 M2 Cat Atap </v>
          </cell>
          <cell r="F320">
            <v>9780</v>
          </cell>
        </row>
        <row r="321">
          <cell r="B321" t="str">
            <v>1 M' SALURAN AIR HUJAN KELILING BANGUNAN</v>
          </cell>
        </row>
        <row r="322">
          <cell r="B322" t="str">
            <v>Galian tanah</v>
          </cell>
          <cell r="C322" t="str">
            <v>m3</v>
          </cell>
          <cell r="D322">
            <v>0.3</v>
          </cell>
          <cell r="E322">
            <v>12810</v>
          </cell>
          <cell r="F322">
            <v>3843</v>
          </cell>
        </row>
        <row r="323">
          <cell r="B323" t="str">
            <v>Pas. Batu Bata Trasraam</v>
          </cell>
          <cell r="C323" t="str">
            <v>m3</v>
          </cell>
          <cell r="D323">
            <v>9.5699999999999993E-2</v>
          </cell>
          <cell r="E323">
            <v>563615</v>
          </cell>
          <cell r="F323">
            <v>53937.955499999996</v>
          </cell>
        </row>
        <row r="324">
          <cell r="B324" t="str">
            <v>Plesteran Trasraam</v>
          </cell>
          <cell r="C324" t="str">
            <v>m2</v>
          </cell>
          <cell r="D324">
            <v>1.1499999999999999</v>
          </cell>
          <cell r="E324">
            <v>21415</v>
          </cell>
          <cell r="F324">
            <v>24627.249999999996</v>
          </cell>
        </row>
        <row r="325">
          <cell r="B325" t="str">
            <v>Pas. Batu Kosong</v>
          </cell>
          <cell r="C325" t="str">
            <v>m3</v>
          </cell>
          <cell r="D325">
            <v>5.5E-2</v>
          </cell>
          <cell r="E325">
            <v>137100</v>
          </cell>
          <cell r="F325">
            <v>7540.5</v>
          </cell>
        </row>
        <row r="326">
          <cell r="F326">
            <v>89948.705499999996</v>
          </cell>
        </row>
        <row r="327">
          <cell r="B327" t="str">
            <v xml:space="preserve">1 BUAH BAK KONTROL </v>
          </cell>
        </row>
        <row r="328">
          <cell r="B328" t="str">
            <v>Galian Tanah</v>
          </cell>
          <cell r="C328" t="str">
            <v>m3</v>
          </cell>
          <cell r="D328">
            <v>0.53900000000000003</v>
          </cell>
          <cell r="E328">
            <v>12810</v>
          </cell>
          <cell r="F328">
            <v>6904.59</v>
          </cell>
        </row>
        <row r="329">
          <cell r="B329" t="str">
            <v>Pas. Bata Trasraam</v>
          </cell>
          <cell r="C329" t="str">
            <v>m3</v>
          </cell>
          <cell r="D329">
            <v>0.25</v>
          </cell>
          <cell r="E329">
            <v>563615</v>
          </cell>
          <cell r="F329">
            <v>140903.75</v>
          </cell>
        </row>
        <row r="330">
          <cell r="B330" t="str">
            <v>Plesteran Trasraam</v>
          </cell>
          <cell r="C330" t="str">
            <v>m2</v>
          </cell>
          <cell r="D330">
            <v>1.75</v>
          </cell>
          <cell r="E330">
            <v>21415</v>
          </cell>
          <cell r="F330">
            <v>37476.25</v>
          </cell>
        </row>
        <row r="331">
          <cell r="B331" t="str">
            <v>Urugan Pasir</v>
          </cell>
          <cell r="C331" t="str">
            <v>m3</v>
          </cell>
          <cell r="D331">
            <v>0.32</v>
          </cell>
          <cell r="E331">
            <v>51000</v>
          </cell>
          <cell r="F331">
            <v>16320</v>
          </cell>
        </row>
        <row r="332">
          <cell r="B332" t="str">
            <v>Urugan Kerikil</v>
          </cell>
          <cell r="C332" t="str">
            <v>m3</v>
          </cell>
          <cell r="D332">
            <v>2.5000000000000001E-2</v>
          </cell>
          <cell r="E332">
            <v>62220</v>
          </cell>
          <cell r="F332">
            <v>1555.5</v>
          </cell>
        </row>
        <row r="333">
          <cell r="F333">
            <v>203160.09</v>
          </cell>
        </row>
        <row r="334">
          <cell r="A334" t="str">
            <v>F.IV.24</v>
          </cell>
          <cell r="B334" t="str">
            <v>1 M2 PASANGAN RAM HARMONIKA</v>
          </cell>
        </row>
        <row r="335">
          <cell r="B335" t="str">
            <v>Kawat Ram Harmonika # 4 cm</v>
          </cell>
          <cell r="C335" t="str">
            <v>m2</v>
          </cell>
          <cell r="D335">
            <v>1.1499999999999999</v>
          </cell>
          <cell r="E335">
            <v>16200</v>
          </cell>
          <cell r="F335">
            <v>18630</v>
          </cell>
        </row>
        <row r="336">
          <cell r="B336" t="str">
            <v>Paku</v>
          </cell>
          <cell r="C336" t="str">
            <v>m2</v>
          </cell>
          <cell r="D336">
            <v>0.1</v>
          </cell>
          <cell r="E336">
            <v>8800</v>
          </cell>
          <cell r="F336">
            <v>880</v>
          </cell>
        </row>
        <row r="337">
          <cell r="B337" t="str">
            <v>Tukang Kayu</v>
          </cell>
          <cell r="C337" t="str">
            <v>hr</v>
          </cell>
          <cell r="D337">
            <v>0.25</v>
          </cell>
          <cell r="E337">
            <v>30000</v>
          </cell>
          <cell r="F337">
            <v>7500</v>
          </cell>
        </row>
        <row r="338">
          <cell r="B338" t="str">
            <v>Pekerja</v>
          </cell>
          <cell r="C338" t="str">
            <v>hr</v>
          </cell>
          <cell r="D338">
            <v>0.1</v>
          </cell>
          <cell r="E338">
            <v>15000</v>
          </cell>
          <cell r="F338">
            <v>1500</v>
          </cell>
        </row>
        <row r="339">
          <cell r="F339">
            <v>28510</v>
          </cell>
        </row>
      </sheetData>
      <sheetData sheetId="4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ALISA"/>
      <sheetName val="TRIBUN"/>
      <sheetName val="Rekap"/>
    </sheetNames>
    <sheetDataSet>
      <sheetData sheetId="0">
        <row r="7">
          <cell r="C7" t="str">
            <v>Batu Gunung</v>
          </cell>
          <cell r="D7" t="str">
            <v>Rp</v>
          </cell>
          <cell r="E7">
            <v>16500</v>
          </cell>
        </row>
        <row r="8">
          <cell r="C8" t="str">
            <v>Pasir Timbunan</v>
          </cell>
          <cell r="D8" t="str">
            <v>Rp</v>
          </cell>
          <cell r="E8">
            <v>15000</v>
          </cell>
        </row>
        <row r="9">
          <cell r="C9" t="str">
            <v>Tanah Timbunan</v>
          </cell>
          <cell r="D9" t="str">
            <v>Rp</v>
          </cell>
          <cell r="E9">
            <v>16000</v>
          </cell>
        </row>
        <row r="10">
          <cell r="C10" t="str">
            <v>Pasir Pasangan</v>
          </cell>
          <cell r="D10" t="str">
            <v>Rp</v>
          </cell>
          <cell r="E10">
            <v>33750</v>
          </cell>
        </row>
        <row r="11">
          <cell r="C11" t="str">
            <v>Pasir Beton</v>
          </cell>
          <cell r="D11" t="str">
            <v>Rp</v>
          </cell>
          <cell r="E11">
            <v>30000</v>
          </cell>
        </row>
        <row r="12">
          <cell r="C12" t="str">
            <v>Batu Pecah 2-3 cm</v>
          </cell>
          <cell r="D12" t="str">
            <v>Rp</v>
          </cell>
          <cell r="E12">
            <v>54500</v>
          </cell>
        </row>
        <row r="13">
          <cell r="C13" t="str">
            <v>Krikil Sungai</v>
          </cell>
          <cell r="D13" t="str">
            <v>Rp</v>
          </cell>
          <cell r="E13">
            <v>17500</v>
          </cell>
        </row>
        <row r="14">
          <cell r="C14" t="str">
            <v>Kapur</v>
          </cell>
          <cell r="D14" t="str">
            <v>Rp</v>
          </cell>
          <cell r="E14">
            <v>50000</v>
          </cell>
        </row>
        <row r="15">
          <cell r="C15" t="str">
            <v>Semen</v>
          </cell>
          <cell r="D15" t="str">
            <v>Rp</v>
          </cell>
          <cell r="E15">
            <v>19500</v>
          </cell>
        </row>
        <row r="16">
          <cell r="C16" t="str">
            <v>Bata Merah</v>
          </cell>
          <cell r="D16" t="str">
            <v>Rp</v>
          </cell>
          <cell r="E16">
            <v>185</v>
          </cell>
        </row>
        <row r="17">
          <cell r="C17" t="str">
            <v>Besi Beton U-24</v>
          </cell>
          <cell r="D17" t="str">
            <v>Rp</v>
          </cell>
          <cell r="E17">
            <v>3500</v>
          </cell>
        </row>
        <row r="18">
          <cell r="C18" t="str">
            <v>Kawat Beton</v>
          </cell>
          <cell r="D18" t="str">
            <v>Rp</v>
          </cell>
          <cell r="E18">
            <v>8000</v>
          </cell>
        </row>
        <row r="19">
          <cell r="C19" t="str">
            <v>Paku 2,5 - 4 cm</v>
          </cell>
          <cell r="D19" t="str">
            <v>Rp</v>
          </cell>
          <cell r="E19">
            <v>6000</v>
          </cell>
        </row>
        <row r="20">
          <cell r="C20" t="str">
            <v>Paku 5 - 10 cm</v>
          </cell>
          <cell r="D20" t="str">
            <v>Rp</v>
          </cell>
          <cell r="E20">
            <v>5000</v>
          </cell>
        </row>
        <row r="21">
          <cell r="C21" t="str">
            <v>Tegel Porselin 20x25</v>
          </cell>
          <cell r="D21" t="str">
            <v>Rp</v>
          </cell>
          <cell r="E21">
            <v>32000</v>
          </cell>
        </row>
        <row r="22">
          <cell r="C22" t="str">
            <v>Tegel Keramik 30x30</v>
          </cell>
          <cell r="D22" t="str">
            <v>Rp</v>
          </cell>
          <cell r="E22">
            <v>18000</v>
          </cell>
        </row>
        <row r="23">
          <cell r="C23" t="str">
            <v>Tegel Mozaik 20x20 cm</v>
          </cell>
          <cell r="D23" t="str">
            <v>Rp</v>
          </cell>
          <cell r="E23">
            <v>32000</v>
          </cell>
        </row>
        <row r="24">
          <cell r="C24" t="str">
            <v>Tripleks 6mm</v>
          </cell>
          <cell r="D24" t="str">
            <v>Rp</v>
          </cell>
          <cell r="E24">
            <v>15000</v>
          </cell>
        </row>
        <row r="25">
          <cell r="C25" t="str">
            <v>Kaca Rayband 5mm</v>
          </cell>
          <cell r="D25" t="str">
            <v>Rp</v>
          </cell>
          <cell r="E25">
            <v>55000</v>
          </cell>
        </row>
        <row r="26">
          <cell r="C26" t="str">
            <v>Kaca / Cermin</v>
          </cell>
          <cell r="D26" t="str">
            <v>Rp</v>
          </cell>
          <cell r="E26">
            <v>60000</v>
          </cell>
        </row>
        <row r="27">
          <cell r="C27" t="str">
            <v>Kayu Kls I (Balok Somil)</v>
          </cell>
          <cell r="D27" t="str">
            <v>Rp</v>
          </cell>
          <cell r="E27">
            <v>2675000</v>
          </cell>
        </row>
        <row r="28">
          <cell r="C28" t="str">
            <v>Kayu Kls I (Papan Somil)</v>
          </cell>
          <cell r="D28" t="str">
            <v>Rp</v>
          </cell>
          <cell r="E28">
            <v>3250000</v>
          </cell>
        </row>
        <row r="29">
          <cell r="C29" t="str">
            <v>Kayu Kls I (Balok Senso)</v>
          </cell>
          <cell r="D29" t="str">
            <v>Rp</v>
          </cell>
          <cell r="E29">
            <v>1800000</v>
          </cell>
        </row>
        <row r="30">
          <cell r="C30" t="str">
            <v>Kayu Kelas II (Balok)</v>
          </cell>
          <cell r="D30" t="str">
            <v>Rp</v>
          </cell>
          <cell r="E30">
            <v>900000</v>
          </cell>
        </row>
        <row r="31">
          <cell r="C31" t="str">
            <v>Kayu Kelas II (Papan)</v>
          </cell>
          <cell r="D31" t="str">
            <v>Rp</v>
          </cell>
          <cell r="E31">
            <v>1000000</v>
          </cell>
        </row>
        <row r="32">
          <cell r="C32" t="str">
            <v>Cat Tembok Kls B (Ex Metrolite)</v>
          </cell>
          <cell r="D32" t="str">
            <v>Rp</v>
          </cell>
          <cell r="E32">
            <v>27500</v>
          </cell>
        </row>
        <row r="33">
          <cell r="C33" t="str">
            <v>Cat Kayu Kls B</v>
          </cell>
          <cell r="D33" t="str">
            <v>Rp</v>
          </cell>
          <cell r="E33">
            <v>18500</v>
          </cell>
        </row>
        <row r="34">
          <cell r="C34" t="str">
            <v>Cat Dasar / Meni</v>
          </cell>
          <cell r="D34" t="str">
            <v>Rp</v>
          </cell>
          <cell r="E34">
            <v>13500</v>
          </cell>
        </row>
        <row r="35">
          <cell r="C35" t="str">
            <v>Kloset Jongkok</v>
          </cell>
          <cell r="D35" t="str">
            <v>Rp</v>
          </cell>
          <cell r="E35">
            <v>75000</v>
          </cell>
        </row>
        <row r="36">
          <cell r="C36" t="str">
            <v>Kran Air</v>
          </cell>
          <cell r="D36" t="str">
            <v>Rp</v>
          </cell>
          <cell r="E36">
            <v>80000</v>
          </cell>
        </row>
        <row r="37">
          <cell r="C37" t="str">
            <v xml:space="preserve">Washtafel EX.Lokal Warna </v>
          </cell>
          <cell r="D37" t="str">
            <v>Rp</v>
          </cell>
          <cell r="E37">
            <v>180000</v>
          </cell>
        </row>
        <row r="38">
          <cell r="C38" t="str">
            <v>Floor Drine</v>
          </cell>
          <cell r="D38" t="str">
            <v>Rp</v>
          </cell>
          <cell r="E38">
            <v>20000</v>
          </cell>
        </row>
        <row r="39">
          <cell r="C39" t="str">
            <v>Urinoir</v>
          </cell>
          <cell r="D39" t="str">
            <v>Rp</v>
          </cell>
          <cell r="E39">
            <v>500000</v>
          </cell>
        </row>
        <row r="40">
          <cell r="C40" t="str">
            <v>PVC D @ 10 cm Medium</v>
          </cell>
          <cell r="D40" t="str">
            <v>Rp</v>
          </cell>
          <cell r="E40">
            <v>11250</v>
          </cell>
        </row>
        <row r="41">
          <cell r="C41" t="str">
            <v>PVC D @ 7,5 cm Medium</v>
          </cell>
          <cell r="D41" t="str">
            <v>Rp</v>
          </cell>
          <cell r="E41">
            <v>6250</v>
          </cell>
        </row>
        <row r="42">
          <cell r="C42" t="str">
            <v>Gip  1/2" MB</v>
          </cell>
          <cell r="D42" t="str">
            <v>Rp</v>
          </cell>
          <cell r="E42">
            <v>7800</v>
          </cell>
        </row>
        <row r="43">
          <cell r="C43" t="str">
            <v>Baut D. 12 mm</v>
          </cell>
          <cell r="D43" t="str">
            <v>Rp</v>
          </cell>
          <cell r="E43">
            <v>3750</v>
          </cell>
        </row>
        <row r="44">
          <cell r="C44" t="str">
            <v>Engsel Pintu</v>
          </cell>
          <cell r="D44" t="str">
            <v>Rp</v>
          </cell>
          <cell r="E44">
            <v>3500</v>
          </cell>
        </row>
        <row r="45">
          <cell r="C45" t="str">
            <v>Engsel Jendela</v>
          </cell>
          <cell r="D45" t="str">
            <v>Rp</v>
          </cell>
          <cell r="E45">
            <v>2500</v>
          </cell>
        </row>
        <row r="46">
          <cell r="C46" t="str">
            <v>Grendel Jendela / Pintu</v>
          </cell>
          <cell r="D46" t="str">
            <v>Rp</v>
          </cell>
          <cell r="E46">
            <v>1000</v>
          </cell>
        </row>
        <row r="47">
          <cell r="C47" t="str">
            <v>Kunci Pintu 2 x Putar</v>
          </cell>
          <cell r="D47" t="str">
            <v>Rp</v>
          </cell>
          <cell r="E47">
            <v>75000</v>
          </cell>
        </row>
        <row r="48">
          <cell r="C48" t="str">
            <v>Hak Angin</v>
          </cell>
          <cell r="D48" t="str">
            <v>Rp</v>
          </cell>
          <cell r="E48">
            <v>5000</v>
          </cell>
        </row>
        <row r="49">
          <cell r="C49" t="str">
            <v>Lampu SL-25 Waat</v>
          </cell>
          <cell r="D49" t="str">
            <v>Rp</v>
          </cell>
          <cell r="E49">
            <v>62500</v>
          </cell>
        </row>
        <row r="50">
          <cell r="C50" t="str">
            <v>Mercury 100 Watt</v>
          </cell>
          <cell r="D50" t="str">
            <v>Rp</v>
          </cell>
          <cell r="E50">
            <v>125000</v>
          </cell>
        </row>
        <row r="51">
          <cell r="C51" t="str">
            <v>Lampu TL 2 x 36 Watt</v>
          </cell>
          <cell r="D51" t="str">
            <v>Rp</v>
          </cell>
          <cell r="E51">
            <v>93500</v>
          </cell>
        </row>
        <row r="52">
          <cell r="C52" t="str">
            <v>Lampu Pijar 40 Watt</v>
          </cell>
          <cell r="D52" t="str">
            <v>Rp</v>
          </cell>
          <cell r="E52">
            <v>2500</v>
          </cell>
        </row>
        <row r="53">
          <cell r="C53" t="str">
            <v>Stop Kontak</v>
          </cell>
          <cell r="D53" t="str">
            <v>Rp</v>
          </cell>
          <cell r="E53">
            <v>9000</v>
          </cell>
        </row>
        <row r="54">
          <cell r="C54" t="str">
            <v>Saklar Tunggal</v>
          </cell>
          <cell r="D54" t="str">
            <v>Rp</v>
          </cell>
          <cell r="E54">
            <v>8500</v>
          </cell>
        </row>
        <row r="55">
          <cell r="C55" t="str">
            <v>Saklar Ganda</v>
          </cell>
          <cell r="D55" t="str">
            <v>Rp</v>
          </cell>
          <cell r="E55">
            <v>11500</v>
          </cell>
        </row>
        <row r="61">
          <cell r="C61" t="str">
            <v>NAMA  TENAGA KERJA</v>
          </cell>
          <cell r="E61" t="str">
            <v>UPAH    &amp;</v>
          </cell>
        </row>
        <row r="63">
          <cell r="C63" t="str">
            <v>Tukang</v>
          </cell>
          <cell r="D63" t="str">
            <v>Rp</v>
          </cell>
          <cell r="E63">
            <v>20000</v>
          </cell>
        </row>
        <row r="64">
          <cell r="C64" t="str">
            <v>Kepala tukang</v>
          </cell>
          <cell r="D64" t="str">
            <v>Rp</v>
          </cell>
          <cell r="E64">
            <v>22500</v>
          </cell>
        </row>
        <row r="65">
          <cell r="C65" t="str">
            <v>Pekerja</v>
          </cell>
          <cell r="D65" t="str">
            <v>Rp</v>
          </cell>
          <cell r="E65">
            <v>12000</v>
          </cell>
        </row>
        <row r="66">
          <cell r="C66" t="str">
            <v>Mandor</v>
          </cell>
          <cell r="D66" t="str">
            <v>Rp</v>
          </cell>
          <cell r="E66">
            <v>17500</v>
          </cell>
        </row>
        <row r="69">
          <cell r="D69" t="str">
            <v>Makassar,   9 Desember 2000.</v>
          </cell>
        </row>
        <row r="71">
          <cell r="D71" t="str">
            <v>Konsultan Perencana</v>
          </cell>
        </row>
        <row r="72">
          <cell r="D72" t="str">
            <v>CV. PRAPRIMADANI PRATAMA</v>
          </cell>
        </row>
        <row r="139">
          <cell r="C139" t="str">
            <v>Semen Putih</v>
          </cell>
          <cell r="D139" t="str">
            <v>Rp</v>
          </cell>
          <cell r="E139">
            <v>50000</v>
          </cell>
        </row>
        <row r="140">
          <cell r="C140" t="str">
            <v>Genteng Beton Warna</v>
          </cell>
          <cell r="D140" t="str">
            <v>Rp</v>
          </cell>
          <cell r="E140">
            <v>3000</v>
          </cell>
        </row>
        <row r="141">
          <cell r="C141" t="str">
            <v>Bubungan Genteng Beton</v>
          </cell>
          <cell r="D141" t="str">
            <v>Rp</v>
          </cell>
          <cell r="E141">
            <v>3000</v>
          </cell>
        </row>
        <row r="142">
          <cell r="C142" t="str">
            <v>Karet Pelapis Genteng</v>
          </cell>
          <cell r="D142" t="str">
            <v>Rp</v>
          </cell>
          <cell r="E142">
            <v>7500</v>
          </cell>
        </row>
        <row r="143">
          <cell r="C143" t="str">
            <v>Seng Plat BWG 0,28</v>
          </cell>
          <cell r="D143" t="str">
            <v>Rp</v>
          </cell>
          <cell r="E143">
            <v>24299.995555555553</v>
          </cell>
        </row>
        <row r="144">
          <cell r="C144" t="str">
            <v>Seng Gelombang BJLS 0,28</v>
          </cell>
          <cell r="D144" t="str">
            <v>Rp</v>
          </cell>
          <cell r="E144">
            <v>23250</v>
          </cell>
        </row>
        <row r="145">
          <cell r="C145" t="str">
            <v>Asbes Gelombang 5 mm</v>
          </cell>
          <cell r="D145" t="str">
            <v>Rp</v>
          </cell>
          <cell r="E145">
            <v>17900</v>
          </cell>
        </row>
        <row r="146">
          <cell r="C146" t="str">
            <v>Asbes Genteng Harflex</v>
          </cell>
          <cell r="D146" t="str">
            <v>Rp</v>
          </cell>
          <cell r="E146">
            <v>18000</v>
          </cell>
        </row>
        <row r="147">
          <cell r="C147" t="str">
            <v>Tegel 30x30 (Ex. Platinium)</v>
          </cell>
          <cell r="D147" t="str">
            <v>Rp</v>
          </cell>
          <cell r="E147">
            <v>35000</v>
          </cell>
        </row>
        <row r="148">
          <cell r="C148" t="str">
            <v>Marmer Maros 100x100 cm</v>
          </cell>
          <cell r="D148" t="str">
            <v>Rp</v>
          </cell>
          <cell r="E148">
            <v>224000</v>
          </cell>
        </row>
        <row r="149">
          <cell r="C149" t="str">
            <v>Marmer Maros 60x60 cm</v>
          </cell>
          <cell r="D149" t="str">
            <v>Rp</v>
          </cell>
          <cell r="E149">
            <v>174000</v>
          </cell>
        </row>
        <row r="150">
          <cell r="C150" t="str">
            <v>Marmer Maros 30x30 cm</v>
          </cell>
          <cell r="D150" t="str">
            <v>Rp</v>
          </cell>
          <cell r="E150">
            <v>156000</v>
          </cell>
        </row>
        <row r="151">
          <cell r="C151" t="str">
            <v>Tegel Ezensa 60x60 cm</v>
          </cell>
          <cell r="D151" t="str">
            <v>Rp</v>
          </cell>
          <cell r="E151">
            <v>200000</v>
          </cell>
        </row>
        <row r="152">
          <cell r="C152" t="str">
            <v>Tegel Ezensa 40x40 cm</v>
          </cell>
          <cell r="D152" t="str">
            <v>Rp</v>
          </cell>
          <cell r="E152">
            <v>135000</v>
          </cell>
        </row>
        <row r="153">
          <cell r="C153" t="str">
            <v>Tegel Ezensa 30x30 cm</v>
          </cell>
          <cell r="D153" t="str">
            <v>Rp</v>
          </cell>
          <cell r="E153">
            <v>120000</v>
          </cell>
        </row>
        <row r="154">
          <cell r="C154" t="str">
            <v>Tripleks 4mm</v>
          </cell>
          <cell r="D154" t="str">
            <v>Rp</v>
          </cell>
          <cell r="E154">
            <v>9550</v>
          </cell>
        </row>
        <row r="155">
          <cell r="C155" t="str">
            <v>Tripleks 9mm</v>
          </cell>
          <cell r="D155" t="str">
            <v>Rp</v>
          </cell>
          <cell r="E155">
            <v>24500</v>
          </cell>
        </row>
        <row r="156">
          <cell r="C156" t="str">
            <v>Gypsum Board</v>
          </cell>
          <cell r="D156" t="str">
            <v>Rp</v>
          </cell>
          <cell r="E156">
            <v>11150</v>
          </cell>
        </row>
        <row r="157">
          <cell r="C157" t="str">
            <v>Eternit 1 x 1 M</v>
          </cell>
          <cell r="D157" t="str">
            <v>Rp</v>
          </cell>
          <cell r="E157">
            <v>6500</v>
          </cell>
        </row>
        <row r="158">
          <cell r="C158" t="str">
            <v>Kaca Buram  5 mm</v>
          </cell>
          <cell r="D158" t="str">
            <v>Rp</v>
          </cell>
          <cell r="E158">
            <v>55000</v>
          </cell>
        </row>
        <row r="159">
          <cell r="C159" t="str">
            <v>Kayu Kelas III (Balok)</v>
          </cell>
          <cell r="D159" t="str">
            <v>Rp</v>
          </cell>
          <cell r="E159">
            <v>500000</v>
          </cell>
        </row>
        <row r="160">
          <cell r="C160" t="str">
            <v>Kayu Kelas III (Papan)</v>
          </cell>
          <cell r="D160" t="str">
            <v>Rp</v>
          </cell>
          <cell r="E160">
            <v>550000</v>
          </cell>
        </row>
        <row r="161">
          <cell r="C161" t="str">
            <v>List Plafond (Kayu Profil 3x4)</v>
          </cell>
          <cell r="D161" t="str">
            <v>Rp</v>
          </cell>
          <cell r="E161">
            <v>2500</v>
          </cell>
        </row>
        <row r="162">
          <cell r="C162" t="str">
            <v>Lambiserin Kls II 1x9x400</v>
          </cell>
          <cell r="D162" t="str">
            <v>Rp</v>
          </cell>
          <cell r="E162">
            <v>2800</v>
          </cell>
        </row>
        <row r="163">
          <cell r="C163" t="str">
            <v>Teakwood Pintu</v>
          </cell>
          <cell r="D163" t="str">
            <v>Rp</v>
          </cell>
          <cell r="E163">
            <v>45000</v>
          </cell>
        </row>
        <row r="164">
          <cell r="C164" t="str">
            <v>Cat Teak Oil/Politur</v>
          </cell>
          <cell r="D164" t="str">
            <v>Rp</v>
          </cell>
          <cell r="E164">
            <v>10000</v>
          </cell>
        </row>
        <row r="165">
          <cell r="C165" t="str">
            <v>Minyak Cat</v>
          </cell>
          <cell r="D165" t="str">
            <v>Rp</v>
          </cell>
          <cell r="E165">
            <v>1750</v>
          </cell>
        </row>
        <row r="173">
          <cell r="C173" t="str">
            <v>Kloset Duduk</v>
          </cell>
          <cell r="D173" t="str">
            <v>Rp</v>
          </cell>
          <cell r="E173">
            <v>650000</v>
          </cell>
        </row>
        <row r="174">
          <cell r="C174" t="str">
            <v>Kloset Duduk KIA Warna (dud Blok)</v>
          </cell>
          <cell r="D174" t="str">
            <v>Rp</v>
          </cell>
          <cell r="E174">
            <v>1000000</v>
          </cell>
        </row>
        <row r="175">
          <cell r="C175" t="str">
            <v>Washbasin</v>
          </cell>
          <cell r="D175" t="str">
            <v>Rp</v>
          </cell>
          <cell r="E175">
            <v>220000</v>
          </cell>
        </row>
        <row r="176">
          <cell r="C176" t="str">
            <v>Tempat Sabun</v>
          </cell>
          <cell r="D176" t="str">
            <v>Rp</v>
          </cell>
          <cell r="E176">
            <v>25000</v>
          </cell>
        </row>
        <row r="177">
          <cell r="C177" t="str">
            <v>Hand Shower Ex. San Ei</v>
          </cell>
          <cell r="D177" t="str">
            <v>Rp</v>
          </cell>
          <cell r="E177">
            <v>175000</v>
          </cell>
        </row>
        <row r="178">
          <cell r="C178" t="str">
            <v>PVC D @ 15 cm Medium</v>
          </cell>
          <cell r="D178" t="str">
            <v>Rp</v>
          </cell>
          <cell r="E178">
            <v>12375.000000000002</v>
          </cell>
        </row>
        <row r="179">
          <cell r="C179" t="str">
            <v>Gip 3/4" MB</v>
          </cell>
          <cell r="D179" t="str">
            <v>Rp</v>
          </cell>
          <cell r="E179">
            <v>9000</v>
          </cell>
        </row>
        <row r="180">
          <cell r="C180" t="str">
            <v>Gip 2" MB</v>
          </cell>
          <cell r="D180" t="str">
            <v>Rp</v>
          </cell>
          <cell r="E180">
            <v>16600</v>
          </cell>
        </row>
        <row r="181">
          <cell r="C181" t="str">
            <v>PVC 3/4" MB</v>
          </cell>
          <cell r="D181" t="str">
            <v>Rp</v>
          </cell>
          <cell r="E181">
            <v>2125</v>
          </cell>
        </row>
        <row r="182">
          <cell r="C182" t="str">
            <v>Expanyolet Tempel</v>
          </cell>
          <cell r="D182" t="str">
            <v>Rp</v>
          </cell>
          <cell r="E182">
            <v>385000</v>
          </cell>
        </row>
        <row r="183">
          <cell r="C183" t="str">
            <v>Lampu Sanex SL-14</v>
          </cell>
          <cell r="D183" t="str">
            <v>Rp</v>
          </cell>
          <cell r="E183">
            <v>32000</v>
          </cell>
        </row>
        <row r="184">
          <cell r="C184" t="str">
            <v>Lampu TL 2 x 20 Watt</v>
          </cell>
          <cell r="D184" t="str">
            <v>Rp</v>
          </cell>
          <cell r="E184">
            <v>60000</v>
          </cell>
        </row>
        <row r="185">
          <cell r="C185" t="str">
            <v>Lampu TL 1 x 20 Watt</v>
          </cell>
          <cell r="D185" t="str">
            <v>Rp</v>
          </cell>
          <cell r="E185">
            <v>30000</v>
          </cell>
        </row>
        <row r="186">
          <cell r="C186" t="str">
            <v>Lampu Downlight Besar</v>
          </cell>
          <cell r="D186" t="str">
            <v>Rp</v>
          </cell>
          <cell r="E186">
            <v>132000</v>
          </cell>
        </row>
        <row r="187">
          <cell r="C187" t="str">
            <v>Lampu Pijar 15 Watt</v>
          </cell>
          <cell r="D187" t="str">
            <v>Rp</v>
          </cell>
          <cell r="E187">
            <v>2500</v>
          </cell>
        </row>
      </sheetData>
      <sheetData sheetId="1" refreshError="1"/>
      <sheetData sheetId="2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NU"/>
      <sheetName val="HBU"/>
      <sheetName val="UP"/>
      <sheetName val="pabrikasi kayu"/>
    </sheetNames>
    <sheetDataSet>
      <sheetData sheetId="0"/>
      <sheetData sheetId="1">
        <row r="444">
          <cell r="E444" t="str">
            <v>Tukang kayu</v>
          </cell>
        </row>
        <row r="445">
          <cell r="E445" t="str">
            <v>Tukang las</v>
          </cell>
        </row>
        <row r="446">
          <cell r="E446" t="str">
            <v>Tukang</v>
          </cell>
        </row>
        <row r="447">
          <cell r="E447" t="str">
            <v>Tukang gali</v>
          </cell>
        </row>
        <row r="448">
          <cell r="E448" t="str">
            <v>Tukang batu</v>
          </cell>
        </row>
        <row r="449">
          <cell r="E449" t="str">
            <v>Tukang besi</v>
          </cell>
        </row>
        <row r="450">
          <cell r="E450" t="str">
            <v>Tukang cat</v>
          </cell>
        </row>
        <row r="451">
          <cell r="E451" t="str">
            <v>Tukang listrik</v>
          </cell>
        </row>
        <row r="452">
          <cell r="E452" t="str">
            <v>Kepala tukang</v>
          </cell>
        </row>
        <row r="453">
          <cell r="E453" t="str">
            <v>Mandor</v>
          </cell>
        </row>
        <row r="458">
          <cell r="F458" t="str">
            <v>M3</v>
          </cell>
        </row>
        <row r="459">
          <cell r="F459" t="str">
            <v>M2</v>
          </cell>
        </row>
        <row r="460">
          <cell r="F460" t="str">
            <v>M'</v>
          </cell>
        </row>
        <row r="461">
          <cell r="F461" t="str">
            <v>Bh</v>
          </cell>
        </row>
        <row r="462">
          <cell r="F462" t="str">
            <v>Btg</v>
          </cell>
        </row>
        <row r="463">
          <cell r="F463" t="str">
            <v>Roll</v>
          </cell>
        </row>
        <row r="464">
          <cell r="F464" t="str">
            <v>Kg</v>
          </cell>
        </row>
        <row r="465">
          <cell r="F465" t="str">
            <v>Gln</v>
          </cell>
        </row>
        <row r="466">
          <cell r="F466" t="str">
            <v>Zak</v>
          </cell>
        </row>
        <row r="467">
          <cell r="F467" t="str">
            <v>Btl</v>
          </cell>
        </row>
        <row r="468">
          <cell r="F468" t="str">
            <v>Klng</v>
          </cell>
        </row>
        <row r="469">
          <cell r="F469" t="str">
            <v>Ltr</v>
          </cell>
        </row>
        <row r="470">
          <cell r="F470" t="str">
            <v>Dos</v>
          </cell>
        </row>
        <row r="471">
          <cell r="F471" t="str">
            <v>Lbr</v>
          </cell>
        </row>
        <row r="472">
          <cell r="F472" t="str">
            <v>Set</v>
          </cell>
        </row>
      </sheetData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la"/>
      <sheetName val="REKAP Tala"/>
      <sheetName val="TERBILANG"/>
      <sheetName val="dimensi saluran"/>
      <sheetName val="Mobilisasi"/>
      <sheetName val="HARGA"/>
      <sheetName val="AN.HARGA SATUAN"/>
      <sheetName val="AN. ALAT"/>
      <sheetName val="Sheet1"/>
      <sheetName val="APBD"/>
      <sheetName val="Sheet2"/>
      <sheetName val="time"/>
      <sheetName val="APBN"/>
      <sheetName val="BOBOT  ok"/>
      <sheetName val="RINCIAN ok"/>
      <sheetName val="mc (ok"/>
      <sheetName val="BOBOT (no"/>
      <sheetName val="RINCIAN no"/>
      <sheetName val="mc np"/>
      <sheetName val="Sheet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rbilang"/>
      <sheetName val="Type 232"/>
      <sheetName val="Type 90"/>
      <sheetName val="Type 54"/>
      <sheetName val="Type 45"/>
      <sheetName val="SLTPN 3 Asrama TRU"/>
      <sheetName val="Upah &amp; Bahan"/>
      <sheetName val="Analisa-SMU &amp; SLTP"/>
      <sheetName val="Recap Anggaran"/>
    </sheetNames>
    <sheetDataSet>
      <sheetData sheetId="0"/>
      <sheetData sheetId="1">
        <row r="187">
          <cell r="X187">
            <v>292836000</v>
          </cell>
        </row>
      </sheetData>
      <sheetData sheetId="2">
        <row r="183">
          <cell r="X183">
            <v>160358000</v>
          </cell>
        </row>
      </sheetData>
      <sheetData sheetId="3">
        <row r="156">
          <cell r="X156">
            <v>83053000</v>
          </cell>
        </row>
      </sheetData>
      <sheetData sheetId="4">
        <row r="155">
          <cell r="X155">
            <v>72576000</v>
          </cell>
        </row>
      </sheetData>
      <sheetData sheetId="5"/>
      <sheetData sheetId="6"/>
      <sheetData sheetId="7"/>
      <sheetData sheetId="8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kap"/>
      <sheetName val="RAB"/>
      <sheetName val="Rekap Masamba"/>
      <sheetName val="RAB Masamba"/>
      <sheetName val="Daftar Harga"/>
      <sheetName val="Analisa K"/>
      <sheetName val="Analisa E"/>
      <sheetName val="Analisa F"/>
      <sheetName val="Times (2)"/>
      <sheetName val="Harga Alat"/>
      <sheetName val="Huruf"/>
      <sheetName val="Date"/>
    </sheetNames>
    <sheetDataSet>
      <sheetData sheetId="0"/>
      <sheetData sheetId="1"/>
      <sheetData sheetId="2" refreshError="1"/>
      <sheetData sheetId="3"/>
      <sheetData sheetId="4"/>
      <sheetData sheetId="5"/>
      <sheetData sheetId="6"/>
      <sheetData sheetId="7"/>
      <sheetData sheetId="8" refreshError="1"/>
      <sheetData sheetId="9"/>
      <sheetData sheetId="10" refreshError="1"/>
      <sheetData sheetId="11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LA"/>
      <sheetName val="Sheet3"/>
      <sheetName val="Sheet1"/>
      <sheetName val="RAB"/>
      <sheetName val="Mingguan"/>
      <sheetName val="Bulanan"/>
      <sheetName val="MC"/>
      <sheetName val="Recab MC"/>
      <sheetName val="Schedule"/>
      <sheetName val="Sampul &amp; BA CCO"/>
      <sheetName val="Sheet2"/>
    </sheetNames>
    <sheetDataSet>
      <sheetData sheetId="0"/>
      <sheetData sheetId="1"/>
      <sheetData sheetId="2">
        <row r="8">
          <cell r="H8" t="str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N"/>
      <sheetName val="KEU"/>
      <sheetName val="UMUM"/>
      <sheetName val="KESRA"/>
      <sheetName val="PEMER"/>
      <sheetName val="YAN"/>
      <sheetName val="PEMBIYAAN "/>
      <sheetName val="REKAP"/>
      <sheetName val="POKOK+PER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00">
          <cell r="D100">
            <v>1160477307</v>
          </cell>
        </row>
      </sheetData>
      <sheetData sheetId="8"/>
      <sheetData sheetId="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argaDasar"/>
      <sheetName val="REKAP total"/>
      <sheetName val="Antek"/>
      <sheetName val="Analisa"/>
      <sheetName val="Analisa SNI"/>
      <sheetName val="Anmob"/>
      <sheetName val="Analisa LS"/>
      <sheetName val="Peralatan"/>
      <sheetName val="AN. SNI"/>
      <sheetName val="TERBILANG"/>
    </sheetNames>
    <sheetDataSet>
      <sheetData sheetId="0">
        <row r="17">
          <cell r="D17" t="str">
            <v>Pekerja</v>
          </cell>
        </row>
      </sheetData>
      <sheetData sheetId="1"/>
      <sheetData sheetId="2"/>
      <sheetData sheetId="3"/>
      <sheetData sheetId="4"/>
      <sheetData sheetId="5"/>
      <sheetData sheetId="6"/>
      <sheetData sheetId="7">
        <row r="26">
          <cell r="BO26" t="str">
            <v xml:space="preserve"> Alat Baru</v>
          </cell>
        </row>
        <row r="27">
          <cell r="BO27">
            <v>1341125891</v>
          </cell>
        </row>
        <row r="46">
          <cell r="BO46" t="str">
            <v xml:space="preserve"> Alat Baru</v>
          </cell>
        </row>
        <row r="47">
          <cell r="BO47">
            <v>247812175</v>
          </cell>
        </row>
        <row r="66">
          <cell r="BO66" t="str">
            <v xml:space="preserve"> Alat Baru</v>
          </cell>
        </row>
        <row r="67">
          <cell r="BO67">
            <v>55862745</v>
          </cell>
        </row>
        <row r="86">
          <cell r="BO86" t="str">
            <v xml:space="preserve"> Alat Baru</v>
          </cell>
        </row>
        <row r="87">
          <cell r="BO87">
            <v>888028890</v>
          </cell>
        </row>
        <row r="106">
          <cell r="BO106" t="str">
            <v xml:space="preserve"> Alat Baru</v>
          </cell>
        </row>
        <row r="107">
          <cell r="BO107">
            <v>54602683</v>
          </cell>
        </row>
        <row r="126">
          <cell r="BO126" t="str">
            <v xml:space="preserve"> Alat Baru</v>
          </cell>
        </row>
        <row r="127">
          <cell r="BO127">
            <v>117605778</v>
          </cell>
        </row>
        <row r="146">
          <cell r="BO146" t="str">
            <v xml:space="preserve"> Alat Baru</v>
          </cell>
        </row>
        <row r="147">
          <cell r="BO147">
            <v>777038177</v>
          </cell>
        </row>
        <row r="166">
          <cell r="BO166" t="str">
            <v xml:space="preserve"> Alat Baru</v>
          </cell>
        </row>
        <row r="167">
          <cell r="BO167">
            <v>92404540</v>
          </cell>
        </row>
        <row r="246">
          <cell r="BO246" t="str">
            <v xml:space="preserve"> Alat Baru</v>
          </cell>
        </row>
        <row r="247">
          <cell r="BO247">
            <v>46006191</v>
          </cell>
        </row>
        <row r="266">
          <cell r="BO266" t="str">
            <v xml:space="preserve"> Alat Baru</v>
          </cell>
        </row>
        <row r="267">
          <cell r="BO267">
            <v>1224220842</v>
          </cell>
        </row>
        <row r="286">
          <cell r="BO286" t="str">
            <v xml:space="preserve"> Alat Baru</v>
          </cell>
        </row>
        <row r="287">
          <cell r="BO287">
            <v>504024763</v>
          </cell>
        </row>
        <row r="306">
          <cell r="BO306" t="str">
            <v xml:space="preserve"> Alat Baru</v>
          </cell>
        </row>
        <row r="307">
          <cell r="BO307">
            <v>1099019604</v>
          </cell>
        </row>
        <row r="326">
          <cell r="BO326" t="str">
            <v xml:space="preserve"> Alat Baru</v>
          </cell>
        </row>
        <row r="327">
          <cell r="BO327">
            <v>155407635</v>
          </cell>
        </row>
        <row r="346">
          <cell r="BO346" t="str">
            <v xml:space="preserve"> Alat Baru</v>
          </cell>
        </row>
        <row r="347">
          <cell r="BO347">
            <v>155407635</v>
          </cell>
        </row>
        <row r="366">
          <cell r="BO366" t="str">
            <v xml:space="preserve"> Alat Baru</v>
          </cell>
        </row>
        <row r="367">
          <cell r="BO367">
            <v>176408667</v>
          </cell>
        </row>
        <row r="386">
          <cell r="BO386" t="str">
            <v xml:space="preserve"> Alat Baru</v>
          </cell>
        </row>
        <row r="387">
          <cell r="BO387">
            <v>1297409699</v>
          </cell>
        </row>
        <row r="406">
          <cell r="BO406" t="str">
            <v xml:space="preserve"> Alat Baru</v>
          </cell>
        </row>
        <row r="407">
          <cell r="BO407">
            <v>35854386</v>
          </cell>
        </row>
        <row r="426">
          <cell r="BO426" t="str">
            <v xml:space="preserve"> Alat Baru</v>
          </cell>
        </row>
        <row r="427">
          <cell r="BO427">
            <v>1310989671</v>
          </cell>
        </row>
        <row r="446">
          <cell r="BO446" t="str">
            <v xml:space="preserve"> Alat Baru</v>
          </cell>
        </row>
        <row r="447">
          <cell r="BO447">
            <v>20450464</v>
          </cell>
        </row>
        <row r="466">
          <cell r="BO466" t="str">
            <v xml:space="preserve"> Alat Baru</v>
          </cell>
        </row>
        <row r="467">
          <cell r="BO467">
            <v>105005159</v>
          </cell>
        </row>
        <row r="486">
          <cell r="BO486" t="str">
            <v xml:space="preserve"> Alat Baru</v>
          </cell>
        </row>
        <row r="487">
          <cell r="BO487">
            <v>71403508</v>
          </cell>
        </row>
        <row r="546">
          <cell r="BO546" t="str">
            <v xml:space="preserve"> Alat Baru</v>
          </cell>
        </row>
        <row r="547">
          <cell r="BO547">
            <v>46000000</v>
          </cell>
        </row>
        <row r="566">
          <cell r="BO566" t="str">
            <v xml:space="preserve"> Alat Baru</v>
          </cell>
        </row>
        <row r="567">
          <cell r="BO567">
            <v>112500000</v>
          </cell>
        </row>
        <row r="586">
          <cell r="BO586" t="str">
            <v xml:space="preserve"> Alat Baru</v>
          </cell>
        </row>
        <row r="587">
          <cell r="BO587">
            <v>166250000</v>
          </cell>
        </row>
        <row r="606">
          <cell r="BO606" t="str">
            <v xml:space="preserve"> Alat Baru</v>
          </cell>
        </row>
        <row r="607">
          <cell r="BO607">
            <v>70000000</v>
          </cell>
        </row>
        <row r="626">
          <cell r="BO626" t="str">
            <v xml:space="preserve"> Alat Baru</v>
          </cell>
        </row>
        <row r="627">
          <cell r="BO627">
            <v>350000000</v>
          </cell>
        </row>
        <row r="646">
          <cell r="BO646" t="str">
            <v xml:space="preserve"> Alat Baru</v>
          </cell>
        </row>
        <row r="647">
          <cell r="BO647">
            <v>17500000</v>
          </cell>
        </row>
        <row r="666">
          <cell r="BO666" t="str">
            <v xml:space="preserve"> Alat Baru</v>
          </cell>
        </row>
        <row r="667">
          <cell r="BO667">
            <v>2250000000</v>
          </cell>
        </row>
        <row r="697">
          <cell r="BO697" t="str">
            <v xml:space="preserve"> Alat Baru</v>
          </cell>
        </row>
        <row r="698">
          <cell r="BO698">
            <v>15000000</v>
          </cell>
        </row>
      </sheetData>
      <sheetData sheetId="8"/>
      <sheetData sheetId="9">
        <row r="8">
          <cell r="I8" t="str">
            <v>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bilisasi (2)"/>
      <sheetName val="Div2"/>
      <sheetName val="Div3"/>
      <sheetName val="Div4"/>
      <sheetName val="Div5"/>
      <sheetName val="Div6"/>
      <sheetName val="Div7"/>
      <sheetName val="Div8"/>
      <sheetName val="Div9"/>
      <sheetName val="Sheet3"/>
      <sheetName val="Sheet2"/>
      <sheetName val="Sheet1"/>
    </sheetNames>
    <sheetDataSet>
      <sheetData sheetId="0" refreshError="1"/>
      <sheetData sheetId="1">
        <row r="13">
          <cell r="G13" t="str">
            <v>Tk</v>
          </cell>
          <cell r="H13">
            <v>7</v>
          </cell>
          <cell r="I13" t="str">
            <v>jam</v>
          </cell>
        </row>
        <row r="14">
          <cell r="G14" t="str">
            <v>Fk</v>
          </cell>
          <cell r="H14">
            <v>1.2</v>
          </cell>
          <cell r="I14" t="str">
            <v>-</v>
          </cell>
        </row>
      </sheetData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_Suramadu"/>
    </sheetNames>
    <sheetDataSet>
      <sheetData sheetId="0"/>
      <sheetData sheetId="1">
        <row r="72">
          <cell r="H72">
            <v>0</v>
          </cell>
        </row>
        <row r="74">
          <cell r="H74">
            <v>0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IN_BIA"/>
      <sheetName val="HRG-SAT"/>
      <sheetName val="BRK-DWN"/>
      <sheetName val="VENDOR"/>
      <sheetName val="REKAP"/>
      <sheetName val="BQ"/>
      <sheetName val="JAD-PEL"/>
      <sheetName val="JDW-ALAT"/>
      <sheetName val="JAD-ALAT"/>
      <sheetName val="PP"/>
      <sheetName val="RUPA2"/>
      <sheetName val="BU"/>
      <sheetName val="Bi-BANK"/>
      <sheetName val="TOT-TUA"/>
      <sheetName val="PRLTN"/>
      <sheetName val="PRLTN (2)"/>
      <sheetName val="REK-MAT"/>
      <sheetName val="R_PRLT"/>
      <sheetName val="UPAH"/>
      <sheetName val="MTRL"/>
      <sheetName val="Sheet10 (5)"/>
      <sheetName val="Sheet5"/>
      <sheetName val="Sheet10"/>
      <sheetName val="SUBKON"/>
      <sheetName val="SKAT"/>
      <sheetName val="SURAT"/>
      <sheetName val="COVER"/>
      <sheetName val="RBP"/>
      <sheetName val="DISBIA"/>
      <sheetName val="AKP"/>
      <sheetName val="BBM"/>
      <sheetName val="Sheet2"/>
      <sheetName val="RBP_1"/>
      <sheetName val="RBP-SKON"/>
      <sheetName val="R_BOS"/>
      <sheetName val="R_UPH"/>
      <sheetName val="RBP-MAT"/>
      <sheetName val="R_BANK"/>
      <sheetName val="UP_GAJ"/>
      <sheetName val="R_BU"/>
      <sheetName val="R_RUPA"/>
      <sheetName val="R_PP"/>
      <sheetName val="FINAL"/>
      <sheetName val="BOQ"/>
      <sheetName val="SATUAN"/>
      <sheetName val="PRICE"/>
      <sheetName val="SCHEDUL"/>
      <sheetName val="Sheet3"/>
      <sheetName val="ANALISA"/>
      <sheetName val="ANALTEK"/>
      <sheetName val="TENAGA"/>
      <sheetName val="ALAT"/>
      <sheetName val="Skn"/>
      <sheetName val="minat"/>
      <sheetName val="astek"/>
      <sheetName val="Sheet1"/>
      <sheetName val="B.UMUM"/>
      <sheetName val="METHOD"/>
      <sheetName val="SUMMARY"/>
      <sheetName val="SU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13">
          <cell r="I13">
            <v>2.4589925145147018E-2</v>
          </cell>
        </row>
        <row r="173">
          <cell r="L173">
            <v>4.9179850290294036E-3</v>
          </cell>
          <cell r="M173">
            <v>5.7411311949826039E-3</v>
          </cell>
          <cell r="N173">
            <v>2.8384926796663348E-2</v>
          </cell>
          <cell r="O173">
            <v>2.9200370446442917E-2</v>
          </cell>
          <cell r="P173">
            <v>2.5494372383795774E-2</v>
          </cell>
          <cell r="Q173">
            <v>2.470929387897634E-2</v>
          </cell>
          <cell r="R173">
            <v>2.3488946540523491E-2</v>
          </cell>
          <cell r="S173">
            <v>3.9365852441924226E-2</v>
          </cell>
          <cell r="T173">
            <v>6.9974118106029382E-2</v>
          </cell>
          <cell r="U173">
            <v>3.6666177848223971E-2</v>
          </cell>
          <cell r="V173">
            <v>3.6666177848223971E-2</v>
          </cell>
          <cell r="W173">
            <v>2.0858433838299179E-2</v>
          </cell>
          <cell r="X173">
            <v>1.977470177465631E-2</v>
          </cell>
          <cell r="Y173">
            <v>1.8637102499625902E-2</v>
          </cell>
          <cell r="Z173">
            <v>2.3250826215158536E-2</v>
          </cell>
          <cell r="AA173">
            <v>2.1113408975701929E-2</v>
          </cell>
          <cell r="AB173">
            <v>2.6887122684837676E-2</v>
          </cell>
          <cell r="AC173">
            <v>2.4023502153326659E-2</v>
          </cell>
          <cell r="AD173">
            <v>2.4023502153326659E-2</v>
          </cell>
          <cell r="AE173">
            <v>2.4023502153326659E-2</v>
          </cell>
          <cell r="AF173">
            <v>2.0783726947227441E-2</v>
          </cell>
          <cell r="AG173">
            <v>1.7316022457526673E-2</v>
          </cell>
          <cell r="AH173">
            <v>1.7718633307650392E-2</v>
          </cell>
          <cell r="AI173">
            <v>1.7748945258585447E-2</v>
          </cell>
          <cell r="AJ173">
            <v>3.2489658501443711E-2</v>
          </cell>
          <cell r="AK173">
            <v>3.3077205235768056E-2</v>
          </cell>
          <cell r="AL173">
            <v>1.8484295833252336E-2</v>
          </cell>
          <cell r="AM173">
            <v>1.8203774981137576E-2</v>
          </cell>
          <cell r="AN173">
            <v>1.4396042731947545E-2</v>
          </cell>
          <cell r="AO173">
            <v>1.3365178273081115E-2</v>
          </cell>
          <cell r="AP173">
            <v>2.1110206770087663E-2</v>
          </cell>
          <cell r="AQ173">
            <v>1.5254929680577225E-2</v>
          </cell>
          <cell r="AR173">
            <v>1.9851042945885165E-2</v>
          </cell>
          <cell r="AS173">
            <v>1.729737557747826E-2</v>
          </cell>
          <cell r="AT173">
            <v>1.7998748401930893E-2</v>
          </cell>
          <cell r="AU173">
            <v>1.7216509721764476E-2</v>
          </cell>
          <cell r="AV173">
            <v>2.2766138798371003E-2</v>
          </cell>
          <cell r="AW173">
            <v>1.627283123038235E-2</v>
          </cell>
          <cell r="AX173">
            <v>1.7655953886211238E-2</v>
          </cell>
          <cell r="AY173">
            <v>1.3365178273081115E-2</v>
          </cell>
          <cell r="AZ173">
            <v>1.3365178273081115E-2</v>
          </cell>
          <cell r="BA173">
            <v>1.3365178273081115E-2</v>
          </cell>
          <cell r="BB173">
            <v>1.3365178273081115E-2</v>
          </cell>
          <cell r="BC173">
            <v>1.4765646235997633E-2</v>
          </cell>
          <cell r="BD173">
            <v>1.4634835885890773E-2</v>
          </cell>
          <cell r="BE173">
            <v>1.5092723864729511E-2</v>
          </cell>
          <cell r="BF173">
            <v>5.8534888585294034E-3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.PEN"/>
      <sheetName val="Rekap Biaya"/>
      <sheetName val="RAB"/>
      <sheetName val="Sheet3"/>
      <sheetName val="Perhit Volume"/>
      <sheetName val="Pekerjaan Utama"/>
      <sheetName val="Sheet2"/>
      <sheetName val="REKAP-0"/>
      <sheetName val="RAB-0"/>
      <sheetName val="Ringkasan"/>
      <sheetName val="%"/>
    </sheetNames>
    <sheetDataSet>
      <sheetData sheetId="0" refreshError="1"/>
      <sheetData sheetId="1" refreshError="1"/>
      <sheetData sheetId="2" refreshError="1">
        <row r="29">
          <cell r="J29">
            <v>10500000</v>
          </cell>
        </row>
        <row r="85">
          <cell r="J85">
            <v>155513337.43441498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FB75D7-981C-4736-B653-A1B66959827A}">
  <sheetPr>
    <tabColor rgb="FFFFFF00"/>
  </sheetPr>
  <dimension ref="A1:BM17"/>
  <sheetViews>
    <sheetView zoomScale="70" zoomScaleNormal="70" zoomScaleSheetLayoutView="80" workbookViewId="0">
      <selection activeCell="F15" sqref="F15"/>
    </sheetView>
  </sheetViews>
  <sheetFormatPr defaultRowHeight="15" x14ac:dyDescent="0.2"/>
  <cols>
    <col min="1" max="1" width="7.5" style="10" customWidth="1"/>
    <col min="2" max="2" width="27.6640625" style="9" customWidth="1"/>
    <col min="3" max="7" width="10.33203125" style="4" customWidth="1"/>
    <col min="8" max="8" width="10.5" style="10" customWidth="1"/>
    <col min="9" max="9" width="12.6640625" style="10" customWidth="1"/>
    <col min="10" max="15" width="17.33203125" style="236" customWidth="1"/>
    <col min="16" max="20" width="17.5" style="13" customWidth="1"/>
    <col min="21" max="25" width="17.5" style="14" customWidth="1"/>
    <col min="26" max="26" width="19" style="14" customWidth="1"/>
    <col min="27" max="27" width="16.33203125" bestFit="1" customWidth="1"/>
    <col min="28" max="29" width="14.1640625" style="177" customWidth="1"/>
    <col min="30" max="30" width="16.33203125" style="177" customWidth="1"/>
    <col min="31" max="31" width="13" style="3" customWidth="1"/>
    <col min="32" max="32" width="8.1640625" style="3" customWidth="1"/>
    <col min="33" max="33" width="10.6640625" style="3" customWidth="1"/>
    <col min="34" max="34" width="22.6640625" style="3" customWidth="1"/>
    <col min="35" max="35" width="16.6640625" style="3" bestFit="1" customWidth="1"/>
    <col min="36" max="47" width="9.33203125" style="3"/>
    <col min="48" max="48" width="28.6640625" bestFit="1" customWidth="1"/>
  </cols>
  <sheetData>
    <row r="1" spans="1:65" s="21" customFormat="1" ht="24.75" customHeight="1" x14ac:dyDescent="0.2">
      <c r="A1" s="776" t="s">
        <v>9</v>
      </c>
      <c r="B1" s="777"/>
      <c r="C1" s="131" t="s">
        <v>303</v>
      </c>
      <c r="D1" s="24"/>
      <c r="E1" s="24"/>
      <c r="F1" s="24"/>
      <c r="G1" s="24"/>
      <c r="H1" s="24"/>
      <c r="I1" s="24"/>
      <c r="J1" s="237"/>
      <c r="K1" s="237"/>
      <c r="L1" s="237"/>
      <c r="M1" s="237"/>
      <c r="N1" s="237"/>
      <c r="O1" s="237"/>
      <c r="P1" s="145"/>
      <c r="Q1" s="145"/>
      <c r="R1" s="145"/>
      <c r="S1" s="145"/>
      <c r="T1" s="145"/>
      <c r="U1" s="142"/>
      <c r="V1" s="142"/>
      <c r="W1" s="142"/>
      <c r="X1" s="142"/>
      <c r="Y1" s="142"/>
      <c r="Z1" s="146"/>
      <c r="AA1" s="24"/>
      <c r="AB1" s="171"/>
      <c r="AC1" s="171"/>
      <c r="AD1" s="171"/>
      <c r="AE1" s="143"/>
      <c r="AF1" s="143"/>
      <c r="AG1" s="143"/>
      <c r="AH1" s="143"/>
      <c r="AI1" s="144"/>
      <c r="AJ1" s="143"/>
      <c r="AK1" s="143"/>
      <c r="AL1" s="143"/>
      <c r="AM1" s="143"/>
      <c r="AN1" s="143"/>
      <c r="AO1" s="145"/>
      <c r="AP1" s="145"/>
      <c r="AQ1" s="145"/>
      <c r="AR1" s="142"/>
      <c r="AS1" s="146"/>
      <c r="AT1" s="145"/>
      <c r="AU1" s="145"/>
      <c r="AV1" s="25"/>
      <c r="AW1" s="25"/>
      <c r="AX1" s="25"/>
      <c r="AY1" s="25"/>
      <c r="AZ1" s="25"/>
      <c r="BA1" s="147"/>
      <c r="BB1" s="25"/>
      <c r="BC1" s="25"/>
      <c r="BD1" s="25"/>
      <c r="BE1" s="25"/>
      <c r="BF1" s="25"/>
      <c r="BG1" s="25"/>
      <c r="BH1" s="25"/>
      <c r="BI1" s="25"/>
      <c r="BJ1" s="25"/>
      <c r="BK1" s="25"/>
      <c r="BL1" s="25"/>
      <c r="BM1" s="25"/>
    </row>
    <row r="2" spans="1:65" s="21" customFormat="1" ht="26.25" customHeight="1" x14ac:dyDescent="0.2">
      <c r="A2" s="778" t="s">
        <v>10</v>
      </c>
      <c r="B2" s="779"/>
      <c r="C2" s="150"/>
      <c r="D2" s="150"/>
      <c r="E2" s="150"/>
      <c r="F2" s="150"/>
      <c r="G2" s="150"/>
      <c r="H2" s="150"/>
      <c r="I2" s="150"/>
      <c r="J2" s="238"/>
      <c r="K2" s="238"/>
      <c r="L2" s="238"/>
      <c r="M2" s="238"/>
      <c r="N2" s="238"/>
      <c r="O2" s="238"/>
      <c r="P2" s="152"/>
      <c r="Q2" s="152"/>
      <c r="R2" s="152"/>
      <c r="S2" s="152"/>
      <c r="T2" s="152"/>
      <c r="U2" s="148"/>
      <c r="V2" s="148"/>
      <c r="W2" s="148"/>
      <c r="X2" s="148"/>
      <c r="Y2" s="148"/>
      <c r="Z2" s="153"/>
      <c r="AA2" s="24"/>
      <c r="AB2" s="171"/>
      <c r="AC2" s="171"/>
      <c r="AD2" s="171"/>
      <c r="AE2" s="24"/>
      <c r="AF2" s="24"/>
      <c r="AG2" s="24"/>
      <c r="AH2" s="24"/>
      <c r="AI2" s="24"/>
      <c r="AJ2" s="24"/>
      <c r="AK2" s="24"/>
      <c r="AL2" s="24"/>
      <c r="AM2" s="24"/>
      <c r="AN2" s="24"/>
      <c r="AO2" s="24"/>
      <c r="AP2" s="24"/>
      <c r="AQ2" s="24"/>
      <c r="AR2" s="24"/>
      <c r="AS2" s="24"/>
      <c r="AT2" s="145"/>
      <c r="AU2" s="145"/>
      <c r="AV2" s="25">
        <v>1100000</v>
      </c>
      <c r="AW2" s="25"/>
      <c r="AX2" s="25"/>
      <c r="AY2" s="25"/>
      <c r="AZ2" s="25"/>
      <c r="BA2" s="147"/>
      <c r="BB2" s="25"/>
      <c r="BC2" s="25"/>
      <c r="BD2" s="25"/>
      <c r="BE2" s="25"/>
      <c r="BF2" s="25"/>
      <c r="BG2" s="25"/>
      <c r="BH2" s="25"/>
      <c r="BI2" s="25"/>
      <c r="BJ2" s="25"/>
      <c r="BK2" s="25"/>
      <c r="BL2" s="25"/>
      <c r="BM2" s="25"/>
    </row>
    <row r="3" spans="1:65" s="605" customFormat="1" ht="48.75" customHeight="1" x14ac:dyDescent="0.2">
      <c r="A3" s="790" t="s">
        <v>11</v>
      </c>
      <c r="B3" s="782" t="s">
        <v>12</v>
      </c>
      <c r="C3" s="782" t="s">
        <v>24</v>
      </c>
      <c r="D3" s="796" t="s">
        <v>301</v>
      </c>
      <c r="E3" s="794"/>
      <c r="F3" s="794"/>
      <c r="G3" s="794"/>
      <c r="H3" s="795"/>
      <c r="I3" s="794" t="s">
        <v>297</v>
      </c>
      <c r="J3" s="795"/>
      <c r="K3" s="780" t="s">
        <v>23</v>
      </c>
      <c r="L3" s="781"/>
      <c r="M3" s="781"/>
      <c r="N3" s="781"/>
      <c r="O3" s="781"/>
      <c r="P3" s="787" t="s">
        <v>298</v>
      </c>
      <c r="Q3" s="788"/>
      <c r="R3" s="788"/>
      <c r="S3" s="788"/>
      <c r="T3" s="789"/>
      <c r="U3" s="784" t="s">
        <v>299</v>
      </c>
      <c r="V3" s="785"/>
      <c r="W3" s="785"/>
      <c r="X3" s="785"/>
      <c r="Y3" s="786"/>
      <c r="Z3" s="782" t="s">
        <v>302</v>
      </c>
      <c r="AA3" s="142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604"/>
      <c r="AU3" s="604"/>
    </row>
    <row r="4" spans="1:65" s="605" customFormat="1" ht="48.75" customHeight="1" x14ac:dyDescent="0.2">
      <c r="A4" s="791"/>
      <c r="B4" s="792"/>
      <c r="C4" s="793"/>
      <c r="D4" s="616">
        <v>1</v>
      </c>
      <c r="E4" s="616">
        <v>2</v>
      </c>
      <c r="F4" s="616">
        <v>3</v>
      </c>
      <c r="G4" s="616">
        <v>4</v>
      </c>
      <c r="H4" s="616">
        <v>5</v>
      </c>
      <c r="I4" s="24" t="s">
        <v>23</v>
      </c>
      <c r="J4" s="608" t="s">
        <v>298</v>
      </c>
      <c r="K4" s="606">
        <v>1</v>
      </c>
      <c r="L4" s="606">
        <v>2</v>
      </c>
      <c r="M4" s="606">
        <v>3</v>
      </c>
      <c r="N4" s="606">
        <v>4</v>
      </c>
      <c r="O4" s="606">
        <v>5</v>
      </c>
      <c r="P4" s="607">
        <v>1</v>
      </c>
      <c r="Q4" s="607">
        <v>2</v>
      </c>
      <c r="R4" s="607">
        <v>3</v>
      </c>
      <c r="S4" s="607">
        <v>4</v>
      </c>
      <c r="T4" s="607">
        <v>5</v>
      </c>
      <c r="U4" s="607">
        <v>1</v>
      </c>
      <c r="V4" s="607">
        <v>2</v>
      </c>
      <c r="W4" s="607">
        <v>3</v>
      </c>
      <c r="X4" s="607">
        <v>4</v>
      </c>
      <c r="Y4" s="607">
        <v>5</v>
      </c>
      <c r="Z4" s="783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604"/>
      <c r="AU4" s="604"/>
    </row>
    <row r="5" spans="1:65" s="92" customFormat="1" ht="24.75" customHeight="1" x14ac:dyDescent="0.2">
      <c r="A5" s="85"/>
      <c r="B5" s="208" t="s">
        <v>145</v>
      </c>
      <c r="C5" s="610" t="s">
        <v>287</v>
      </c>
      <c r="D5" s="617">
        <v>200</v>
      </c>
      <c r="E5" s="618">
        <v>500</v>
      </c>
      <c r="F5" s="617"/>
      <c r="G5" s="617"/>
      <c r="H5" s="618"/>
      <c r="I5" s="613">
        <v>62000</v>
      </c>
      <c r="J5" s="580">
        <v>61000</v>
      </c>
      <c r="K5" s="580">
        <f>SUM(D5*I5)</f>
        <v>12400000</v>
      </c>
      <c r="L5" s="580">
        <f>SUM(E5*I5)</f>
        <v>31000000</v>
      </c>
      <c r="M5" s="580">
        <f>SUM(F5*I5)</f>
        <v>0</v>
      </c>
      <c r="N5" s="580">
        <f>SUM(G5*I5)</f>
        <v>0</v>
      </c>
      <c r="O5" s="580">
        <f>SUM(H5*I5)</f>
        <v>0</v>
      </c>
      <c r="P5" s="100">
        <f>SUM(D5*J5)</f>
        <v>12200000</v>
      </c>
      <c r="Q5" s="100">
        <f>SUM(E5*J5)</f>
        <v>30500000</v>
      </c>
      <c r="R5" s="100">
        <f>SUM(F5*J5)</f>
        <v>0</v>
      </c>
      <c r="S5" s="100">
        <f>SUM(G5*J5)</f>
        <v>0</v>
      </c>
      <c r="T5" s="100">
        <f>SUM(H5*J5)</f>
        <v>0</v>
      </c>
      <c r="U5" s="609">
        <f t="shared" ref="U5:Y7" si="0">SUM(K5-P5)</f>
        <v>200000</v>
      </c>
      <c r="V5" s="609">
        <f t="shared" si="0"/>
        <v>500000</v>
      </c>
      <c r="W5" s="609">
        <f t="shared" si="0"/>
        <v>0</v>
      </c>
      <c r="X5" s="609">
        <f t="shared" si="0"/>
        <v>0</v>
      </c>
      <c r="Y5" s="609">
        <f t="shared" si="0"/>
        <v>0</v>
      </c>
      <c r="Z5" s="102">
        <f>SUM(U5:Y5)</f>
        <v>700000</v>
      </c>
      <c r="AA5" s="167" t="e">
        <f>SUM(#REF!/#REF!)</f>
        <v>#REF!</v>
      </c>
      <c r="AB5" s="173">
        <v>1</v>
      </c>
      <c r="AC5" s="173"/>
      <c r="AD5" s="173"/>
      <c r="AE5" s="91"/>
      <c r="AF5" s="91"/>
      <c r="AG5" s="91"/>
      <c r="AH5" s="91"/>
      <c r="AI5" s="91"/>
      <c r="AJ5" s="91"/>
      <c r="AK5" s="91"/>
      <c r="AL5" s="91"/>
      <c r="AM5" s="91"/>
      <c r="AN5" s="91"/>
      <c r="AO5" s="91"/>
      <c r="AP5" s="91"/>
      <c r="AQ5" s="91"/>
      <c r="AR5" s="91"/>
      <c r="AS5" s="91"/>
      <c r="AT5" s="91"/>
      <c r="AU5" s="91"/>
    </row>
    <row r="6" spans="1:65" s="92" customFormat="1" ht="24.75" customHeight="1" x14ac:dyDescent="0.2">
      <c r="A6" s="85"/>
      <c r="B6" s="208" t="s">
        <v>164</v>
      </c>
      <c r="C6" s="611" t="s">
        <v>286</v>
      </c>
      <c r="D6" s="617">
        <v>200</v>
      </c>
      <c r="E6" s="617"/>
      <c r="F6" s="617"/>
      <c r="G6" s="617"/>
      <c r="H6" s="498"/>
      <c r="I6" s="614">
        <v>162500</v>
      </c>
      <c r="J6" s="276">
        <v>157500</v>
      </c>
      <c r="K6" s="580">
        <f t="shared" ref="K6:K7" si="1">SUM(D6*I6)</f>
        <v>32500000</v>
      </c>
      <c r="L6" s="580">
        <f t="shared" ref="L6:L7" si="2">SUM(E6*I6)</f>
        <v>0</v>
      </c>
      <c r="M6" s="580">
        <f t="shared" ref="M6:M7" si="3">SUM(F6*I6)</f>
        <v>0</v>
      </c>
      <c r="N6" s="580">
        <f t="shared" ref="N6:N7" si="4">SUM(G6*I6)</f>
        <v>0</v>
      </c>
      <c r="O6" s="580">
        <f t="shared" ref="O6:O7" si="5">SUM(H6*I6)</f>
        <v>0</v>
      </c>
      <c r="P6" s="100">
        <f>SUM(D6*J6)</f>
        <v>31500000</v>
      </c>
      <c r="Q6" s="100">
        <f>SUM(E6*J6)</f>
        <v>0</v>
      </c>
      <c r="R6" s="100">
        <f>SUM(F6*J6)</f>
        <v>0</v>
      </c>
      <c r="S6" s="100">
        <f>SUM(G6*J6)</f>
        <v>0</v>
      </c>
      <c r="T6" s="100">
        <f>SUM(H6*J6)</f>
        <v>0</v>
      </c>
      <c r="U6" s="609">
        <f t="shared" si="0"/>
        <v>1000000</v>
      </c>
      <c r="V6" s="609">
        <f t="shared" si="0"/>
        <v>0</v>
      </c>
      <c r="W6" s="609">
        <f t="shared" si="0"/>
        <v>0</v>
      </c>
      <c r="X6" s="609">
        <f t="shared" si="0"/>
        <v>0</v>
      </c>
      <c r="Y6" s="609">
        <f t="shared" si="0"/>
        <v>0</v>
      </c>
      <c r="Z6" s="102">
        <f t="shared" ref="Z6:Z7" si="6">SUM(U6:Y6)</f>
        <v>1000000</v>
      </c>
      <c r="AA6" s="167" t="e">
        <f>SUM(#REF!/#REF!)</f>
        <v>#REF!</v>
      </c>
      <c r="AB6" s="173">
        <v>1</v>
      </c>
      <c r="AC6" s="173"/>
      <c r="AD6" s="173"/>
      <c r="AE6" s="586"/>
      <c r="AF6" s="586"/>
      <c r="AG6" s="586"/>
      <c r="AH6" s="586"/>
      <c r="AI6" s="586"/>
      <c r="AJ6" s="91"/>
      <c r="AK6" s="91"/>
      <c r="AL6" s="91"/>
      <c r="AM6" s="91"/>
      <c r="AN6" s="91"/>
      <c r="AO6" s="91"/>
      <c r="AP6" s="91"/>
      <c r="AQ6" s="91"/>
      <c r="AR6" s="91"/>
      <c r="AS6" s="91"/>
      <c r="AT6" s="91"/>
      <c r="AU6" s="91"/>
    </row>
    <row r="7" spans="1:65" s="92" customFormat="1" ht="24.75" customHeight="1" thickBot="1" x14ac:dyDescent="0.25">
      <c r="A7" s="85"/>
      <c r="B7" s="208" t="s">
        <v>7</v>
      </c>
      <c r="C7" s="611" t="s">
        <v>286</v>
      </c>
      <c r="D7" s="617">
        <v>60</v>
      </c>
      <c r="E7" s="617">
        <v>60</v>
      </c>
      <c r="F7" s="617"/>
      <c r="G7" s="617"/>
      <c r="H7" s="498"/>
      <c r="I7" s="613">
        <v>125000</v>
      </c>
      <c r="J7" s="276">
        <v>112500</v>
      </c>
      <c r="K7" s="580">
        <f t="shared" si="1"/>
        <v>7500000</v>
      </c>
      <c r="L7" s="580">
        <f t="shared" si="2"/>
        <v>7500000</v>
      </c>
      <c r="M7" s="580">
        <f t="shared" si="3"/>
        <v>0</v>
      </c>
      <c r="N7" s="580">
        <f t="shared" si="4"/>
        <v>0</v>
      </c>
      <c r="O7" s="580">
        <f t="shared" si="5"/>
        <v>0</v>
      </c>
      <c r="P7" s="100">
        <f>SUM(D7*J7)</f>
        <v>6750000</v>
      </c>
      <c r="Q7" s="100">
        <f>SUM(E7*J7)</f>
        <v>6750000</v>
      </c>
      <c r="R7" s="100">
        <f>SUM(F7*J7)</f>
        <v>0</v>
      </c>
      <c r="S7" s="100">
        <f>SUM(G7*J7)</f>
        <v>0</v>
      </c>
      <c r="T7" s="100">
        <f>SUM(H7*J7)</f>
        <v>0</v>
      </c>
      <c r="U7" s="609">
        <f t="shared" si="0"/>
        <v>750000</v>
      </c>
      <c r="V7" s="609">
        <f t="shared" si="0"/>
        <v>750000</v>
      </c>
      <c r="W7" s="609">
        <f t="shared" si="0"/>
        <v>0</v>
      </c>
      <c r="X7" s="609">
        <f t="shared" si="0"/>
        <v>0</v>
      </c>
      <c r="Y7" s="609">
        <f t="shared" si="0"/>
        <v>0</v>
      </c>
      <c r="Z7" s="102">
        <f t="shared" si="6"/>
        <v>1500000</v>
      </c>
      <c r="AA7" s="167" t="e">
        <f>SUM(#REF!/#REF!)</f>
        <v>#REF!</v>
      </c>
      <c r="AB7" s="173">
        <v>2</v>
      </c>
      <c r="AC7" s="173"/>
      <c r="AD7" s="173"/>
      <c r="AE7" s="586"/>
      <c r="AF7" s="586"/>
      <c r="AG7" s="586"/>
      <c r="AH7" s="586"/>
      <c r="AI7" s="586"/>
      <c r="AJ7" s="91"/>
      <c r="AK7" s="91"/>
      <c r="AL7" s="91"/>
      <c r="AM7" s="91"/>
      <c r="AN7" s="91"/>
      <c r="AO7" s="91"/>
      <c r="AP7" s="91"/>
      <c r="AQ7" s="91"/>
      <c r="AR7" s="91"/>
      <c r="AS7" s="91"/>
      <c r="AT7" s="91"/>
      <c r="AU7" s="91"/>
    </row>
    <row r="8" spans="1:65" s="35" customFormat="1" ht="24.75" customHeight="1" thickBot="1" x14ac:dyDescent="0.25">
      <c r="A8" s="40"/>
      <c r="B8" s="41" t="s">
        <v>5</v>
      </c>
      <c r="C8" s="612"/>
      <c r="D8" s="619"/>
      <c r="E8" s="619"/>
      <c r="F8" s="619"/>
      <c r="G8" s="619"/>
      <c r="H8" s="620"/>
      <c r="I8" s="615"/>
      <c r="J8" s="233"/>
      <c r="K8" s="107">
        <f>SUM(K5:K7)</f>
        <v>52400000</v>
      </c>
      <c r="L8" s="107">
        <f t="shared" ref="L8:Y8" si="7">SUM(L5:L7)</f>
        <v>38500000</v>
      </c>
      <c r="M8" s="107">
        <f t="shared" si="7"/>
        <v>0</v>
      </c>
      <c r="N8" s="107">
        <f t="shared" si="7"/>
        <v>0</v>
      </c>
      <c r="O8" s="107">
        <f t="shared" si="7"/>
        <v>0</v>
      </c>
      <c r="P8" s="107">
        <f t="shared" si="7"/>
        <v>50450000</v>
      </c>
      <c r="Q8" s="107">
        <f t="shared" si="7"/>
        <v>37250000</v>
      </c>
      <c r="R8" s="107">
        <f t="shared" si="7"/>
        <v>0</v>
      </c>
      <c r="S8" s="107">
        <f t="shared" si="7"/>
        <v>0</v>
      </c>
      <c r="T8" s="107">
        <f t="shared" si="7"/>
        <v>0</v>
      </c>
      <c r="U8" s="107">
        <f t="shared" si="7"/>
        <v>1950000</v>
      </c>
      <c r="V8" s="107">
        <f t="shared" si="7"/>
        <v>1250000</v>
      </c>
      <c r="W8" s="107">
        <f t="shared" si="7"/>
        <v>0</v>
      </c>
      <c r="X8" s="107">
        <f t="shared" si="7"/>
        <v>0</v>
      </c>
      <c r="Y8" s="107">
        <f t="shared" si="7"/>
        <v>0</v>
      </c>
      <c r="Z8" s="107">
        <f t="shared" ref="Z8" si="8">SUM(Z5:Z7)</f>
        <v>3200000</v>
      </c>
      <c r="AA8" s="168" t="e">
        <f>SUM(AA6:AA7)/9</f>
        <v>#REF!</v>
      </c>
      <c r="AB8" s="175"/>
      <c r="AC8" s="175"/>
      <c r="AD8" s="175"/>
      <c r="AE8" s="46"/>
      <c r="AF8" s="46"/>
      <c r="AG8" s="46"/>
      <c r="AH8" s="46"/>
      <c r="AI8" s="46"/>
      <c r="AJ8" s="46"/>
      <c r="AK8" s="46"/>
      <c r="AL8" s="46"/>
      <c r="AM8" s="46"/>
      <c r="AN8" s="46"/>
      <c r="AO8" s="46"/>
      <c r="AP8" s="46"/>
      <c r="AQ8" s="46"/>
      <c r="AR8" s="46"/>
      <c r="AS8" s="46"/>
      <c r="AT8" s="46"/>
      <c r="AU8" s="46"/>
    </row>
    <row r="9" spans="1:65" s="21" customFormat="1" ht="24.75" customHeight="1" x14ac:dyDescent="0.2">
      <c r="A9" s="47"/>
      <c r="C9" s="47"/>
      <c r="D9" s="47"/>
      <c r="E9" s="47"/>
      <c r="F9" s="47"/>
      <c r="G9" s="47"/>
      <c r="H9" s="47"/>
      <c r="I9" s="47"/>
      <c r="J9" s="234"/>
      <c r="K9" s="234"/>
      <c r="L9" s="234"/>
      <c r="M9" s="234"/>
      <c r="N9" s="234"/>
      <c r="O9" s="234"/>
      <c r="P9" s="50"/>
      <c r="Q9" s="50"/>
      <c r="R9" s="50"/>
      <c r="S9" s="50"/>
      <c r="T9" s="50"/>
      <c r="U9" s="51"/>
      <c r="V9" s="51"/>
      <c r="W9" s="51"/>
      <c r="X9" s="51"/>
      <c r="Y9" s="51"/>
      <c r="Z9" s="52" t="e">
        <f>SUM(Z8+#REF!)</f>
        <v>#REF!</v>
      </c>
      <c r="AA9" s="36"/>
      <c r="AB9" s="176"/>
      <c r="AC9" s="176"/>
      <c r="AD9" s="176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S9" s="25"/>
      <c r="AT9" s="25"/>
      <c r="AU9" s="25"/>
      <c r="AV9" s="25"/>
    </row>
    <row r="10" spans="1:65" s="21" customFormat="1" ht="27" customHeight="1" x14ac:dyDescent="0.2">
      <c r="A10" s="47"/>
      <c r="C10" s="47"/>
      <c r="D10" s="47"/>
      <c r="E10" s="47"/>
      <c r="F10" s="47"/>
      <c r="G10" s="47"/>
      <c r="H10" s="47"/>
      <c r="I10" s="47"/>
      <c r="J10" s="234"/>
      <c r="K10" s="234"/>
      <c r="L10" s="234"/>
      <c r="M10" s="234"/>
      <c r="N10" s="234"/>
      <c r="O10" s="234"/>
      <c r="P10" s="36"/>
      <c r="Q10" s="36"/>
      <c r="R10" s="36"/>
      <c r="S10" s="36"/>
      <c r="T10" s="36"/>
      <c r="U10" s="53"/>
      <c r="V10" s="53"/>
      <c r="W10" s="53"/>
      <c r="X10" s="53"/>
      <c r="Y10" s="53"/>
      <c r="Z10" s="54"/>
      <c r="AA10" s="36"/>
      <c r="AB10" s="176"/>
      <c r="AC10" s="176"/>
      <c r="AD10" s="176"/>
      <c r="AE10" s="25"/>
      <c r="AF10" s="25"/>
      <c r="AG10" s="25"/>
      <c r="AH10" s="25"/>
      <c r="AI10" s="25"/>
      <c r="AJ10" s="25"/>
      <c r="AK10" s="25"/>
      <c r="AL10" s="25"/>
      <c r="AM10" s="25"/>
      <c r="AN10" s="25"/>
      <c r="AO10" s="25"/>
      <c r="AP10" s="25"/>
      <c r="AQ10" s="25"/>
      <c r="AR10" s="25"/>
      <c r="AS10" s="25"/>
      <c r="AT10" s="25"/>
      <c r="AU10" s="25"/>
      <c r="AV10" s="25"/>
    </row>
    <row r="11" spans="1:65" ht="27" customHeight="1" x14ac:dyDescent="0.2"/>
    <row r="12" spans="1:65" ht="27" customHeight="1" x14ac:dyDescent="0.2"/>
    <row r="13" spans="1:65" ht="27" customHeight="1" x14ac:dyDescent="0.2"/>
    <row r="14" spans="1:65" ht="27" customHeight="1" x14ac:dyDescent="0.2"/>
    <row r="15" spans="1:65" ht="27" customHeight="1" x14ac:dyDescent="0.2"/>
    <row r="16" spans="1:65" ht="27" customHeight="1" x14ac:dyDescent="0.2"/>
    <row r="17" ht="27" customHeight="1" x14ac:dyDescent="0.2"/>
  </sheetData>
  <mergeCells count="11">
    <mergeCell ref="A1:B1"/>
    <mergeCell ref="A2:B2"/>
    <mergeCell ref="K3:O3"/>
    <mergeCell ref="Z3:Z4"/>
    <mergeCell ref="U3:Y3"/>
    <mergeCell ref="P3:T3"/>
    <mergeCell ref="A3:A4"/>
    <mergeCell ref="B3:B4"/>
    <mergeCell ref="C3:C4"/>
    <mergeCell ref="I3:J3"/>
    <mergeCell ref="D3:H3"/>
  </mergeCells>
  <pageMargins left="0.70866141732283472" right="0.70866141732283472" top="0.74803149606299213" bottom="1.5354330708661419" header="0.31496062992125984" footer="0.31496062992125984"/>
  <pageSetup paperSize="5" scale="75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F0"/>
  </sheetPr>
  <dimension ref="A1:DF23"/>
  <sheetViews>
    <sheetView topLeftCell="AO13" zoomScale="70" zoomScaleNormal="70" workbookViewId="0">
      <selection activeCell="AZ25" sqref="AZ25"/>
    </sheetView>
  </sheetViews>
  <sheetFormatPr defaultRowHeight="15" x14ac:dyDescent="0.2"/>
  <cols>
    <col min="1" max="1" width="7.5" style="10" customWidth="1"/>
    <col min="2" max="2" width="75.33203125" style="9" customWidth="1"/>
    <col min="3" max="3" width="11" style="170" customWidth="1"/>
    <col min="4" max="4" width="10.83203125" style="228" customWidth="1"/>
    <col min="5" max="16" width="11.6640625" style="4" customWidth="1"/>
    <col min="17" max="17" width="11.6640625" style="15" customWidth="1"/>
    <col min="18" max="18" width="14.33203125" style="9" customWidth="1"/>
    <col min="19" max="19" width="15.83203125" style="9" customWidth="1"/>
    <col min="20" max="20" width="16.1640625" customWidth="1"/>
    <col min="21" max="30" width="11.6640625" customWidth="1"/>
    <col min="31" max="31" width="11.6640625" style="2" customWidth="1"/>
    <col min="32" max="32" width="20.5" style="11" customWidth="1"/>
    <col min="33" max="44" width="17.5" customWidth="1"/>
    <col min="45" max="45" width="17.5" style="13" customWidth="1"/>
    <col min="46" max="57" width="17.5" customWidth="1"/>
    <col min="58" max="59" width="17.5" style="13" customWidth="1"/>
    <col min="60" max="61" width="17.5" style="14" customWidth="1"/>
    <col min="62" max="62" width="16.1640625" style="7" bestFit="1" customWidth="1"/>
    <col min="63" max="63" width="14.1640625" style="3" customWidth="1"/>
    <col min="64" max="64" width="21.5" style="3" customWidth="1"/>
    <col min="65" max="67" width="14.1640625" style="3" customWidth="1"/>
    <col min="68" max="68" width="16.83203125" style="3" bestFit="1" customWidth="1"/>
    <col min="69" max="80" width="9.33203125" style="3"/>
    <col min="81" max="81" width="28.5" bestFit="1" customWidth="1"/>
  </cols>
  <sheetData>
    <row r="1" spans="1:110" s="36" customFormat="1" ht="24.75" customHeight="1" x14ac:dyDescent="0.2">
      <c r="A1" s="169"/>
      <c r="D1" s="230"/>
      <c r="E1" s="169"/>
      <c r="F1" s="169"/>
      <c r="G1" s="169"/>
      <c r="H1" s="169"/>
      <c r="I1" s="169"/>
      <c r="J1" s="169"/>
      <c r="K1" s="169"/>
      <c r="L1" s="169"/>
      <c r="M1" s="169"/>
      <c r="N1" s="169"/>
      <c r="O1" s="169"/>
      <c r="P1" s="169"/>
      <c r="Q1" s="169"/>
      <c r="AT1" s="130" t="e">
        <f>SUM(#REF!+#REF!)</f>
        <v>#REF!</v>
      </c>
      <c r="AU1" s="130" t="e">
        <f>SUM(#REF!+#REF!)</f>
        <v>#REF!</v>
      </c>
      <c r="AV1" s="130" t="e">
        <f>SUM(#REF!+#REF!)</f>
        <v>#REF!</v>
      </c>
      <c r="AW1" s="130" t="e">
        <f>SUM(#REF!+#REF!)</f>
        <v>#REF!</v>
      </c>
      <c r="AX1" s="130" t="e">
        <f>SUM(#REF!+#REF!)</f>
        <v>#REF!</v>
      </c>
      <c r="AY1" s="130" t="e">
        <f>SUM(#REF!+#REF!)</f>
        <v>#REF!</v>
      </c>
      <c r="AZ1" s="130" t="e">
        <f>SUM(#REF!+#REF!)</f>
        <v>#REF!</v>
      </c>
      <c r="BA1" s="130" t="e">
        <f>SUM(#REF!+#REF!)</f>
        <v>#REF!</v>
      </c>
      <c r="BB1" s="130" t="e">
        <f>SUM(#REF!+#REF!)</f>
        <v>#REF!</v>
      </c>
      <c r="BC1" s="130" t="e">
        <f>SUM(#REF!+#REF!)</f>
        <v>#REF!</v>
      </c>
      <c r="BD1" s="130" t="e">
        <f>SUM(#REF!+#REF!)</f>
        <v>#REF!</v>
      </c>
      <c r="BE1" s="130" t="e">
        <f>SUM(#REF!+#REF!)</f>
        <v>#REF!</v>
      </c>
      <c r="BF1" s="130" t="e">
        <f>SUM(AT1:BE1)</f>
        <v>#REF!</v>
      </c>
      <c r="BH1" s="220"/>
      <c r="BI1" s="54" t="e">
        <f>SUM(#REF!-#REF!)</f>
        <v>#REF!</v>
      </c>
      <c r="BJ1" s="36" t="s">
        <v>36</v>
      </c>
      <c r="BL1" s="147"/>
      <c r="BM1" s="147"/>
      <c r="BN1" s="147"/>
      <c r="BO1" s="147"/>
      <c r="BP1" s="147"/>
      <c r="BQ1" s="147"/>
      <c r="BR1" s="147"/>
      <c r="BS1" s="147"/>
      <c r="BT1" s="147"/>
      <c r="BU1" s="147"/>
      <c r="BV1" s="147"/>
      <c r="BW1" s="147"/>
      <c r="BX1" s="147"/>
      <c r="BY1" s="147"/>
      <c r="BZ1" s="147"/>
      <c r="CA1" s="147"/>
      <c r="CB1" s="147"/>
      <c r="CC1" s="147"/>
    </row>
    <row r="2" spans="1:110" s="131" customFormat="1" ht="16.5" customHeight="1" x14ac:dyDescent="0.2">
      <c r="A2" s="776" t="s">
        <v>9</v>
      </c>
      <c r="B2" s="777"/>
      <c r="C2" s="131" t="s">
        <v>88</v>
      </c>
      <c r="D2" s="2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143"/>
      <c r="U2" s="143"/>
      <c r="V2" s="143"/>
      <c r="W2" s="143"/>
      <c r="X2" s="143"/>
      <c r="Y2" s="143"/>
      <c r="Z2" s="143"/>
      <c r="AA2" s="143"/>
      <c r="AB2" s="143"/>
      <c r="AC2" s="143"/>
      <c r="AD2" s="143"/>
      <c r="AE2" s="143"/>
      <c r="AF2" s="24"/>
      <c r="AG2" s="143"/>
      <c r="AH2" s="143"/>
      <c r="AI2" s="143"/>
      <c r="AJ2" s="143"/>
      <c r="AK2" s="143"/>
      <c r="AL2" s="143"/>
      <c r="AM2" s="143"/>
      <c r="AN2" s="143"/>
      <c r="AO2" s="143"/>
      <c r="AP2" s="143"/>
      <c r="AQ2" s="143"/>
      <c r="AR2" s="143"/>
      <c r="AS2" s="142"/>
      <c r="AT2" s="143"/>
      <c r="AU2" s="143"/>
      <c r="AV2" s="143"/>
      <c r="AW2" s="143"/>
      <c r="AX2" s="143"/>
      <c r="AY2" s="143"/>
      <c r="AZ2" s="143"/>
      <c r="BA2" s="143"/>
      <c r="BB2" s="143"/>
      <c r="BC2" s="143"/>
      <c r="BD2" s="143"/>
      <c r="BE2" s="143"/>
      <c r="BF2" s="142"/>
      <c r="BG2" s="142"/>
      <c r="BH2" s="142"/>
      <c r="BI2" s="146"/>
      <c r="BJ2" s="142"/>
      <c r="BK2" s="143"/>
      <c r="BL2" s="143"/>
      <c r="BM2" s="143"/>
      <c r="BN2" s="143"/>
      <c r="BO2" s="143"/>
      <c r="BP2" s="143"/>
      <c r="BQ2" s="143"/>
      <c r="BR2" s="143"/>
      <c r="BS2" s="143"/>
      <c r="BT2" s="143"/>
      <c r="BU2" s="143"/>
      <c r="BV2" s="142"/>
      <c r="BW2" s="142"/>
      <c r="BX2" s="142"/>
      <c r="BY2" s="142"/>
      <c r="BZ2" s="146"/>
      <c r="CA2" s="142"/>
      <c r="CB2" s="142"/>
      <c r="CC2" s="393"/>
      <c r="CD2" s="393"/>
      <c r="CE2" s="393"/>
      <c r="CF2" s="393"/>
      <c r="CG2" s="393"/>
      <c r="CH2" s="393"/>
      <c r="CI2" s="393"/>
      <c r="CJ2" s="393"/>
      <c r="CK2" s="393"/>
      <c r="CL2" s="393"/>
      <c r="CM2" s="393"/>
      <c r="CN2" s="393"/>
      <c r="CO2" s="393"/>
      <c r="CP2" s="393"/>
      <c r="CQ2" s="393"/>
      <c r="CR2" s="393"/>
      <c r="CS2" s="393"/>
      <c r="CT2" s="393"/>
    </row>
    <row r="3" spans="1:110" s="131" customFormat="1" ht="16.5" customHeight="1" x14ac:dyDescent="0.2">
      <c r="A3" s="778" t="s">
        <v>10</v>
      </c>
      <c r="B3" s="779"/>
      <c r="C3" s="149" t="s">
        <v>84</v>
      </c>
      <c r="D3" s="225"/>
      <c r="E3" s="150"/>
      <c r="F3" s="150"/>
      <c r="G3" s="150"/>
      <c r="H3" s="150"/>
      <c r="I3" s="150"/>
      <c r="J3" s="150"/>
      <c r="K3" s="150"/>
      <c r="L3" s="150"/>
      <c r="M3" s="150"/>
      <c r="N3" s="150"/>
      <c r="O3" s="150"/>
      <c r="P3" s="150"/>
      <c r="Q3" s="150"/>
      <c r="R3" s="150"/>
      <c r="S3" s="150"/>
      <c r="T3" s="148"/>
      <c r="U3" s="148"/>
      <c r="V3" s="148"/>
      <c r="W3" s="148"/>
      <c r="X3" s="148"/>
      <c r="Y3" s="148"/>
      <c r="Z3" s="148"/>
      <c r="AA3" s="148"/>
      <c r="AB3" s="148"/>
      <c r="AC3" s="148"/>
      <c r="AD3" s="148"/>
      <c r="AE3" s="148"/>
      <c r="AF3" s="150"/>
      <c r="AG3" s="148"/>
      <c r="AH3" s="148"/>
      <c r="AI3" s="148"/>
      <c r="AJ3" s="148"/>
      <c r="AK3" s="148"/>
      <c r="AL3" s="148"/>
      <c r="AM3" s="148"/>
      <c r="AN3" s="148"/>
      <c r="AO3" s="148"/>
      <c r="AP3" s="148"/>
      <c r="AQ3" s="148"/>
      <c r="AR3" s="148"/>
      <c r="AS3" s="148"/>
      <c r="AT3" s="148"/>
      <c r="AU3" s="148"/>
      <c r="AV3" s="148"/>
      <c r="AW3" s="148"/>
      <c r="AX3" s="148"/>
      <c r="AY3" s="148"/>
      <c r="AZ3" s="148"/>
      <c r="BA3" s="148"/>
      <c r="BB3" s="148"/>
      <c r="BC3" s="148"/>
      <c r="BD3" s="148"/>
      <c r="BE3" s="148"/>
      <c r="BF3" s="148"/>
      <c r="BG3" s="148"/>
      <c r="BH3" s="148"/>
      <c r="BI3" s="153"/>
      <c r="BJ3" s="142"/>
      <c r="BK3" s="24"/>
      <c r="BL3" s="24"/>
      <c r="BM3" s="24"/>
      <c r="BN3" s="24"/>
      <c r="BO3" s="24"/>
      <c r="BP3" s="24"/>
      <c r="BQ3" s="24"/>
      <c r="BR3" s="24"/>
      <c r="BS3" s="24"/>
      <c r="BT3" s="24"/>
      <c r="BU3" s="24"/>
      <c r="BV3" s="24"/>
      <c r="BW3" s="24"/>
      <c r="BX3" s="24"/>
      <c r="BY3" s="24"/>
      <c r="BZ3" s="24"/>
      <c r="CA3" s="142"/>
      <c r="CB3" s="142"/>
      <c r="CC3" s="393">
        <v>1100000</v>
      </c>
      <c r="CD3" s="393"/>
      <c r="CE3" s="393"/>
      <c r="CF3" s="393"/>
      <c r="CG3" s="393"/>
      <c r="CH3" s="393"/>
      <c r="CI3" s="393"/>
      <c r="CJ3" s="393"/>
      <c r="CK3" s="393"/>
      <c r="CL3" s="393"/>
      <c r="CM3" s="393"/>
      <c r="CN3" s="393"/>
      <c r="CO3" s="393"/>
      <c r="CP3" s="393"/>
      <c r="CQ3" s="393"/>
      <c r="CR3" s="393"/>
      <c r="CS3" s="393"/>
      <c r="CT3" s="393"/>
    </row>
    <row r="4" spans="1:110" s="8" customFormat="1" ht="48.75" customHeight="1" x14ac:dyDescent="0.2">
      <c r="A4" s="797" t="s">
        <v>11</v>
      </c>
      <c r="B4" s="800" t="s">
        <v>12</v>
      </c>
      <c r="C4" s="800" t="s">
        <v>26</v>
      </c>
      <c r="D4" s="819" t="s">
        <v>13</v>
      </c>
      <c r="E4" s="819"/>
      <c r="F4" s="819"/>
      <c r="G4" s="819"/>
      <c r="H4" s="819"/>
      <c r="I4" s="819"/>
      <c r="J4" s="819"/>
      <c r="K4" s="819"/>
      <c r="L4" s="819"/>
      <c r="M4" s="819"/>
      <c r="N4" s="819"/>
      <c r="O4" s="819"/>
      <c r="P4" s="819"/>
      <c r="Q4" s="819"/>
      <c r="R4" s="800" t="s">
        <v>24</v>
      </c>
      <c r="S4" s="820" t="s">
        <v>21</v>
      </c>
      <c r="T4" s="821"/>
      <c r="U4" s="821"/>
      <c r="V4" s="821"/>
      <c r="W4" s="821"/>
      <c r="X4" s="821"/>
      <c r="Y4" s="821"/>
      <c r="Z4" s="821"/>
      <c r="AA4" s="821"/>
      <c r="AB4" s="821"/>
      <c r="AC4" s="821"/>
      <c r="AD4" s="821"/>
      <c r="AE4" s="822"/>
      <c r="AF4" s="823" t="s">
        <v>6</v>
      </c>
      <c r="AG4" s="823"/>
      <c r="AH4" s="823"/>
      <c r="AI4" s="823"/>
      <c r="AJ4" s="823"/>
      <c r="AK4" s="823"/>
      <c r="AL4" s="823"/>
      <c r="AM4" s="823"/>
      <c r="AN4" s="823"/>
      <c r="AO4" s="823"/>
      <c r="AP4" s="823"/>
      <c r="AQ4" s="823"/>
      <c r="AR4" s="823"/>
      <c r="AS4" s="823"/>
      <c r="AT4" s="813" t="s">
        <v>40</v>
      </c>
      <c r="AU4" s="814"/>
      <c r="AV4" s="814"/>
      <c r="AW4" s="814"/>
      <c r="AX4" s="814"/>
      <c r="AY4" s="814"/>
      <c r="AZ4" s="814"/>
      <c r="BA4" s="814"/>
      <c r="BB4" s="814"/>
      <c r="BC4" s="814"/>
      <c r="BD4" s="814"/>
      <c r="BE4" s="814"/>
      <c r="BF4" s="815"/>
      <c r="BG4" s="800" t="s">
        <v>37</v>
      </c>
      <c r="BH4" s="800" t="s">
        <v>124</v>
      </c>
      <c r="BI4" s="803" t="s">
        <v>38</v>
      </c>
      <c r="BJ4" s="142"/>
      <c r="BK4" s="24"/>
      <c r="BL4" s="24"/>
      <c r="BM4" s="24"/>
      <c r="BN4" s="24"/>
      <c r="BO4" s="24"/>
      <c r="BP4" s="24"/>
      <c r="BQ4" s="24"/>
      <c r="BR4" s="24"/>
      <c r="BS4" s="24"/>
      <c r="BT4" s="24"/>
      <c r="BU4" s="24"/>
      <c r="BV4" s="24"/>
      <c r="BW4" s="24"/>
      <c r="BX4" s="24"/>
      <c r="BY4" s="24"/>
      <c r="BZ4" s="24"/>
      <c r="CA4" s="26"/>
      <c r="CB4" s="26"/>
    </row>
    <row r="5" spans="1:110" s="8" customFormat="1" ht="48.75" customHeight="1" x14ac:dyDescent="0.2">
      <c r="A5" s="798"/>
      <c r="B5" s="801"/>
      <c r="C5" s="801"/>
      <c r="D5" s="806" t="s">
        <v>22</v>
      </c>
      <c r="E5" s="808" t="s">
        <v>23</v>
      </c>
      <c r="F5" s="809"/>
      <c r="G5" s="809"/>
      <c r="H5" s="809"/>
      <c r="I5" s="809"/>
      <c r="J5" s="809"/>
      <c r="K5" s="809"/>
      <c r="L5" s="809"/>
      <c r="M5" s="809"/>
      <c r="N5" s="809"/>
      <c r="O5" s="809"/>
      <c r="P5" s="809"/>
      <c r="Q5" s="809"/>
      <c r="R5" s="801"/>
      <c r="S5" s="810" t="s">
        <v>22</v>
      </c>
      <c r="T5" s="808" t="s">
        <v>23</v>
      </c>
      <c r="U5" s="809"/>
      <c r="V5" s="809"/>
      <c r="W5" s="809"/>
      <c r="X5" s="809"/>
      <c r="Y5" s="809"/>
      <c r="Z5" s="809"/>
      <c r="AA5" s="809"/>
      <c r="AB5" s="809"/>
      <c r="AC5" s="809"/>
      <c r="AD5" s="809"/>
      <c r="AE5" s="812"/>
      <c r="AF5" s="810" t="s">
        <v>22</v>
      </c>
      <c r="AG5" s="808" t="s">
        <v>23</v>
      </c>
      <c r="AH5" s="809"/>
      <c r="AI5" s="809"/>
      <c r="AJ5" s="809"/>
      <c r="AK5" s="809"/>
      <c r="AL5" s="809"/>
      <c r="AM5" s="809"/>
      <c r="AN5" s="809"/>
      <c r="AO5" s="809"/>
      <c r="AP5" s="809"/>
      <c r="AQ5" s="809"/>
      <c r="AR5" s="809"/>
      <c r="AS5" s="812"/>
      <c r="AT5" s="816"/>
      <c r="AU5" s="817"/>
      <c r="AV5" s="817"/>
      <c r="AW5" s="817"/>
      <c r="AX5" s="817"/>
      <c r="AY5" s="817"/>
      <c r="AZ5" s="817"/>
      <c r="BA5" s="817"/>
      <c r="BB5" s="817"/>
      <c r="BC5" s="817"/>
      <c r="BD5" s="817"/>
      <c r="BE5" s="817"/>
      <c r="BF5" s="818"/>
      <c r="BG5" s="801"/>
      <c r="BH5" s="801"/>
      <c r="BI5" s="804"/>
      <c r="BJ5" s="142"/>
      <c r="BK5" s="24"/>
      <c r="BL5" s="24"/>
      <c r="BM5" s="24"/>
      <c r="BN5" s="24"/>
      <c r="BO5" s="24"/>
      <c r="BP5" s="24"/>
      <c r="BQ5" s="24"/>
      <c r="BR5" s="24"/>
      <c r="BS5" s="24"/>
      <c r="BT5" s="24"/>
      <c r="BU5" s="24"/>
      <c r="BV5" s="24"/>
      <c r="BW5" s="24"/>
      <c r="BX5" s="24"/>
      <c r="BY5" s="24"/>
      <c r="BZ5" s="24"/>
      <c r="CA5" s="26"/>
      <c r="CB5" s="26"/>
    </row>
    <row r="6" spans="1:110" s="6" customFormat="1" ht="28.5" customHeight="1" x14ac:dyDescent="0.2">
      <c r="A6" s="799"/>
      <c r="B6" s="802"/>
      <c r="C6" s="802"/>
      <c r="D6" s="807"/>
      <c r="E6" s="27">
        <v>1</v>
      </c>
      <c r="F6" s="27">
        <v>2</v>
      </c>
      <c r="G6" s="27">
        <v>3</v>
      </c>
      <c r="H6" s="27">
        <v>4</v>
      </c>
      <c r="I6" s="27">
        <v>5</v>
      </c>
      <c r="J6" s="27">
        <v>6</v>
      </c>
      <c r="K6" s="27">
        <v>7</v>
      </c>
      <c r="L6" s="27">
        <v>8</v>
      </c>
      <c r="M6" s="27">
        <v>9</v>
      </c>
      <c r="N6" s="27">
        <v>10</v>
      </c>
      <c r="O6" s="27">
        <v>11</v>
      </c>
      <c r="P6" s="27">
        <v>12</v>
      </c>
      <c r="Q6" s="27" t="s">
        <v>25</v>
      </c>
      <c r="R6" s="802"/>
      <c r="S6" s="811"/>
      <c r="T6" s="27">
        <v>1</v>
      </c>
      <c r="U6" s="27">
        <v>2</v>
      </c>
      <c r="V6" s="27">
        <v>3</v>
      </c>
      <c r="W6" s="27">
        <v>4</v>
      </c>
      <c r="X6" s="27">
        <v>5</v>
      </c>
      <c r="Y6" s="27">
        <v>6</v>
      </c>
      <c r="Z6" s="27">
        <v>7</v>
      </c>
      <c r="AA6" s="27">
        <v>8</v>
      </c>
      <c r="AB6" s="27">
        <v>9</v>
      </c>
      <c r="AC6" s="27">
        <v>10</v>
      </c>
      <c r="AD6" s="27">
        <v>11</v>
      </c>
      <c r="AE6" s="27">
        <v>12</v>
      </c>
      <c r="AF6" s="811"/>
      <c r="AG6" s="27">
        <v>1</v>
      </c>
      <c r="AH6" s="27">
        <v>2</v>
      </c>
      <c r="AI6" s="27">
        <v>3</v>
      </c>
      <c r="AJ6" s="27">
        <v>4</v>
      </c>
      <c r="AK6" s="27">
        <v>5</v>
      </c>
      <c r="AL6" s="27">
        <v>6</v>
      </c>
      <c r="AM6" s="27">
        <v>7</v>
      </c>
      <c r="AN6" s="27">
        <v>8</v>
      </c>
      <c r="AO6" s="27">
        <v>9</v>
      </c>
      <c r="AP6" s="27">
        <v>10</v>
      </c>
      <c r="AQ6" s="27">
        <v>11</v>
      </c>
      <c r="AR6" s="27">
        <v>12</v>
      </c>
      <c r="AS6" s="27" t="s">
        <v>16</v>
      </c>
      <c r="AT6" s="181">
        <v>1</v>
      </c>
      <c r="AU6" s="181">
        <v>2</v>
      </c>
      <c r="AV6" s="181">
        <v>3</v>
      </c>
      <c r="AW6" s="181">
        <v>4</v>
      </c>
      <c r="AX6" s="181">
        <v>5</v>
      </c>
      <c r="AY6" s="181">
        <v>6</v>
      </c>
      <c r="AZ6" s="181">
        <v>7</v>
      </c>
      <c r="BA6" s="181">
        <v>8</v>
      </c>
      <c r="BB6" s="181">
        <v>9</v>
      </c>
      <c r="BC6" s="181">
        <v>10</v>
      </c>
      <c r="BD6" s="181">
        <v>11</v>
      </c>
      <c r="BE6" s="181">
        <v>12</v>
      </c>
      <c r="BF6" s="27" t="s">
        <v>16</v>
      </c>
      <c r="BG6" s="802"/>
      <c r="BH6" s="802"/>
      <c r="BI6" s="805"/>
      <c r="BJ6" s="7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  <c r="BX6" s="28"/>
      <c r="BY6" s="28"/>
      <c r="BZ6" s="28"/>
      <c r="CA6" s="28"/>
      <c r="CB6" s="28"/>
    </row>
    <row r="7" spans="1:110" s="7" customFormat="1" ht="24.75" customHeight="1" x14ac:dyDescent="0.2">
      <c r="A7" s="37"/>
      <c r="B7" s="155" t="s">
        <v>89</v>
      </c>
      <c r="C7" s="29" t="s">
        <v>162</v>
      </c>
      <c r="D7" s="229">
        <v>100</v>
      </c>
      <c r="E7" s="81">
        <v>50</v>
      </c>
      <c r="F7" s="570">
        <v>50</v>
      </c>
      <c r="G7" s="30"/>
      <c r="H7" s="30"/>
      <c r="I7" s="30"/>
      <c r="J7" s="30"/>
      <c r="K7" s="30"/>
      <c r="L7" s="30"/>
      <c r="M7" s="30"/>
      <c r="N7" s="30"/>
      <c r="O7" s="30"/>
      <c r="P7" s="30"/>
      <c r="Q7" s="31">
        <f>SUM(E7:P7)</f>
        <v>100</v>
      </c>
      <c r="R7" s="82" t="s">
        <v>8</v>
      </c>
      <c r="S7" s="156">
        <v>10000</v>
      </c>
      <c r="T7" s="83">
        <v>10000</v>
      </c>
      <c r="U7" s="83">
        <v>10000</v>
      </c>
      <c r="V7" s="32"/>
      <c r="W7" s="32"/>
      <c r="X7" s="32"/>
      <c r="Y7" s="32"/>
      <c r="Z7" s="32"/>
      <c r="AA7" s="32"/>
      <c r="AB7" s="32"/>
      <c r="AC7" s="32"/>
      <c r="AD7" s="32"/>
      <c r="AE7" s="32"/>
      <c r="AF7" s="68">
        <f>SUM(Q7*S7)</f>
        <v>1000000</v>
      </c>
      <c r="AG7" s="69">
        <f t="shared" ref="AG7:AI7" si="0">T7*E7</f>
        <v>500000</v>
      </c>
      <c r="AH7" s="69">
        <f t="shared" si="0"/>
        <v>500000</v>
      </c>
      <c r="AI7" s="69">
        <f t="shared" si="0"/>
        <v>0</v>
      </c>
      <c r="AJ7" s="69">
        <f t="shared" ref="AJ7:AR7" si="1">W7*H7</f>
        <v>0</v>
      </c>
      <c r="AK7" s="69">
        <f t="shared" si="1"/>
        <v>0</v>
      </c>
      <c r="AL7" s="69">
        <f t="shared" si="1"/>
        <v>0</v>
      </c>
      <c r="AM7" s="69">
        <f t="shared" si="1"/>
        <v>0</v>
      </c>
      <c r="AN7" s="69">
        <f t="shared" si="1"/>
        <v>0</v>
      </c>
      <c r="AO7" s="69">
        <f t="shared" si="1"/>
        <v>0</v>
      </c>
      <c r="AP7" s="69">
        <f t="shared" si="1"/>
        <v>0</v>
      </c>
      <c r="AQ7" s="69">
        <f t="shared" si="1"/>
        <v>0</v>
      </c>
      <c r="AR7" s="69">
        <f t="shared" si="1"/>
        <v>0</v>
      </c>
      <c r="AS7" s="70">
        <f>SUM(AG7:AR7)</f>
        <v>1000000</v>
      </c>
      <c r="AT7" s="69"/>
      <c r="AU7" s="69"/>
      <c r="AV7" s="69"/>
      <c r="AW7" s="69"/>
      <c r="AX7" s="69"/>
      <c r="AY7" s="69"/>
      <c r="AZ7" s="69"/>
      <c r="BA7" s="69"/>
      <c r="BB7" s="69"/>
      <c r="BC7" s="69"/>
      <c r="BD7" s="69"/>
      <c r="BE7" s="69"/>
      <c r="BF7" s="71">
        <f>SUM(AT7:BE7)</f>
        <v>0</v>
      </c>
      <c r="BG7" s="72">
        <f>AF7-AS7-BF7</f>
        <v>0</v>
      </c>
      <c r="BH7" s="73">
        <f>S7*D7</f>
        <v>1000000</v>
      </c>
      <c r="BI7" s="74">
        <f>BH7-AS7-BF7</f>
        <v>0</v>
      </c>
      <c r="BJ7" s="182">
        <f>SUM(Q7/D7)</f>
        <v>1</v>
      </c>
      <c r="BK7" s="33"/>
      <c r="BL7" s="33"/>
      <c r="BM7" s="33"/>
      <c r="BN7" s="33"/>
      <c r="BO7" s="33"/>
      <c r="BP7" s="39"/>
      <c r="BQ7" s="39"/>
      <c r="BR7" s="39"/>
      <c r="BS7" s="39"/>
      <c r="BT7" s="39"/>
      <c r="BU7" s="39"/>
      <c r="BV7" s="39"/>
      <c r="BW7" s="39"/>
      <c r="BX7" s="39"/>
      <c r="BY7" s="39"/>
      <c r="BZ7" s="39"/>
      <c r="CA7" s="39"/>
      <c r="CB7" s="39"/>
    </row>
    <row r="8" spans="1:110" s="7" customFormat="1" ht="24.75" customHeight="1" x14ac:dyDescent="0.2">
      <c r="A8" s="37"/>
      <c r="B8" s="155"/>
      <c r="C8" s="29"/>
      <c r="D8" s="229"/>
      <c r="E8" s="391"/>
      <c r="F8" s="391"/>
      <c r="G8" s="30"/>
      <c r="H8" s="30"/>
      <c r="I8" s="30"/>
      <c r="J8" s="30"/>
      <c r="K8" s="30"/>
      <c r="L8" s="30"/>
      <c r="M8" s="30"/>
      <c r="N8" s="30"/>
      <c r="O8" s="30"/>
      <c r="P8" s="30"/>
      <c r="Q8" s="407"/>
      <c r="R8" s="82"/>
      <c r="S8" s="156"/>
      <c r="T8" s="83"/>
      <c r="U8" s="83"/>
      <c r="V8" s="83"/>
      <c r="W8" s="83"/>
      <c r="X8" s="83"/>
      <c r="Y8" s="32"/>
      <c r="Z8" s="32"/>
      <c r="AA8" s="32"/>
      <c r="AB8" s="32"/>
      <c r="AC8" s="32"/>
      <c r="AD8" s="32"/>
      <c r="AE8" s="32"/>
      <c r="AF8" s="68"/>
      <c r="AG8" s="69"/>
      <c r="AH8" s="69"/>
      <c r="AI8" s="69"/>
      <c r="AJ8" s="69"/>
      <c r="AK8" s="69"/>
      <c r="AL8" s="69"/>
      <c r="AM8" s="69"/>
      <c r="AN8" s="69"/>
      <c r="AO8" s="69"/>
      <c r="AP8" s="69"/>
      <c r="AQ8" s="69"/>
      <c r="AR8" s="69"/>
      <c r="AS8" s="70"/>
      <c r="AT8" s="69"/>
      <c r="AU8" s="69"/>
      <c r="AV8" s="69"/>
      <c r="AW8" s="69"/>
      <c r="AX8" s="69"/>
      <c r="AY8" s="69"/>
      <c r="AZ8" s="69"/>
      <c r="BA8" s="69"/>
      <c r="BB8" s="69"/>
      <c r="BC8" s="69"/>
      <c r="BD8" s="69"/>
      <c r="BE8" s="69"/>
      <c r="BF8" s="71"/>
      <c r="BG8" s="72"/>
      <c r="BH8" s="73"/>
      <c r="BI8" s="74"/>
      <c r="BJ8" s="182"/>
      <c r="BK8" s="33"/>
      <c r="BL8" s="33"/>
      <c r="BM8" s="33"/>
      <c r="BN8" s="33"/>
      <c r="BO8" s="33"/>
      <c r="BP8" s="39"/>
      <c r="BQ8" s="39"/>
      <c r="BR8" s="39"/>
      <c r="BS8" s="39"/>
      <c r="BT8" s="39"/>
      <c r="BU8" s="39"/>
      <c r="BV8" s="39"/>
      <c r="BW8" s="39"/>
      <c r="BX8" s="39"/>
      <c r="BY8" s="39"/>
      <c r="BZ8" s="39"/>
      <c r="CA8" s="39"/>
      <c r="CB8" s="39"/>
    </row>
    <row r="9" spans="1:110" s="7" customFormat="1" ht="24.75" customHeight="1" thickBot="1" x14ac:dyDescent="0.25">
      <c r="A9" s="37"/>
      <c r="B9" s="155"/>
      <c r="C9" s="29"/>
      <c r="D9" s="226"/>
      <c r="E9" s="81"/>
      <c r="F9" s="81"/>
      <c r="G9" s="30"/>
      <c r="H9" s="30"/>
      <c r="I9" s="30"/>
      <c r="J9" s="30"/>
      <c r="K9" s="30"/>
      <c r="L9" s="30"/>
      <c r="M9" s="30"/>
      <c r="N9" s="30"/>
      <c r="O9" s="30"/>
      <c r="P9" s="30"/>
      <c r="Q9" s="31"/>
      <c r="R9" s="82"/>
      <c r="S9" s="156"/>
      <c r="T9" s="83"/>
      <c r="U9" s="83"/>
      <c r="V9" s="83"/>
      <c r="W9" s="83"/>
      <c r="X9" s="83"/>
      <c r="Y9" s="32"/>
      <c r="Z9" s="32"/>
      <c r="AA9" s="32"/>
      <c r="AB9" s="32"/>
      <c r="AC9" s="32"/>
      <c r="AD9" s="32"/>
      <c r="AE9" s="32"/>
      <c r="AF9" s="68"/>
      <c r="AG9" s="69"/>
      <c r="AH9" s="69"/>
      <c r="AI9" s="69"/>
      <c r="AJ9" s="69"/>
      <c r="AK9" s="69"/>
      <c r="AL9" s="69"/>
      <c r="AM9" s="69"/>
      <c r="AN9" s="69"/>
      <c r="AO9" s="69"/>
      <c r="AP9" s="69"/>
      <c r="AQ9" s="69"/>
      <c r="AR9" s="69"/>
      <c r="AS9" s="70"/>
      <c r="AT9" s="69"/>
      <c r="AU9" s="69"/>
      <c r="AV9" s="69"/>
      <c r="AW9" s="69"/>
      <c r="AX9" s="69"/>
      <c r="AY9" s="69"/>
      <c r="AZ9" s="69"/>
      <c r="BA9" s="69"/>
      <c r="BB9" s="69"/>
      <c r="BC9" s="69"/>
      <c r="BD9" s="69"/>
      <c r="BE9" s="69"/>
      <c r="BF9" s="71"/>
      <c r="BG9" s="72"/>
      <c r="BH9" s="73"/>
      <c r="BI9" s="74"/>
      <c r="BJ9" s="182"/>
      <c r="BK9" s="33"/>
      <c r="BL9" s="33"/>
      <c r="BM9" s="33"/>
      <c r="BN9" s="33"/>
      <c r="BO9" s="33"/>
      <c r="BP9" s="33"/>
      <c r="BQ9" s="39"/>
      <c r="BR9" s="39"/>
      <c r="BS9" s="39"/>
      <c r="BT9" s="39"/>
      <c r="BU9" s="39"/>
      <c r="BV9" s="39"/>
      <c r="BW9" s="39"/>
      <c r="BX9" s="39"/>
      <c r="BY9" s="39"/>
      <c r="BZ9" s="39"/>
      <c r="CA9" s="39"/>
      <c r="CB9" s="39"/>
    </row>
    <row r="10" spans="1:110" s="35" customFormat="1" ht="24.75" customHeight="1" thickBot="1" x14ac:dyDescent="0.25">
      <c r="A10" s="40"/>
      <c r="B10" s="41" t="s">
        <v>5</v>
      </c>
      <c r="C10" s="41"/>
      <c r="D10" s="227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4"/>
      <c r="R10" s="76"/>
      <c r="S10" s="42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77">
        <f>SUM(AF7:AF9)</f>
        <v>1000000</v>
      </c>
      <c r="AG10" s="77">
        <f t="shared" ref="AG10:BI10" si="2">SUM(AG7:AG9)</f>
        <v>500000</v>
      </c>
      <c r="AH10" s="77">
        <f t="shared" si="2"/>
        <v>500000</v>
      </c>
      <c r="AI10" s="77">
        <f t="shared" si="2"/>
        <v>0</v>
      </c>
      <c r="AJ10" s="77">
        <f t="shared" si="2"/>
        <v>0</v>
      </c>
      <c r="AK10" s="77">
        <f t="shared" si="2"/>
        <v>0</v>
      </c>
      <c r="AL10" s="77">
        <f t="shared" si="2"/>
        <v>0</v>
      </c>
      <c r="AM10" s="77">
        <f t="shared" si="2"/>
        <v>0</v>
      </c>
      <c r="AN10" s="77">
        <f t="shared" si="2"/>
        <v>0</v>
      </c>
      <c r="AO10" s="77">
        <f t="shared" si="2"/>
        <v>0</v>
      </c>
      <c r="AP10" s="77">
        <f t="shared" si="2"/>
        <v>0</v>
      </c>
      <c r="AQ10" s="77">
        <f t="shared" si="2"/>
        <v>0</v>
      </c>
      <c r="AR10" s="77">
        <f t="shared" si="2"/>
        <v>0</v>
      </c>
      <c r="AS10" s="77">
        <f t="shared" si="2"/>
        <v>1000000</v>
      </c>
      <c r="AT10" s="77">
        <f t="shared" si="2"/>
        <v>0</v>
      </c>
      <c r="AU10" s="77">
        <f t="shared" si="2"/>
        <v>0</v>
      </c>
      <c r="AV10" s="77">
        <f t="shared" si="2"/>
        <v>0</v>
      </c>
      <c r="AW10" s="77">
        <f t="shared" si="2"/>
        <v>0</v>
      </c>
      <c r="AX10" s="77">
        <f t="shared" si="2"/>
        <v>0</v>
      </c>
      <c r="AY10" s="77">
        <f t="shared" si="2"/>
        <v>0</v>
      </c>
      <c r="AZ10" s="77">
        <f t="shared" si="2"/>
        <v>0</v>
      </c>
      <c r="BA10" s="77">
        <f t="shared" si="2"/>
        <v>0</v>
      </c>
      <c r="BB10" s="77">
        <f t="shared" si="2"/>
        <v>0</v>
      </c>
      <c r="BC10" s="77">
        <f t="shared" si="2"/>
        <v>0</v>
      </c>
      <c r="BD10" s="77">
        <f t="shared" si="2"/>
        <v>0</v>
      </c>
      <c r="BE10" s="77">
        <f t="shared" si="2"/>
        <v>0</v>
      </c>
      <c r="BF10" s="77">
        <f t="shared" si="2"/>
        <v>0</v>
      </c>
      <c r="BG10" s="77">
        <f t="shared" si="2"/>
        <v>0</v>
      </c>
      <c r="BH10" s="77">
        <f t="shared" si="2"/>
        <v>1000000</v>
      </c>
      <c r="BI10" s="77">
        <f t="shared" si="2"/>
        <v>0</v>
      </c>
      <c r="BJ10" s="183">
        <f>SUM(BJ7:BJ9)/1</f>
        <v>1</v>
      </c>
      <c r="BK10" s="46"/>
      <c r="BL10" s="46"/>
      <c r="BM10" s="46"/>
      <c r="BN10" s="46"/>
      <c r="BO10" s="46"/>
      <c r="BP10" s="46"/>
      <c r="BQ10" s="46"/>
      <c r="BR10" s="46"/>
      <c r="BS10" s="46"/>
      <c r="BT10" s="46"/>
      <c r="BU10" s="46"/>
      <c r="BV10" s="46"/>
      <c r="BW10" s="46"/>
      <c r="BX10" s="46"/>
      <c r="BY10" s="46"/>
      <c r="BZ10" s="46"/>
      <c r="CA10" s="46"/>
      <c r="CB10" s="46"/>
    </row>
    <row r="11" spans="1:110" s="265" customFormat="1" ht="24.75" customHeight="1" x14ac:dyDescent="0.2">
      <c r="A11" s="287"/>
      <c r="D11" s="287"/>
      <c r="E11" s="287"/>
      <c r="F11" s="287"/>
      <c r="G11" s="419"/>
      <c r="H11" s="287"/>
      <c r="I11" s="487"/>
      <c r="J11" s="487"/>
      <c r="K11" s="287"/>
      <c r="L11" s="287"/>
      <c r="M11" s="287"/>
      <c r="N11" s="287"/>
      <c r="O11" s="287"/>
      <c r="P11" s="287"/>
      <c r="Q11" s="287"/>
      <c r="R11" s="287"/>
      <c r="AS11" s="295"/>
      <c r="AT11" s="408"/>
      <c r="BF11" s="326">
        <f>SUM(AS10+BF10)</f>
        <v>1000000</v>
      </c>
      <c r="BG11" s="288">
        <f>AF10-AS10-BF10</f>
        <v>0</v>
      </c>
      <c r="BH11" s="327">
        <f>SUM(BI10+AS10+BF10)</f>
        <v>1000000</v>
      </c>
      <c r="BI11" s="289">
        <f>SUM(BG10)</f>
        <v>0</v>
      </c>
      <c r="BJ11" s="284" t="s">
        <v>37</v>
      </c>
      <c r="BK11" s="481"/>
      <c r="BL11" s="262"/>
      <c r="BM11" s="263"/>
      <c r="BN11" s="430"/>
      <c r="BO11" s="437"/>
      <c r="BP11" s="430"/>
      <c r="BQ11" s="430"/>
      <c r="BR11" s="430"/>
      <c r="BS11" s="437"/>
      <c r="BT11" s="430"/>
      <c r="BU11" s="430"/>
      <c r="BV11" s="430"/>
      <c r="BW11" s="437"/>
      <c r="BX11" s="430"/>
      <c r="BY11" s="430"/>
      <c r="BZ11" s="430"/>
      <c r="CA11" s="437"/>
      <c r="CB11" s="430"/>
      <c r="CC11" s="430"/>
      <c r="CD11" s="430"/>
      <c r="CE11" s="437"/>
      <c r="CF11" s="430"/>
      <c r="CG11" s="430"/>
      <c r="CH11" s="430"/>
      <c r="CI11" s="437"/>
      <c r="CJ11" s="430"/>
      <c r="CK11" s="430"/>
      <c r="CL11" s="430"/>
      <c r="CM11" s="437"/>
      <c r="CN11" s="430"/>
      <c r="CO11" s="430"/>
      <c r="CP11" s="430"/>
      <c r="CQ11" s="437"/>
      <c r="CR11" s="430"/>
      <c r="CS11" s="430"/>
      <c r="CT11" s="430"/>
      <c r="CU11" s="263"/>
      <c r="CV11" s="263"/>
      <c r="CW11" s="263"/>
      <c r="CX11" s="263"/>
      <c r="CY11" s="263"/>
      <c r="CZ11" s="263"/>
      <c r="DA11" s="263"/>
      <c r="DB11" s="263"/>
      <c r="DC11" s="263"/>
      <c r="DD11" s="263"/>
      <c r="DE11" s="263"/>
      <c r="DF11" s="263"/>
    </row>
    <row r="12" spans="1:110" s="284" customFormat="1" ht="24.75" customHeight="1" x14ac:dyDescent="0.2">
      <c r="A12" s="399"/>
      <c r="D12" s="399"/>
      <c r="E12" s="399"/>
      <c r="F12" s="399"/>
      <c r="G12" s="262"/>
      <c r="H12" s="399"/>
      <c r="I12" s="490"/>
      <c r="J12" s="490"/>
      <c r="K12" s="399"/>
      <c r="L12" s="399"/>
      <c r="M12" s="399"/>
      <c r="N12" s="399"/>
      <c r="O12" s="399"/>
      <c r="P12" s="399"/>
      <c r="Q12" s="399"/>
      <c r="R12" s="399"/>
      <c r="AM12" s="409"/>
      <c r="AT12" s="409">
        <f>SUM(AG10+AT10)</f>
        <v>500000</v>
      </c>
      <c r="AU12" s="409">
        <f>SUM(AH10+AU10)</f>
        <v>500000</v>
      </c>
      <c r="AV12" s="409">
        <f>SUM(AI10+AV10)</f>
        <v>0</v>
      </c>
      <c r="AW12" s="409">
        <f t="shared" ref="AW12" si="3">SUM(AJ10+AW10)</f>
        <v>0</v>
      </c>
      <c r="AX12" s="409">
        <f>SUM(AK10+AX10)</f>
        <v>0</v>
      </c>
      <c r="AY12" s="409">
        <f t="shared" ref="AY12:BE12" si="4">SUM(AL10+AY10)</f>
        <v>0</v>
      </c>
      <c r="AZ12" s="409">
        <f t="shared" si="4"/>
        <v>0</v>
      </c>
      <c r="BA12" s="409">
        <f t="shared" si="4"/>
        <v>0</v>
      </c>
      <c r="BB12" s="409">
        <f t="shared" si="4"/>
        <v>0</v>
      </c>
      <c r="BC12" s="409">
        <f t="shared" si="4"/>
        <v>0</v>
      </c>
      <c r="BD12" s="409">
        <f t="shared" si="4"/>
        <v>0</v>
      </c>
      <c r="BE12" s="409">
        <f t="shared" si="4"/>
        <v>0</v>
      </c>
      <c r="BF12" s="409">
        <f>SUM(AT12:AY12)</f>
        <v>1000000</v>
      </c>
      <c r="BH12" s="400"/>
      <c r="BI12" s="291">
        <f>SUM(BI10-BI11)</f>
        <v>0</v>
      </c>
      <c r="BJ12" s="284" t="s">
        <v>36</v>
      </c>
      <c r="BK12" s="481"/>
      <c r="BL12" s="262"/>
      <c r="BM12" s="264"/>
      <c r="BN12" s="431"/>
      <c r="BO12" s="440"/>
      <c r="BP12" s="431"/>
      <c r="BQ12" s="431"/>
      <c r="BR12" s="431"/>
      <c r="BS12" s="440"/>
      <c r="BT12" s="431"/>
      <c r="BU12" s="431"/>
      <c r="BV12" s="431"/>
      <c r="BW12" s="440"/>
      <c r="BX12" s="431"/>
      <c r="BY12" s="431"/>
      <c r="BZ12" s="431"/>
      <c r="CA12" s="440"/>
      <c r="CB12" s="431"/>
      <c r="CC12" s="431"/>
      <c r="CD12" s="431"/>
      <c r="CE12" s="440"/>
      <c r="CF12" s="431"/>
      <c r="CG12" s="431"/>
      <c r="CH12" s="431"/>
      <c r="CI12" s="440"/>
      <c r="CJ12" s="431"/>
      <c r="CK12" s="431"/>
      <c r="CL12" s="431"/>
      <c r="CM12" s="440"/>
      <c r="CN12" s="431"/>
      <c r="CO12" s="431"/>
      <c r="CP12" s="431"/>
      <c r="CQ12" s="440"/>
      <c r="CR12" s="431"/>
      <c r="CS12" s="431"/>
      <c r="CT12" s="431"/>
      <c r="CU12" s="264"/>
      <c r="CV12" s="264"/>
      <c r="CW12" s="264"/>
      <c r="CX12" s="264"/>
      <c r="CY12" s="264"/>
      <c r="CZ12" s="264"/>
      <c r="DA12" s="264"/>
      <c r="DB12" s="264"/>
      <c r="DC12" s="264"/>
      <c r="DD12" s="264"/>
      <c r="DE12" s="264"/>
      <c r="DF12" s="264"/>
    </row>
    <row r="13" spans="1:110" s="21" customFormat="1" ht="16.5" customHeight="1" x14ac:dyDescent="0.2">
      <c r="A13" s="776" t="s">
        <v>9</v>
      </c>
      <c r="B13" s="777"/>
      <c r="C13" s="131" t="s">
        <v>91</v>
      </c>
      <c r="D13" s="2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143"/>
      <c r="U13" s="143"/>
      <c r="V13" s="143"/>
      <c r="W13" s="143"/>
      <c r="X13" s="143"/>
      <c r="Y13" s="143"/>
      <c r="Z13" s="143"/>
      <c r="AA13" s="143"/>
      <c r="AB13" s="143"/>
      <c r="AC13" s="143"/>
      <c r="AD13" s="143"/>
      <c r="AE13" s="144"/>
      <c r="AF13" s="24"/>
      <c r="AG13" s="143"/>
      <c r="AH13" s="143"/>
      <c r="AI13" s="143"/>
      <c r="AJ13" s="143"/>
      <c r="AK13" s="143"/>
      <c r="AL13" s="143"/>
      <c r="AM13" s="143"/>
      <c r="AN13" s="143"/>
      <c r="AO13" s="143"/>
      <c r="AP13" s="143"/>
      <c r="AQ13" s="143"/>
      <c r="AR13" s="143"/>
      <c r="AS13" s="145"/>
      <c r="AT13" s="143"/>
      <c r="AU13" s="143"/>
      <c r="AV13" s="143"/>
      <c r="AW13" s="143"/>
      <c r="AX13" s="143"/>
      <c r="AY13" s="143"/>
      <c r="AZ13" s="143"/>
      <c r="BA13" s="143"/>
      <c r="BB13" s="143"/>
      <c r="BC13" s="143"/>
      <c r="BD13" s="143"/>
      <c r="BE13" s="143"/>
      <c r="BF13" s="145"/>
      <c r="BG13" s="145"/>
      <c r="BH13" s="142"/>
      <c r="BI13" s="146"/>
      <c r="BJ13" s="142"/>
      <c r="BK13" s="143"/>
      <c r="BL13" s="143"/>
      <c r="BM13" s="143"/>
      <c r="BN13" s="143"/>
      <c r="BO13" s="143"/>
      <c r="BP13" s="144"/>
      <c r="BQ13" s="143"/>
      <c r="BR13" s="143"/>
      <c r="BS13" s="143"/>
      <c r="BT13" s="143"/>
      <c r="BU13" s="143"/>
      <c r="BV13" s="145"/>
      <c r="BW13" s="145"/>
      <c r="BX13" s="145"/>
      <c r="BY13" s="142"/>
      <c r="BZ13" s="146"/>
      <c r="CA13" s="145"/>
      <c r="CB13" s="145"/>
      <c r="CC13" s="25"/>
      <c r="CD13" s="25"/>
      <c r="CE13" s="25"/>
      <c r="CF13" s="25"/>
      <c r="CG13" s="25"/>
      <c r="CH13" s="147"/>
      <c r="CI13" s="25"/>
      <c r="CJ13" s="25"/>
      <c r="CK13" s="25"/>
      <c r="CL13" s="25"/>
      <c r="CM13" s="25"/>
      <c r="CN13" s="25"/>
      <c r="CO13" s="25"/>
      <c r="CP13" s="25"/>
      <c r="CQ13" s="25"/>
      <c r="CR13" s="25"/>
      <c r="CS13" s="25"/>
      <c r="CT13" s="25"/>
    </row>
    <row r="14" spans="1:110" s="21" customFormat="1" ht="16.5" customHeight="1" x14ac:dyDescent="0.2">
      <c r="A14" s="778" t="s">
        <v>10</v>
      </c>
      <c r="B14" s="779"/>
      <c r="C14" s="149" t="s">
        <v>84</v>
      </c>
      <c r="D14" s="225"/>
      <c r="E14" s="150"/>
      <c r="F14" s="150"/>
      <c r="G14" s="150"/>
      <c r="H14" s="150"/>
      <c r="I14" s="150"/>
      <c r="J14" s="150"/>
      <c r="K14" s="150"/>
      <c r="L14" s="150"/>
      <c r="M14" s="150"/>
      <c r="N14" s="150"/>
      <c r="O14" s="150"/>
      <c r="P14" s="150"/>
      <c r="Q14" s="150"/>
      <c r="R14" s="150"/>
      <c r="S14" s="150"/>
      <c r="T14" s="151"/>
      <c r="U14" s="151"/>
      <c r="V14" s="151"/>
      <c r="W14" s="151"/>
      <c r="X14" s="151"/>
      <c r="Y14" s="151"/>
      <c r="Z14" s="151"/>
      <c r="AA14" s="151"/>
      <c r="AB14" s="151"/>
      <c r="AC14" s="151"/>
      <c r="AD14" s="151"/>
      <c r="AE14" s="152"/>
      <c r="AF14" s="150"/>
      <c r="AG14" s="151"/>
      <c r="AH14" s="151"/>
      <c r="AI14" s="151"/>
      <c r="AJ14" s="151"/>
      <c r="AK14" s="151"/>
      <c r="AL14" s="151"/>
      <c r="AM14" s="151"/>
      <c r="AN14" s="151"/>
      <c r="AO14" s="151"/>
      <c r="AP14" s="151"/>
      <c r="AQ14" s="151"/>
      <c r="AR14" s="151"/>
      <c r="AS14" s="152"/>
      <c r="AT14" s="151"/>
      <c r="AU14" s="151"/>
      <c r="AV14" s="151"/>
      <c r="AW14" s="151"/>
      <c r="AX14" s="151"/>
      <c r="AY14" s="151"/>
      <c r="AZ14" s="151"/>
      <c r="BA14" s="151"/>
      <c r="BB14" s="151"/>
      <c r="BC14" s="151"/>
      <c r="BD14" s="151"/>
      <c r="BE14" s="151"/>
      <c r="BF14" s="152"/>
      <c r="BG14" s="152"/>
      <c r="BH14" s="148"/>
      <c r="BI14" s="153"/>
      <c r="BJ14" s="142"/>
      <c r="BK14" s="24"/>
      <c r="BL14" s="24"/>
      <c r="BM14" s="24"/>
      <c r="BN14" s="24"/>
      <c r="BO14" s="24"/>
      <c r="BP14" s="24"/>
      <c r="BQ14" s="24"/>
      <c r="BR14" s="24"/>
      <c r="BS14" s="24"/>
      <c r="BT14" s="24"/>
      <c r="BU14" s="24"/>
      <c r="BV14" s="24"/>
      <c r="BW14" s="24"/>
      <c r="BX14" s="24"/>
      <c r="BY14" s="24"/>
      <c r="BZ14" s="24"/>
      <c r="CA14" s="145"/>
      <c r="CB14" s="145"/>
      <c r="CC14" s="25">
        <v>1100000</v>
      </c>
      <c r="CD14" s="25"/>
      <c r="CE14" s="25"/>
      <c r="CF14" s="25"/>
      <c r="CG14" s="25"/>
      <c r="CH14" s="147"/>
      <c r="CI14" s="25"/>
      <c r="CJ14" s="25"/>
      <c r="CK14" s="25"/>
      <c r="CL14" s="25"/>
      <c r="CM14" s="25"/>
      <c r="CN14" s="25"/>
      <c r="CO14" s="25"/>
      <c r="CP14" s="25"/>
      <c r="CQ14" s="25"/>
      <c r="CR14" s="25"/>
      <c r="CS14" s="25"/>
      <c r="CT14" s="25"/>
    </row>
    <row r="15" spans="1:110" s="8" customFormat="1" ht="48.75" customHeight="1" x14ac:dyDescent="0.2">
      <c r="A15" s="797" t="s">
        <v>11</v>
      </c>
      <c r="B15" s="800" t="s">
        <v>12</v>
      </c>
      <c r="C15" s="800" t="s">
        <v>26</v>
      </c>
      <c r="D15" s="819" t="s">
        <v>13</v>
      </c>
      <c r="E15" s="819"/>
      <c r="F15" s="819"/>
      <c r="G15" s="819"/>
      <c r="H15" s="819"/>
      <c r="I15" s="819"/>
      <c r="J15" s="819"/>
      <c r="K15" s="819"/>
      <c r="L15" s="819"/>
      <c r="M15" s="819"/>
      <c r="N15" s="819"/>
      <c r="O15" s="819"/>
      <c r="P15" s="819"/>
      <c r="Q15" s="819"/>
      <c r="R15" s="800" t="s">
        <v>24</v>
      </c>
      <c r="S15" s="820" t="s">
        <v>21</v>
      </c>
      <c r="T15" s="821"/>
      <c r="U15" s="821"/>
      <c r="V15" s="821"/>
      <c r="W15" s="821"/>
      <c r="X15" s="821"/>
      <c r="Y15" s="821"/>
      <c r="Z15" s="821"/>
      <c r="AA15" s="821"/>
      <c r="AB15" s="821"/>
      <c r="AC15" s="821"/>
      <c r="AD15" s="821"/>
      <c r="AE15" s="822"/>
      <c r="AF15" s="823" t="s">
        <v>6</v>
      </c>
      <c r="AG15" s="823"/>
      <c r="AH15" s="823"/>
      <c r="AI15" s="823"/>
      <c r="AJ15" s="823"/>
      <c r="AK15" s="823"/>
      <c r="AL15" s="823"/>
      <c r="AM15" s="823"/>
      <c r="AN15" s="823"/>
      <c r="AO15" s="823"/>
      <c r="AP15" s="823"/>
      <c r="AQ15" s="823"/>
      <c r="AR15" s="823"/>
      <c r="AS15" s="823"/>
      <c r="AT15" s="813" t="s">
        <v>40</v>
      </c>
      <c r="AU15" s="814"/>
      <c r="AV15" s="814"/>
      <c r="AW15" s="814"/>
      <c r="AX15" s="814"/>
      <c r="AY15" s="814"/>
      <c r="AZ15" s="814"/>
      <c r="BA15" s="814"/>
      <c r="BB15" s="814"/>
      <c r="BC15" s="814"/>
      <c r="BD15" s="814"/>
      <c r="BE15" s="814"/>
      <c r="BF15" s="815"/>
      <c r="BG15" s="800" t="s">
        <v>37</v>
      </c>
      <c r="BH15" s="800" t="s">
        <v>124</v>
      </c>
      <c r="BI15" s="803" t="s">
        <v>38</v>
      </c>
      <c r="BJ15" s="142"/>
      <c r="BK15" s="24"/>
      <c r="BL15" s="24"/>
      <c r="BM15" s="24"/>
      <c r="BN15" s="24"/>
      <c r="BO15" s="24"/>
      <c r="BP15" s="24"/>
      <c r="BQ15" s="24"/>
      <c r="BR15" s="24"/>
      <c r="BS15" s="24"/>
      <c r="BT15" s="24"/>
      <c r="BU15" s="24"/>
      <c r="BV15" s="24"/>
      <c r="BW15" s="24"/>
      <c r="BX15" s="24"/>
      <c r="BY15" s="24"/>
      <c r="BZ15" s="24"/>
      <c r="CA15" s="26"/>
      <c r="CB15" s="26"/>
    </row>
    <row r="16" spans="1:110" s="8" customFormat="1" ht="48.75" customHeight="1" x14ac:dyDescent="0.2">
      <c r="A16" s="798"/>
      <c r="B16" s="801"/>
      <c r="C16" s="801"/>
      <c r="D16" s="806" t="s">
        <v>22</v>
      </c>
      <c r="E16" s="808" t="s">
        <v>23</v>
      </c>
      <c r="F16" s="809"/>
      <c r="G16" s="809"/>
      <c r="H16" s="809"/>
      <c r="I16" s="809"/>
      <c r="J16" s="809"/>
      <c r="K16" s="809"/>
      <c r="L16" s="809"/>
      <c r="M16" s="809"/>
      <c r="N16" s="809"/>
      <c r="O16" s="809"/>
      <c r="P16" s="809"/>
      <c r="Q16" s="809"/>
      <c r="R16" s="801"/>
      <c r="S16" s="810" t="s">
        <v>22</v>
      </c>
      <c r="T16" s="808" t="s">
        <v>23</v>
      </c>
      <c r="U16" s="809"/>
      <c r="V16" s="809"/>
      <c r="W16" s="809"/>
      <c r="X16" s="809"/>
      <c r="Y16" s="809"/>
      <c r="Z16" s="809"/>
      <c r="AA16" s="809"/>
      <c r="AB16" s="809"/>
      <c r="AC16" s="809"/>
      <c r="AD16" s="809"/>
      <c r="AE16" s="812"/>
      <c r="AF16" s="810" t="s">
        <v>22</v>
      </c>
      <c r="AG16" s="808" t="s">
        <v>23</v>
      </c>
      <c r="AH16" s="809"/>
      <c r="AI16" s="809"/>
      <c r="AJ16" s="809"/>
      <c r="AK16" s="809"/>
      <c r="AL16" s="809"/>
      <c r="AM16" s="809"/>
      <c r="AN16" s="809"/>
      <c r="AO16" s="809"/>
      <c r="AP16" s="809"/>
      <c r="AQ16" s="809"/>
      <c r="AR16" s="809"/>
      <c r="AS16" s="812"/>
      <c r="AT16" s="816"/>
      <c r="AU16" s="817"/>
      <c r="AV16" s="817"/>
      <c r="AW16" s="817"/>
      <c r="AX16" s="817"/>
      <c r="AY16" s="817"/>
      <c r="AZ16" s="817"/>
      <c r="BA16" s="817"/>
      <c r="BB16" s="817"/>
      <c r="BC16" s="817"/>
      <c r="BD16" s="817"/>
      <c r="BE16" s="817"/>
      <c r="BF16" s="818"/>
      <c r="BG16" s="801"/>
      <c r="BH16" s="801"/>
      <c r="BI16" s="804"/>
      <c r="BJ16" s="142"/>
      <c r="BK16" s="24"/>
      <c r="BL16" s="24"/>
      <c r="BM16" s="24"/>
      <c r="BN16" s="24"/>
      <c r="BO16" s="24"/>
      <c r="BP16" s="24"/>
      <c r="BQ16" s="24"/>
      <c r="BR16" s="24"/>
      <c r="BS16" s="24"/>
      <c r="BT16" s="24"/>
      <c r="BU16" s="24"/>
      <c r="BV16" s="24"/>
      <c r="BW16" s="24"/>
      <c r="BX16" s="24"/>
      <c r="BY16" s="24"/>
      <c r="BZ16" s="24"/>
      <c r="CA16" s="26"/>
      <c r="CB16" s="26"/>
    </row>
    <row r="17" spans="1:110" s="6" customFormat="1" ht="28.5" customHeight="1" x14ac:dyDescent="0.2">
      <c r="A17" s="799"/>
      <c r="B17" s="802"/>
      <c r="C17" s="802"/>
      <c r="D17" s="807"/>
      <c r="E17" s="27">
        <v>1</v>
      </c>
      <c r="F17" s="27">
        <v>2</v>
      </c>
      <c r="G17" s="27">
        <v>3</v>
      </c>
      <c r="H17" s="27">
        <v>4</v>
      </c>
      <c r="I17" s="27">
        <v>5</v>
      </c>
      <c r="J17" s="27">
        <v>6</v>
      </c>
      <c r="K17" s="27">
        <v>7</v>
      </c>
      <c r="L17" s="27">
        <v>8</v>
      </c>
      <c r="M17" s="27">
        <v>9</v>
      </c>
      <c r="N17" s="27">
        <v>10</v>
      </c>
      <c r="O17" s="27">
        <v>11</v>
      </c>
      <c r="P17" s="27">
        <v>12</v>
      </c>
      <c r="Q17" s="27" t="s">
        <v>25</v>
      </c>
      <c r="R17" s="802"/>
      <c r="S17" s="811"/>
      <c r="T17" s="27">
        <v>1</v>
      </c>
      <c r="U17" s="27">
        <v>2</v>
      </c>
      <c r="V17" s="27">
        <v>3</v>
      </c>
      <c r="W17" s="27">
        <v>4</v>
      </c>
      <c r="X17" s="27">
        <v>5</v>
      </c>
      <c r="Y17" s="27">
        <v>6</v>
      </c>
      <c r="Z17" s="27">
        <v>7</v>
      </c>
      <c r="AA17" s="27">
        <v>8</v>
      </c>
      <c r="AB17" s="27">
        <v>9</v>
      </c>
      <c r="AC17" s="27">
        <v>10</v>
      </c>
      <c r="AD17" s="27">
        <v>11</v>
      </c>
      <c r="AE17" s="27">
        <v>12</v>
      </c>
      <c r="AF17" s="811"/>
      <c r="AG17" s="27">
        <v>1</v>
      </c>
      <c r="AH17" s="27">
        <v>2</v>
      </c>
      <c r="AI17" s="27">
        <v>3</v>
      </c>
      <c r="AJ17" s="27">
        <v>4</v>
      </c>
      <c r="AK17" s="27">
        <v>5</v>
      </c>
      <c r="AL17" s="27">
        <v>6</v>
      </c>
      <c r="AM17" s="27">
        <v>7</v>
      </c>
      <c r="AN17" s="27">
        <v>8</v>
      </c>
      <c r="AO17" s="27">
        <v>9</v>
      </c>
      <c r="AP17" s="27">
        <v>10</v>
      </c>
      <c r="AQ17" s="27">
        <v>11</v>
      </c>
      <c r="AR17" s="27">
        <v>12</v>
      </c>
      <c r="AS17" s="27" t="s">
        <v>16</v>
      </c>
      <c r="AT17" s="181">
        <v>1</v>
      </c>
      <c r="AU17" s="181">
        <v>2</v>
      </c>
      <c r="AV17" s="181">
        <v>3</v>
      </c>
      <c r="AW17" s="181">
        <v>4</v>
      </c>
      <c r="AX17" s="181">
        <v>5</v>
      </c>
      <c r="AY17" s="181">
        <v>6</v>
      </c>
      <c r="AZ17" s="181">
        <v>7</v>
      </c>
      <c r="BA17" s="181">
        <v>8</v>
      </c>
      <c r="BB17" s="181">
        <v>9</v>
      </c>
      <c r="BC17" s="181">
        <v>10</v>
      </c>
      <c r="BD17" s="181">
        <v>11</v>
      </c>
      <c r="BE17" s="181">
        <v>12</v>
      </c>
      <c r="BF17" s="27" t="s">
        <v>16</v>
      </c>
      <c r="BG17" s="802"/>
      <c r="BH17" s="802"/>
      <c r="BI17" s="805"/>
      <c r="BJ17" s="7"/>
      <c r="BK17" s="28"/>
      <c r="BL17" s="28"/>
      <c r="BM17" s="28"/>
      <c r="BN17" s="28"/>
      <c r="BO17" s="28"/>
      <c r="BP17" s="28"/>
      <c r="BQ17" s="28"/>
      <c r="BR17" s="28"/>
      <c r="BS17" s="28"/>
      <c r="BT17" s="28"/>
      <c r="BU17" s="28"/>
      <c r="BV17" s="28"/>
      <c r="BW17" s="28"/>
      <c r="BX17" s="28"/>
      <c r="BY17" s="28"/>
      <c r="BZ17" s="28"/>
      <c r="CA17" s="28"/>
      <c r="CB17" s="28"/>
    </row>
    <row r="18" spans="1:110" s="7" customFormat="1" ht="24.75" customHeight="1" x14ac:dyDescent="0.2">
      <c r="A18" s="37"/>
      <c r="B18" s="155" t="s">
        <v>293</v>
      </c>
      <c r="C18" s="29" t="s">
        <v>162</v>
      </c>
      <c r="D18" s="231">
        <v>80</v>
      </c>
      <c r="E18" s="81">
        <v>40</v>
      </c>
      <c r="F18" s="81">
        <v>40</v>
      </c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1">
        <f>SUM(E18:P18)</f>
        <v>80</v>
      </c>
      <c r="R18" s="82" t="s">
        <v>33</v>
      </c>
      <c r="S18" s="156">
        <v>8800</v>
      </c>
      <c r="T18" s="83">
        <v>8000</v>
      </c>
      <c r="U18" s="83">
        <v>8000</v>
      </c>
      <c r="V18" s="83"/>
      <c r="W18" s="83"/>
      <c r="X18" s="32"/>
      <c r="Y18" s="32"/>
      <c r="Z18" s="32"/>
      <c r="AA18" s="32"/>
      <c r="AB18" s="32"/>
      <c r="AC18" s="32"/>
      <c r="AD18" s="32"/>
      <c r="AE18" s="32"/>
      <c r="AF18" s="68">
        <f t="shared" ref="AF18:AF19" si="5">SUM(Q18*S18)</f>
        <v>704000</v>
      </c>
      <c r="AG18" s="69">
        <f t="shared" ref="AG18:AH19" si="6">T18*E18</f>
        <v>320000</v>
      </c>
      <c r="AH18" s="69">
        <f t="shared" si="6"/>
        <v>320000</v>
      </c>
      <c r="AI18" s="69">
        <f t="shared" ref="AI18:AR19" si="7">V18*G18</f>
        <v>0</v>
      </c>
      <c r="AJ18" s="69">
        <f t="shared" si="7"/>
        <v>0</v>
      </c>
      <c r="AK18" s="69">
        <f t="shared" si="7"/>
        <v>0</v>
      </c>
      <c r="AL18" s="69">
        <f t="shared" si="7"/>
        <v>0</v>
      </c>
      <c r="AM18" s="69">
        <f t="shared" si="7"/>
        <v>0</v>
      </c>
      <c r="AN18" s="69">
        <f t="shared" si="7"/>
        <v>0</v>
      </c>
      <c r="AO18" s="69">
        <f t="shared" si="7"/>
        <v>0</v>
      </c>
      <c r="AP18" s="69">
        <f t="shared" si="7"/>
        <v>0</v>
      </c>
      <c r="AQ18" s="69">
        <f t="shared" si="7"/>
        <v>0</v>
      </c>
      <c r="AR18" s="69">
        <f t="shared" si="7"/>
        <v>0</v>
      </c>
      <c r="AS18" s="70">
        <f>SUM(AG18:AR18)</f>
        <v>640000</v>
      </c>
      <c r="AT18" s="69">
        <f>SUM(AG18*4%)</f>
        <v>12800</v>
      </c>
      <c r="AU18" s="69">
        <f t="shared" ref="AT18:AV19" si="8">SUM(AH18*4%)</f>
        <v>12800</v>
      </c>
      <c r="AV18" s="69">
        <f t="shared" si="8"/>
        <v>0</v>
      </c>
      <c r="AW18" s="69">
        <f>SUM(AJ18*4%)</f>
        <v>0</v>
      </c>
      <c r="AX18" s="69">
        <f t="shared" ref="AX18:BE19" si="9">SUM(AK18*14%)</f>
        <v>0</v>
      </c>
      <c r="AY18" s="69">
        <f t="shared" si="9"/>
        <v>0</v>
      </c>
      <c r="AZ18" s="69">
        <f t="shared" si="9"/>
        <v>0</v>
      </c>
      <c r="BA18" s="69">
        <f t="shared" si="9"/>
        <v>0</v>
      </c>
      <c r="BB18" s="69">
        <f t="shared" si="9"/>
        <v>0</v>
      </c>
      <c r="BC18" s="69">
        <f t="shared" si="9"/>
        <v>0</v>
      </c>
      <c r="BD18" s="69">
        <f t="shared" si="9"/>
        <v>0</v>
      </c>
      <c r="BE18" s="69">
        <f t="shared" si="9"/>
        <v>0</v>
      </c>
      <c r="BF18" s="71">
        <f>SUM(AT18:BE18)</f>
        <v>25600</v>
      </c>
      <c r="BG18" s="72">
        <f>AF18-AS18-BF18</f>
        <v>38400</v>
      </c>
      <c r="BH18" s="73">
        <f>S18*D18</f>
        <v>704000</v>
      </c>
      <c r="BI18" s="74">
        <f>BH18-AS18-BF18</f>
        <v>38400</v>
      </c>
      <c r="BJ18" s="182">
        <f>SUM(Q18/D18)</f>
        <v>1</v>
      </c>
      <c r="BK18" s="33"/>
      <c r="BL18" s="33"/>
      <c r="BM18" s="33"/>
      <c r="BN18" s="33"/>
      <c r="BO18" s="33"/>
      <c r="BP18" s="39"/>
      <c r="BQ18" s="39"/>
      <c r="BR18" s="39"/>
      <c r="BS18" s="39"/>
      <c r="BT18" s="39"/>
      <c r="BU18" s="39"/>
      <c r="BV18" s="39"/>
      <c r="BW18" s="39"/>
      <c r="BX18" s="39"/>
      <c r="BY18" s="39"/>
      <c r="BZ18" s="39"/>
      <c r="CA18" s="39"/>
      <c r="CB18" s="39"/>
    </row>
    <row r="19" spans="1:110" s="7" customFormat="1" ht="24.75" customHeight="1" x14ac:dyDescent="0.2">
      <c r="A19" s="37"/>
      <c r="B19" s="155" t="s">
        <v>294</v>
      </c>
      <c r="C19" s="29" t="s">
        <v>162</v>
      </c>
      <c r="D19" s="231">
        <v>80</v>
      </c>
      <c r="E19" s="81">
        <v>40</v>
      </c>
      <c r="F19" s="81">
        <v>40</v>
      </c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1">
        <f>SUM(E19:P19)</f>
        <v>80</v>
      </c>
      <c r="R19" s="82" t="s">
        <v>33</v>
      </c>
      <c r="S19" s="156">
        <v>24200</v>
      </c>
      <c r="T19" s="83">
        <v>22000</v>
      </c>
      <c r="U19" s="83">
        <v>22000</v>
      </c>
      <c r="V19" s="83"/>
      <c r="W19" s="83"/>
      <c r="X19" s="32"/>
      <c r="Y19" s="32"/>
      <c r="Z19" s="32"/>
      <c r="AA19" s="32"/>
      <c r="AB19" s="32"/>
      <c r="AC19" s="32"/>
      <c r="AD19" s="32"/>
      <c r="AE19" s="32"/>
      <c r="AF19" s="68">
        <f t="shared" si="5"/>
        <v>1936000</v>
      </c>
      <c r="AG19" s="69">
        <f t="shared" si="6"/>
        <v>880000</v>
      </c>
      <c r="AH19" s="69">
        <f t="shared" si="6"/>
        <v>880000</v>
      </c>
      <c r="AI19" s="69">
        <f t="shared" si="7"/>
        <v>0</v>
      </c>
      <c r="AJ19" s="69">
        <f t="shared" si="7"/>
        <v>0</v>
      </c>
      <c r="AK19" s="69">
        <f t="shared" si="7"/>
        <v>0</v>
      </c>
      <c r="AL19" s="69">
        <f t="shared" si="7"/>
        <v>0</v>
      </c>
      <c r="AM19" s="69">
        <f t="shared" si="7"/>
        <v>0</v>
      </c>
      <c r="AN19" s="69">
        <f t="shared" si="7"/>
        <v>0</v>
      </c>
      <c r="AO19" s="69">
        <f t="shared" si="7"/>
        <v>0</v>
      </c>
      <c r="AP19" s="69">
        <f t="shared" si="7"/>
        <v>0</v>
      </c>
      <c r="AQ19" s="69">
        <f t="shared" si="7"/>
        <v>0</v>
      </c>
      <c r="AR19" s="69">
        <f t="shared" si="7"/>
        <v>0</v>
      </c>
      <c r="AS19" s="70">
        <f>SUM(AG19:AR19)</f>
        <v>1760000</v>
      </c>
      <c r="AT19" s="69">
        <f t="shared" si="8"/>
        <v>35200</v>
      </c>
      <c r="AU19" s="69">
        <f t="shared" si="8"/>
        <v>35200</v>
      </c>
      <c r="AV19" s="69">
        <f t="shared" si="8"/>
        <v>0</v>
      </c>
      <c r="AW19" s="69">
        <f>SUM(AJ19*4%)</f>
        <v>0</v>
      </c>
      <c r="AX19" s="69">
        <f t="shared" si="9"/>
        <v>0</v>
      </c>
      <c r="AY19" s="69">
        <f t="shared" si="9"/>
        <v>0</v>
      </c>
      <c r="AZ19" s="69">
        <f t="shared" si="9"/>
        <v>0</v>
      </c>
      <c r="BA19" s="69">
        <f t="shared" si="9"/>
        <v>0</v>
      </c>
      <c r="BB19" s="69">
        <f t="shared" si="9"/>
        <v>0</v>
      </c>
      <c r="BC19" s="69">
        <f t="shared" si="9"/>
        <v>0</v>
      </c>
      <c r="BD19" s="69">
        <f t="shared" si="9"/>
        <v>0</v>
      </c>
      <c r="BE19" s="69">
        <f t="shared" si="9"/>
        <v>0</v>
      </c>
      <c r="BF19" s="71">
        <f>SUM(AT19:BE19)</f>
        <v>70400</v>
      </c>
      <c r="BG19" s="72">
        <f>AF19-AS19-BF19</f>
        <v>105600</v>
      </c>
      <c r="BH19" s="73">
        <f>S19*D19</f>
        <v>1936000</v>
      </c>
      <c r="BI19" s="74">
        <f>BH19-AS19-BF19</f>
        <v>105600</v>
      </c>
      <c r="BJ19" s="182">
        <f>SUM(Q19/D19)</f>
        <v>1</v>
      </c>
      <c r="BK19" s="33"/>
      <c r="BL19" s="33"/>
      <c r="BM19" s="33"/>
      <c r="BN19" s="33"/>
      <c r="BO19" s="33"/>
      <c r="BP19" s="39"/>
      <c r="BQ19" s="39"/>
      <c r="BR19" s="39"/>
      <c r="BS19" s="39"/>
      <c r="BT19" s="39"/>
      <c r="BU19" s="39"/>
      <c r="BV19" s="39"/>
      <c r="BW19" s="39"/>
      <c r="BX19" s="39"/>
      <c r="BY19" s="39"/>
      <c r="BZ19" s="39"/>
      <c r="CA19" s="39"/>
      <c r="CB19" s="39"/>
    </row>
    <row r="20" spans="1:110" s="7" customFormat="1" ht="24.75" customHeight="1" thickBot="1" x14ac:dyDescent="0.25">
      <c r="A20" s="37"/>
      <c r="B20" s="75"/>
      <c r="C20" s="29"/>
      <c r="D20" s="226"/>
      <c r="E20" s="81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1"/>
      <c r="R20" s="82"/>
      <c r="S20" s="156"/>
      <c r="T20" s="83"/>
      <c r="U20" s="32"/>
      <c r="V20" s="429"/>
      <c r="W20" s="83"/>
      <c r="X20" s="32"/>
      <c r="Y20" s="32"/>
      <c r="Z20" s="32"/>
      <c r="AA20" s="32"/>
      <c r="AB20" s="32"/>
      <c r="AC20" s="32"/>
      <c r="AD20" s="32"/>
      <c r="AE20" s="32"/>
      <c r="AF20" s="68"/>
      <c r="AG20" s="69"/>
      <c r="AH20" s="69"/>
      <c r="AI20" s="69"/>
      <c r="AJ20" s="69"/>
      <c r="AK20" s="69"/>
      <c r="AL20" s="69"/>
      <c r="AM20" s="69"/>
      <c r="AN20" s="69"/>
      <c r="AO20" s="69"/>
      <c r="AP20" s="69"/>
      <c r="AQ20" s="69"/>
      <c r="AR20" s="69"/>
      <c r="AS20" s="70"/>
      <c r="AT20" s="69"/>
      <c r="AU20" s="69"/>
      <c r="AV20" s="69"/>
      <c r="AW20" s="69"/>
      <c r="AX20" s="69"/>
      <c r="AY20" s="69"/>
      <c r="AZ20" s="69"/>
      <c r="BA20" s="69"/>
      <c r="BB20" s="69"/>
      <c r="BC20" s="69"/>
      <c r="BD20" s="69"/>
      <c r="BE20" s="69"/>
      <c r="BF20" s="71"/>
      <c r="BG20" s="72"/>
      <c r="BH20" s="73"/>
      <c r="BI20" s="74"/>
      <c r="BJ20" s="182"/>
      <c r="BK20" s="38"/>
      <c r="BL20" s="84"/>
      <c r="BM20" s="38"/>
      <c r="BN20" s="38"/>
      <c r="BO20" s="39"/>
      <c r="BP20" s="39"/>
      <c r="BQ20" s="39"/>
      <c r="BR20" s="39"/>
      <c r="BS20" s="39"/>
      <c r="BT20" s="39"/>
      <c r="BU20" s="39"/>
      <c r="BV20" s="39"/>
      <c r="BW20" s="39"/>
      <c r="BX20" s="39"/>
      <c r="BY20" s="39"/>
      <c r="BZ20" s="39"/>
      <c r="CA20" s="39"/>
      <c r="CB20" s="39"/>
    </row>
    <row r="21" spans="1:110" s="35" customFormat="1" ht="24.75" customHeight="1" thickBot="1" x14ac:dyDescent="0.25">
      <c r="A21" s="40"/>
      <c r="B21" s="41" t="s">
        <v>5</v>
      </c>
      <c r="C21" s="41"/>
      <c r="D21" s="227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4"/>
      <c r="R21" s="76"/>
      <c r="S21" s="42"/>
      <c r="T21" s="45"/>
      <c r="U21" s="45"/>
      <c r="V21" s="45"/>
      <c r="W21" s="45"/>
      <c r="X21" s="45"/>
      <c r="Y21" s="45"/>
      <c r="Z21" s="45"/>
      <c r="AA21" s="45"/>
      <c r="AB21" s="45"/>
      <c r="AC21" s="45"/>
      <c r="AD21" s="45"/>
      <c r="AE21" s="45"/>
      <c r="AF21" s="77">
        <f t="shared" ref="AF21:BF21" si="10">SUM(AF18:AF20)</f>
        <v>2640000</v>
      </c>
      <c r="AG21" s="77">
        <f t="shared" si="10"/>
        <v>1200000</v>
      </c>
      <c r="AH21" s="77">
        <f t="shared" si="10"/>
        <v>1200000</v>
      </c>
      <c r="AI21" s="77">
        <f t="shared" ref="AI21:AR21" si="11">SUM(AI18:AI20)</f>
        <v>0</v>
      </c>
      <c r="AJ21" s="77">
        <f t="shared" si="11"/>
        <v>0</v>
      </c>
      <c r="AK21" s="77">
        <f t="shared" si="11"/>
        <v>0</v>
      </c>
      <c r="AL21" s="77">
        <f t="shared" si="11"/>
        <v>0</v>
      </c>
      <c r="AM21" s="77">
        <f t="shared" si="11"/>
        <v>0</v>
      </c>
      <c r="AN21" s="77">
        <f t="shared" si="11"/>
        <v>0</v>
      </c>
      <c r="AO21" s="77">
        <f t="shared" si="11"/>
        <v>0</v>
      </c>
      <c r="AP21" s="77">
        <f t="shared" si="11"/>
        <v>0</v>
      </c>
      <c r="AQ21" s="77">
        <f t="shared" si="11"/>
        <v>0</v>
      </c>
      <c r="AR21" s="77">
        <f t="shared" si="11"/>
        <v>0</v>
      </c>
      <c r="AS21" s="77">
        <f t="shared" si="10"/>
        <v>2400000</v>
      </c>
      <c r="AT21" s="77">
        <f t="shared" si="10"/>
        <v>48000</v>
      </c>
      <c r="AU21" s="77">
        <f t="shared" si="10"/>
        <v>48000</v>
      </c>
      <c r="AV21" s="77">
        <f t="shared" ref="AV21:BE21" si="12">SUM(AV18:AV20)</f>
        <v>0</v>
      </c>
      <c r="AW21" s="77">
        <f t="shared" si="12"/>
        <v>0</v>
      </c>
      <c r="AX21" s="77">
        <f t="shared" si="12"/>
        <v>0</v>
      </c>
      <c r="AY21" s="77">
        <f t="shared" si="12"/>
        <v>0</v>
      </c>
      <c r="AZ21" s="77">
        <f t="shared" si="12"/>
        <v>0</v>
      </c>
      <c r="BA21" s="77">
        <f t="shared" si="12"/>
        <v>0</v>
      </c>
      <c r="BB21" s="77">
        <f t="shared" si="12"/>
        <v>0</v>
      </c>
      <c r="BC21" s="77">
        <f t="shared" si="12"/>
        <v>0</v>
      </c>
      <c r="BD21" s="77">
        <f t="shared" si="12"/>
        <v>0</v>
      </c>
      <c r="BE21" s="77">
        <f t="shared" si="12"/>
        <v>0</v>
      </c>
      <c r="BF21" s="77">
        <f t="shared" si="10"/>
        <v>96000</v>
      </c>
      <c r="BG21" s="78">
        <f>AF21-AS21-BF21</f>
        <v>144000</v>
      </c>
      <c r="BH21" s="77">
        <f>SUM(BH18:BH20)</f>
        <v>2640000</v>
      </c>
      <c r="BI21" s="77">
        <f>SUM(BI18:BI20)</f>
        <v>144000</v>
      </c>
      <c r="BJ21" s="183">
        <f>SUM(BJ18:BJ20)/2</f>
        <v>1</v>
      </c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</row>
    <row r="22" spans="1:110" s="265" customFormat="1" ht="24.75" customHeight="1" x14ac:dyDescent="0.2">
      <c r="A22" s="287"/>
      <c r="D22" s="287"/>
      <c r="E22" s="287"/>
      <c r="F22" s="287"/>
      <c r="G22" s="419"/>
      <c r="H22" s="287"/>
      <c r="I22" s="487"/>
      <c r="J22" s="487"/>
      <c r="K22" s="287"/>
      <c r="L22" s="287"/>
      <c r="M22" s="287"/>
      <c r="N22" s="287"/>
      <c r="O22" s="287"/>
      <c r="P22" s="287"/>
      <c r="Q22" s="287"/>
      <c r="R22" s="287"/>
      <c r="AS22" s="295"/>
      <c r="AT22" s="408"/>
      <c r="BF22" s="326">
        <f>SUM(AS21+BF21)</f>
        <v>2496000</v>
      </c>
      <c r="BG22" s="288">
        <f>AF21-AS21-BF21</f>
        <v>144000</v>
      </c>
      <c r="BH22" s="327">
        <f>SUM(BI21+AS21+BF21)</f>
        <v>2640000</v>
      </c>
      <c r="BI22" s="289">
        <f>SUM(BG21)</f>
        <v>144000</v>
      </c>
      <c r="BJ22" s="284" t="s">
        <v>37</v>
      </c>
      <c r="BK22" s="481"/>
      <c r="BL22" s="262"/>
      <c r="BM22" s="263"/>
      <c r="BN22" s="430"/>
      <c r="BO22" s="437"/>
      <c r="BP22" s="430"/>
      <c r="BQ22" s="430"/>
      <c r="BR22" s="430"/>
      <c r="BS22" s="437"/>
      <c r="BT22" s="430"/>
      <c r="BU22" s="430"/>
      <c r="BV22" s="430"/>
      <c r="BW22" s="437"/>
      <c r="BX22" s="430"/>
      <c r="BY22" s="430"/>
      <c r="BZ22" s="430"/>
      <c r="CA22" s="437"/>
      <c r="CB22" s="430"/>
      <c r="CC22" s="430"/>
      <c r="CD22" s="430"/>
      <c r="CE22" s="437"/>
      <c r="CF22" s="430"/>
      <c r="CG22" s="430"/>
      <c r="CH22" s="430"/>
      <c r="CI22" s="437"/>
      <c r="CJ22" s="430"/>
      <c r="CK22" s="430"/>
      <c r="CL22" s="430"/>
      <c r="CM22" s="437"/>
      <c r="CN22" s="430"/>
      <c r="CO22" s="430"/>
      <c r="CP22" s="430"/>
      <c r="CQ22" s="437"/>
      <c r="CR22" s="430"/>
      <c r="CS22" s="430"/>
      <c r="CT22" s="430"/>
      <c r="CU22" s="263"/>
      <c r="CV22" s="263"/>
      <c r="CW22" s="263"/>
      <c r="CX22" s="263"/>
      <c r="CY22" s="263"/>
      <c r="CZ22" s="263"/>
      <c r="DA22" s="263"/>
      <c r="DB22" s="263"/>
      <c r="DC22" s="263"/>
      <c r="DD22" s="263"/>
      <c r="DE22" s="263"/>
      <c r="DF22" s="263"/>
    </row>
    <row r="23" spans="1:110" s="284" customFormat="1" ht="24.75" customHeight="1" x14ac:dyDescent="0.2">
      <c r="A23" s="399"/>
      <c r="D23" s="399"/>
      <c r="E23" s="399"/>
      <c r="F23" s="399"/>
      <c r="G23" s="262"/>
      <c r="H23" s="399"/>
      <c r="I23" s="490"/>
      <c r="J23" s="490"/>
      <c r="K23" s="399"/>
      <c r="L23" s="399"/>
      <c r="M23" s="399"/>
      <c r="N23" s="399"/>
      <c r="O23" s="399"/>
      <c r="P23" s="399"/>
      <c r="Q23" s="399"/>
      <c r="R23" s="399"/>
      <c r="AM23" s="409"/>
      <c r="AT23" s="409">
        <f>SUM(AG21+AT21)</f>
        <v>1248000</v>
      </c>
      <c r="AU23" s="409">
        <f>SUM(AH21+AU21)</f>
        <v>1248000</v>
      </c>
      <c r="AV23" s="409">
        <f>SUM(AI21+AV21)</f>
        <v>0</v>
      </c>
      <c r="AW23" s="409">
        <f t="shared" ref="AW23" si="13">SUM(AJ21+AW21)</f>
        <v>0</v>
      </c>
      <c r="AX23" s="409">
        <f>SUM(AK21+AX21)</f>
        <v>0</v>
      </c>
      <c r="AY23" s="409">
        <f t="shared" ref="AY23:BE23" si="14">SUM(AL21+AY21)</f>
        <v>0</v>
      </c>
      <c r="AZ23" s="409">
        <f t="shared" si="14"/>
        <v>0</v>
      </c>
      <c r="BA23" s="409">
        <f t="shared" si="14"/>
        <v>0</v>
      </c>
      <c r="BB23" s="409">
        <f t="shared" si="14"/>
        <v>0</v>
      </c>
      <c r="BC23" s="409">
        <f t="shared" si="14"/>
        <v>0</v>
      </c>
      <c r="BD23" s="409">
        <f t="shared" si="14"/>
        <v>0</v>
      </c>
      <c r="BE23" s="409">
        <f t="shared" si="14"/>
        <v>0</v>
      </c>
      <c r="BF23" s="409">
        <f>SUM(AT23:AY23)</f>
        <v>2496000</v>
      </c>
      <c r="BH23" s="400"/>
      <c r="BI23" s="291">
        <f>SUM(BI21-BI22)</f>
        <v>0</v>
      </c>
      <c r="BJ23" s="284" t="s">
        <v>36</v>
      </c>
      <c r="BK23" s="481"/>
      <c r="BL23" s="262"/>
      <c r="BM23" s="264"/>
      <c r="BN23" s="431"/>
      <c r="BO23" s="440"/>
      <c r="BP23" s="431"/>
      <c r="BQ23" s="431"/>
      <c r="BR23" s="431"/>
      <c r="BS23" s="440"/>
      <c r="BT23" s="431"/>
      <c r="BU23" s="431"/>
      <c r="BV23" s="431"/>
      <c r="BW23" s="440"/>
      <c r="BX23" s="431"/>
      <c r="BY23" s="431"/>
      <c r="BZ23" s="431"/>
      <c r="CA23" s="440"/>
      <c r="CB23" s="431"/>
      <c r="CC23" s="431"/>
      <c r="CD23" s="431"/>
      <c r="CE23" s="440"/>
      <c r="CF23" s="431"/>
      <c r="CG23" s="431"/>
      <c r="CH23" s="431"/>
      <c r="CI23" s="440"/>
      <c r="CJ23" s="431"/>
      <c r="CK23" s="431"/>
      <c r="CL23" s="431"/>
      <c r="CM23" s="440"/>
      <c r="CN23" s="431"/>
      <c r="CO23" s="431"/>
      <c r="CP23" s="431"/>
      <c r="CQ23" s="440"/>
      <c r="CR23" s="431"/>
      <c r="CS23" s="431"/>
      <c r="CT23" s="431"/>
      <c r="CU23" s="264"/>
      <c r="CV23" s="264"/>
      <c r="CW23" s="264"/>
      <c r="CX23" s="264"/>
      <c r="CY23" s="264"/>
      <c r="CZ23" s="264"/>
      <c r="DA23" s="264"/>
      <c r="DB23" s="264"/>
      <c r="DC23" s="264"/>
      <c r="DD23" s="264"/>
      <c r="DE23" s="264"/>
      <c r="DF23" s="264"/>
    </row>
  </sheetData>
  <mergeCells count="38">
    <mergeCell ref="BG15:BG17"/>
    <mergeCell ref="BG4:BG6"/>
    <mergeCell ref="BH15:BH17"/>
    <mergeCell ref="BI15:BI17"/>
    <mergeCell ref="D16:D17"/>
    <mergeCell ref="E16:Q16"/>
    <mergeCell ref="S16:S17"/>
    <mergeCell ref="T16:AE16"/>
    <mergeCell ref="AF16:AF17"/>
    <mergeCell ref="AG16:AS16"/>
    <mergeCell ref="AT15:BF16"/>
    <mergeCell ref="D15:Q15"/>
    <mergeCell ref="R15:R17"/>
    <mergeCell ref="S15:AE15"/>
    <mergeCell ref="AF15:AS15"/>
    <mergeCell ref="BH4:BH6"/>
    <mergeCell ref="A13:B13"/>
    <mergeCell ref="A14:B14"/>
    <mergeCell ref="A15:A17"/>
    <mergeCell ref="B15:B17"/>
    <mergeCell ref="C15:C17"/>
    <mergeCell ref="BI4:BI6"/>
    <mergeCell ref="D5:D6"/>
    <mergeCell ref="E5:Q5"/>
    <mergeCell ref="S5:S6"/>
    <mergeCell ref="T5:AE5"/>
    <mergeCell ref="AF5:AF6"/>
    <mergeCell ref="AG5:AS5"/>
    <mergeCell ref="AT4:BF5"/>
    <mergeCell ref="D4:Q4"/>
    <mergeCell ref="R4:R6"/>
    <mergeCell ref="S4:AE4"/>
    <mergeCell ref="AF4:AS4"/>
    <mergeCell ref="A2:B2"/>
    <mergeCell ref="A3:B3"/>
    <mergeCell ref="A4:A6"/>
    <mergeCell ref="B4:B6"/>
    <mergeCell ref="C4:C6"/>
  </mergeCells>
  <pageMargins left="0.70866141732283472" right="0.70866141732283472" top="0.74803149606299213" bottom="1.5354330708661419" header="0.31496062992125984" footer="0.31496062992125984"/>
  <pageSetup paperSize="5" scale="75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9" tint="-0.249977111117893"/>
  </sheetPr>
  <dimension ref="A1:CT214"/>
  <sheetViews>
    <sheetView zoomScale="70" zoomScaleNormal="70" workbookViewId="0">
      <selection activeCell="BD11" sqref="BD11"/>
    </sheetView>
  </sheetViews>
  <sheetFormatPr defaultRowHeight="15.75" x14ac:dyDescent="0.2"/>
  <cols>
    <col min="1" max="1" width="7.5" style="133" customWidth="1"/>
    <col min="2" max="2" width="41.33203125" style="134" customWidth="1"/>
    <col min="3" max="3" width="7.6640625" style="133" customWidth="1"/>
    <col min="4" max="4" width="10.83203125" style="134" customWidth="1"/>
    <col min="5" max="16" width="11.6640625" style="137" customWidth="1"/>
    <col min="17" max="17" width="11.6640625" style="138" customWidth="1"/>
    <col min="18" max="18" width="10.5" style="135" customWidth="1"/>
    <col min="19" max="19" width="15.5" style="158" customWidth="1"/>
    <col min="20" max="30" width="15.5" style="132" customWidth="1"/>
    <col min="31" max="31" width="15.5" style="139" customWidth="1"/>
    <col min="32" max="32" width="18.5" style="136" customWidth="1"/>
    <col min="33" max="34" width="16.83203125" style="132" customWidth="1"/>
    <col min="35" max="44" width="15.5" style="132" customWidth="1"/>
    <col min="45" max="45" width="18.83203125" style="140" customWidth="1"/>
    <col min="46" max="57" width="15.5" style="132" customWidth="1"/>
    <col min="58" max="58" width="22.6640625" style="140" customWidth="1"/>
    <col min="59" max="59" width="22.33203125" style="140" customWidth="1"/>
    <col min="60" max="61" width="22.33203125" style="141" customWidth="1"/>
    <col min="62" max="62" width="16.33203125" style="386" bestFit="1" customWidth="1"/>
    <col min="63" max="63" width="14.1640625" style="3" customWidth="1"/>
    <col min="64" max="66" width="24.83203125" style="3" customWidth="1"/>
    <col min="67" max="67" width="14.1640625" style="3" customWidth="1"/>
    <col min="68" max="68" width="16.6640625" style="3" bestFit="1" customWidth="1"/>
    <col min="69" max="80" width="9.33203125" style="3"/>
    <col min="81" max="81" width="28.6640625" style="132" bestFit="1" customWidth="1"/>
    <col min="82" max="16384" width="9.33203125" style="132"/>
  </cols>
  <sheetData>
    <row r="1" spans="1:98" s="332" customFormat="1" ht="15" x14ac:dyDescent="0.2">
      <c r="A1" s="331"/>
      <c r="C1" s="331"/>
      <c r="E1" s="333"/>
      <c r="F1" s="333"/>
      <c r="G1" s="333"/>
      <c r="H1" s="333"/>
      <c r="I1" s="333"/>
      <c r="J1" s="333"/>
      <c r="K1" s="333"/>
      <c r="L1" s="333"/>
      <c r="M1" s="333"/>
      <c r="N1" s="333"/>
      <c r="O1" s="333"/>
      <c r="P1" s="333"/>
      <c r="Q1" s="344"/>
      <c r="R1" s="333"/>
      <c r="S1" s="334"/>
      <c r="AE1" s="345"/>
      <c r="AF1" s="335"/>
      <c r="AS1" s="336"/>
      <c r="BF1" s="336"/>
      <c r="BG1" s="336"/>
      <c r="BH1" s="337"/>
      <c r="BI1" s="337"/>
      <c r="BJ1" s="381"/>
      <c r="BK1" s="272"/>
      <c r="BL1" s="272"/>
      <c r="BM1" s="272"/>
      <c r="BN1" s="272"/>
      <c r="BO1" s="272"/>
      <c r="BP1" s="272"/>
      <c r="BQ1" s="272"/>
      <c r="BR1" s="272"/>
      <c r="BS1" s="272"/>
      <c r="BT1" s="272"/>
      <c r="BU1" s="272"/>
      <c r="BV1" s="272"/>
      <c r="BW1" s="272"/>
      <c r="BX1" s="272"/>
      <c r="BY1" s="272"/>
      <c r="BZ1" s="272"/>
      <c r="CA1" s="272"/>
      <c r="CB1" s="272"/>
    </row>
    <row r="2" spans="1:98" s="265" customFormat="1" ht="16.5" customHeight="1" x14ac:dyDescent="0.2">
      <c r="A2" s="827" t="s">
        <v>9</v>
      </c>
      <c r="B2" s="828"/>
      <c r="C2" s="244" t="s">
        <v>65</v>
      </c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5"/>
      <c r="P2" s="245"/>
      <c r="Q2" s="245"/>
      <c r="R2" s="245"/>
      <c r="S2" s="245"/>
      <c r="T2" s="246"/>
      <c r="U2" s="246"/>
      <c r="V2" s="246"/>
      <c r="W2" s="246"/>
      <c r="X2" s="246"/>
      <c r="Y2" s="246"/>
      <c r="Z2" s="246"/>
      <c r="AA2" s="246"/>
      <c r="AB2" s="246"/>
      <c r="AC2" s="246"/>
      <c r="AD2" s="246"/>
      <c r="AE2" s="297"/>
      <c r="AF2" s="245"/>
      <c r="AG2" s="246"/>
      <c r="AH2" s="246"/>
      <c r="AI2" s="246"/>
      <c r="AJ2" s="246"/>
      <c r="AK2" s="246"/>
      <c r="AL2" s="246"/>
      <c r="AM2" s="246"/>
      <c r="AN2" s="246"/>
      <c r="AO2" s="246"/>
      <c r="AP2" s="246"/>
      <c r="AQ2" s="246"/>
      <c r="AR2" s="246"/>
      <c r="AS2" s="247"/>
      <c r="AT2" s="246"/>
      <c r="AU2" s="246"/>
      <c r="AV2" s="246"/>
      <c r="AW2" s="246"/>
      <c r="AX2" s="246"/>
      <c r="AY2" s="246"/>
      <c r="AZ2" s="246"/>
      <c r="BA2" s="246"/>
      <c r="BB2" s="246"/>
      <c r="BC2" s="246"/>
      <c r="BD2" s="246"/>
      <c r="BE2" s="246"/>
      <c r="BF2" s="247"/>
      <c r="BG2" s="247"/>
      <c r="BH2" s="243"/>
      <c r="BI2" s="248"/>
      <c r="BJ2" s="382"/>
      <c r="BK2" s="246"/>
      <c r="BL2" s="246"/>
      <c r="BM2" s="246"/>
      <c r="BN2" s="246"/>
      <c r="BO2" s="246"/>
      <c r="BP2" s="297"/>
      <c r="BQ2" s="246"/>
      <c r="BR2" s="246"/>
      <c r="BS2" s="246"/>
      <c r="BT2" s="246"/>
      <c r="BU2" s="246"/>
      <c r="BV2" s="247"/>
      <c r="BW2" s="247"/>
      <c r="BX2" s="247"/>
      <c r="BY2" s="243"/>
      <c r="BZ2" s="248"/>
      <c r="CA2" s="247"/>
      <c r="CB2" s="247"/>
      <c r="CC2" s="263"/>
      <c r="CD2" s="263"/>
      <c r="CE2" s="263"/>
      <c r="CF2" s="263"/>
      <c r="CG2" s="263"/>
      <c r="CH2" s="264"/>
      <c r="CI2" s="263"/>
      <c r="CJ2" s="263"/>
      <c r="CK2" s="263"/>
      <c r="CL2" s="263"/>
      <c r="CM2" s="263"/>
      <c r="CN2" s="263"/>
      <c r="CO2" s="263"/>
      <c r="CP2" s="263"/>
      <c r="CQ2" s="263"/>
      <c r="CR2" s="263"/>
      <c r="CS2" s="263"/>
      <c r="CT2" s="263"/>
    </row>
    <row r="3" spans="1:98" s="265" customFormat="1" ht="16.5" customHeight="1" x14ac:dyDescent="0.2">
      <c r="A3" s="829" t="s">
        <v>10</v>
      </c>
      <c r="B3" s="830"/>
      <c r="C3" s="251" t="s">
        <v>84</v>
      </c>
      <c r="D3" s="252"/>
      <c r="E3" s="252"/>
      <c r="F3" s="252"/>
      <c r="G3" s="252"/>
      <c r="H3" s="252"/>
      <c r="I3" s="252"/>
      <c r="J3" s="252"/>
      <c r="K3" s="252"/>
      <c r="L3" s="252"/>
      <c r="M3" s="252"/>
      <c r="N3" s="252"/>
      <c r="O3" s="252"/>
      <c r="P3" s="252"/>
      <c r="Q3" s="252"/>
      <c r="R3" s="252"/>
      <c r="S3" s="252"/>
      <c r="T3" s="266"/>
      <c r="U3" s="266"/>
      <c r="V3" s="266"/>
      <c r="W3" s="266"/>
      <c r="X3" s="266"/>
      <c r="Y3" s="266"/>
      <c r="Z3" s="266"/>
      <c r="AA3" s="266"/>
      <c r="AB3" s="266"/>
      <c r="AC3" s="266"/>
      <c r="AD3" s="266"/>
      <c r="AE3" s="253"/>
      <c r="AF3" s="252"/>
      <c r="AG3" s="266"/>
      <c r="AH3" s="266"/>
      <c r="AI3" s="266"/>
      <c r="AJ3" s="266"/>
      <c r="AK3" s="266"/>
      <c r="AL3" s="266"/>
      <c r="AM3" s="266"/>
      <c r="AN3" s="266"/>
      <c r="AO3" s="266"/>
      <c r="AP3" s="266"/>
      <c r="AQ3" s="266"/>
      <c r="AR3" s="266"/>
      <c r="AS3" s="253"/>
      <c r="AT3" s="266"/>
      <c r="AU3" s="266"/>
      <c r="AV3" s="266"/>
      <c r="AW3" s="266"/>
      <c r="AX3" s="266"/>
      <c r="AY3" s="266"/>
      <c r="AZ3" s="266"/>
      <c r="BA3" s="266"/>
      <c r="BB3" s="266"/>
      <c r="BC3" s="266"/>
      <c r="BD3" s="266"/>
      <c r="BE3" s="266"/>
      <c r="BF3" s="253"/>
      <c r="BG3" s="253"/>
      <c r="BH3" s="250"/>
      <c r="BI3" s="254"/>
      <c r="BJ3" s="382"/>
      <c r="BK3" s="245"/>
      <c r="BL3" s="245"/>
      <c r="BM3" s="245"/>
      <c r="BN3" s="245"/>
      <c r="BO3" s="245"/>
      <c r="BP3" s="245"/>
      <c r="BQ3" s="245"/>
      <c r="BR3" s="245"/>
      <c r="BS3" s="245"/>
      <c r="BT3" s="245"/>
      <c r="BU3" s="245"/>
      <c r="BV3" s="245"/>
      <c r="BW3" s="245"/>
      <c r="BX3" s="245"/>
      <c r="BY3" s="245"/>
      <c r="BZ3" s="245"/>
      <c r="CA3" s="247"/>
      <c r="CB3" s="247"/>
      <c r="CC3" s="263">
        <v>1100000</v>
      </c>
      <c r="CD3" s="263"/>
      <c r="CE3" s="263"/>
      <c r="CF3" s="263"/>
      <c r="CG3" s="263"/>
      <c r="CH3" s="264"/>
      <c r="CI3" s="263"/>
      <c r="CJ3" s="263"/>
      <c r="CK3" s="263"/>
      <c r="CL3" s="263"/>
      <c r="CM3" s="263"/>
      <c r="CN3" s="263"/>
      <c r="CO3" s="263"/>
      <c r="CP3" s="263"/>
      <c r="CQ3" s="263"/>
      <c r="CR3" s="263"/>
      <c r="CS3" s="263"/>
      <c r="CT3" s="263"/>
    </row>
    <row r="4" spans="1:98" s="332" customFormat="1" ht="15" x14ac:dyDescent="0.2">
      <c r="A4" s="331"/>
      <c r="C4" s="331"/>
      <c r="E4" s="333"/>
      <c r="F4" s="333"/>
      <c r="G4" s="333"/>
      <c r="H4" s="333"/>
      <c r="I4" s="333"/>
      <c r="J4" s="333"/>
      <c r="K4" s="333"/>
      <c r="L4" s="333"/>
      <c r="M4" s="333"/>
      <c r="N4" s="333"/>
      <c r="O4" s="333"/>
      <c r="P4" s="333"/>
      <c r="Q4" s="344"/>
      <c r="R4" s="333"/>
      <c r="S4" s="334"/>
      <c r="AE4" s="345"/>
      <c r="AF4" s="335"/>
      <c r="AS4" s="336"/>
      <c r="BF4" s="336"/>
      <c r="BG4" s="336"/>
      <c r="BH4" s="337"/>
      <c r="BI4" s="337"/>
      <c r="BJ4" s="381"/>
      <c r="BK4" s="272"/>
      <c r="BL4" s="272"/>
      <c r="BM4" s="272"/>
      <c r="BN4" s="272"/>
      <c r="BO4" s="272"/>
      <c r="BP4" s="272"/>
      <c r="BQ4" s="272"/>
      <c r="BR4" s="272"/>
      <c r="BS4" s="272"/>
      <c r="BT4" s="272"/>
      <c r="BU4" s="272"/>
      <c r="BV4" s="272"/>
      <c r="BW4" s="272"/>
      <c r="BX4" s="272"/>
      <c r="BY4" s="272"/>
      <c r="BZ4" s="272"/>
      <c r="CA4" s="272"/>
      <c r="CB4" s="272"/>
    </row>
    <row r="5" spans="1:98" s="268" customFormat="1" ht="48.75" customHeight="1" x14ac:dyDescent="0.2">
      <c r="A5" s="831" t="s">
        <v>11</v>
      </c>
      <c r="B5" s="824" t="s">
        <v>12</v>
      </c>
      <c r="C5" s="824" t="s">
        <v>26</v>
      </c>
      <c r="D5" s="839" t="s">
        <v>13</v>
      </c>
      <c r="E5" s="839"/>
      <c r="F5" s="839"/>
      <c r="G5" s="839"/>
      <c r="H5" s="839"/>
      <c r="I5" s="839"/>
      <c r="J5" s="839"/>
      <c r="K5" s="839"/>
      <c r="L5" s="839"/>
      <c r="M5" s="839"/>
      <c r="N5" s="839"/>
      <c r="O5" s="839"/>
      <c r="P5" s="839"/>
      <c r="Q5" s="839"/>
      <c r="R5" s="824" t="s">
        <v>24</v>
      </c>
      <c r="S5" s="840" t="s">
        <v>21</v>
      </c>
      <c r="T5" s="841"/>
      <c r="U5" s="841"/>
      <c r="V5" s="841"/>
      <c r="W5" s="841"/>
      <c r="X5" s="841"/>
      <c r="Y5" s="841"/>
      <c r="Z5" s="841"/>
      <c r="AA5" s="841"/>
      <c r="AB5" s="841"/>
      <c r="AC5" s="841"/>
      <c r="AD5" s="841"/>
      <c r="AE5" s="842"/>
      <c r="AF5" s="843" t="s">
        <v>6</v>
      </c>
      <c r="AG5" s="843"/>
      <c r="AH5" s="843"/>
      <c r="AI5" s="843"/>
      <c r="AJ5" s="843"/>
      <c r="AK5" s="843"/>
      <c r="AL5" s="843"/>
      <c r="AM5" s="843"/>
      <c r="AN5" s="843"/>
      <c r="AO5" s="843"/>
      <c r="AP5" s="843"/>
      <c r="AQ5" s="843"/>
      <c r="AR5" s="843"/>
      <c r="AS5" s="843"/>
      <c r="AT5" s="847" t="s">
        <v>40</v>
      </c>
      <c r="AU5" s="848"/>
      <c r="AV5" s="848"/>
      <c r="AW5" s="848"/>
      <c r="AX5" s="848"/>
      <c r="AY5" s="848"/>
      <c r="AZ5" s="848"/>
      <c r="BA5" s="848"/>
      <c r="BB5" s="848"/>
      <c r="BC5" s="848"/>
      <c r="BD5" s="848"/>
      <c r="BE5" s="848"/>
      <c r="BF5" s="849"/>
      <c r="BG5" s="824" t="s">
        <v>37</v>
      </c>
      <c r="BH5" s="824" t="s">
        <v>124</v>
      </c>
      <c r="BI5" s="844" t="s">
        <v>38</v>
      </c>
      <c r="BJ5" s="243"/>
      <c r="BK5" s="245"/>
      <c r="BL5" s="245"/>
      <c r="BM5" s="245"/>
      <c r="BN5" s="245"/>
      <c r="BO5" s="245"/>
      <c r="BP5" s="245"/>
      <c r="BQ5" s="245"/>
      <c r="BR5" s="245"/>
      <c r="BS5" s="245"/>
      <c r="BT5" s="245"/>
      <c r="BU5" s="245"/>
      <c r="BV5" s="245"/>
      <c r="BW5" s="245"/>
      <c r="BX5" s="245"/>
      <c r="BY5" s="245"/>
      <c r="BZ5" s="245"/>
      <c r="CA5" s="267"/>
      <c r="CB5" s="267"/>
    </row>
    <row r="6" spans="1:98" s="268" customFormat="1" ht="48.75" customHeight="1" x14ac:dyDescent="0.2">
      <c r="A6" s="832"/>
      <c r="B6" s="825"/>
      <c r="C6" s="825"/>
      <c r="D6" s="836" t="s">
        <v>22</v>
      </c>
      <c r="E6" s="834" t="s">
        <v>23</v>
      </c>
      <c r="F6" s="835"/>
      <c r="G6" s="835"/>
      <c r="H6" s="835"/>
      <c r="I6" s="835"/>
      <c r="J6" s="835"/>
      <c r="K6" s="835"/>
      <c r="L6" s="835"/>
      <c r="M6" s="835"/>
      <c r="N6" s="835"/>
      <c r="O6" s="835"/>
      <c r="P6" s="835"/>
      <c r="Q6" s="835"/>
      <c r="R6" s="825"/>
      <c r="S6" s="836" t="s">
        <v>22</v>
      </c>
      <c r="T6" s="834" t="s">
        <v>23</v>
      </c>
      <c r="U6" s="835"/>
      <c r="V6" s="835"/>
      <c r="W6" s="835"/>
      <c r="X6" s="835"/>
      <c r="Y6" s="835"/>
      <c r="Z6" s="835"/>
      <c r="AA6" s="835"/>
      <c r="AB6" s="835"/>
      <c r="AC6" s="835"/>
      <c r="AD6" s="835"/>
      <c r="AE6" s="838"/>
      <c r="AF6" s="836" t="s">
        <v>22</v>
      </c>
      <c r="AG6" s="834" t="s">
        <v>23</v>
      </c>
      <c r="AH6" s="835"/>
      <c r="AI6" s="835"/>
      <c r="AJ6" s="835"/>
      <c r="AK6" s="835"/>
      <c r="AL6" s="835"/>
      <c r="AM6" s="835"/>
      <c r="AN6" s="835"/>
      <c r="AO6" s="835"/>
      <c r="AP6" s="835"/>
      <c r="AQ6" s="835"/>
      <c r="AR6" s="835"/>
      <c r="AS6" s="838"/>
      <c r="AT6" s="850"/>
      <c r="AU6" s="851"/>
      <c r="AV6" s="851"/>
      <c r="AW6" s="851"/>
      <c r="AX6" s="851"/>
      <c r="AY6" s="851"/>
      <c r="AZ6" s="851"/>
      <c r="BA6" s="851"/>
      <c r="BB6" s="851"/>
      <c r="BC6" s="851"/>
      <c r="BD6" s="851"/>
      <c r="BE6" s="851"/>
      <c r="BF6" s="852"/>
      <c r="BG6" s="825"/>
      <c r="BH6" s="825"/>
      <c r="BI6" s="845"/>
      <c r="BJ6" s="243"/>
      <c r="BK6" s="245"/>
      <c r="BL6" s="245"/>
      <c r="BM6" s="245"/>
      <c r="BN6" s="245"/>
      <c r="BO6" s="245"/>
      <c r="BP6" s="245"/>
      <c r="BQ6" s="245"/>
      <c r="BR6" s="245"/>
      <c r="BS6" s="245"/>
      <c r="BT6" s="245"/>
      <c r="BU6" s="245"/>
      <c r="BV6" s="245"/>
      <c r="BW6" s="245"/>
      <c r="BX6" s="245"/>
      <c r="BY6" s="245"/>
      <c r="BZ6" s="245"/>
      <c r="CA6" s="267"/>
      <c r="CB6" s="267"/>
    </row>
    <row r="7" spans="1:98" s="273" customFormat="1" ht="28.5" customHeight="1" x14ac:dyDescent="0.2">
      <c r="A7" s="833"/>
      <c r="B7" s="826"/>
      <c r="C7" s="826"/>
      <c r="D7" s="837"/>
      <c r="E7" s="269">
        <v>1</v>
      </c>
      <c r="F7" s="269">
        <v>2</v>
      </c>
      <c r="G7" s="269">
        <v>3</v>
      </c>
      <c r="H7" s="269">
        <v>4</v>
      </c>
      <c r="I7" s="269">
        <v>5</v>
      </c>
      <c r="J7" s="269">
        <v>6</v>
      </c>
      <c r="K7" s="269">
        <v>7</v>
      </c>
      <c r="L7" s="269">
        <v>8</v>
      </c>
      <c r="M7" s="269">
        <v>9</v>
      </c>
      <c r="N7" s="269">
        <v>10</v>
      </c>
      <c r="O7" s="269">
        <v>11</v>
      </c>
      <c r="P7" s="269">
        <v>12</v>
      </c>
      <c r="Q7" s="269" t="s">
        <v>25</v>
      </c>
      <c r="R7" s="826"/>
      <c r="S7" s="837"/>
      <c r="T7" s="269">
        <v>1</v>
      </c>
      <c r="U7" s="269">
        <v>2</v>
      </c>
      <c r="V7" s="269">
        <v>3</v>
      </c>
      <c r="W7" s="269">
        <v>4</v>
      </c>
      <c r="X7" s="269">
        <v>5</v>
      </c>
      <c r="Y7" s="269">
        <v>6</v>
      </c>
      <c r="Z7" s="269">
        <v>7</v>
      </c>
      <c r="AA7" s="269">
        <v>8</v>
      </c>
      <c r="AB7" s="269">
        <v>9</v>
      </c>
      <c r="AC7" s="269">
        <v>10</v>
      </c>
      <c r="AD7" s="269">
        <v>11</v>
      </c>
      <c r="AE7" s="269">
        <v>12</v>
      </c>
      <c r="AF7" s="837"/>
      <c r="AG7" s="269">
        <v>1</v>
      </c>
      <c r="AH7" s="269">
        <v>2</v>
      </c>
      <c r="AI7" s="269">
        <v>3</v>
      </c>
      <c r="AJ7" s="269">
        <v>4</v>
      </c>
      <c r="AK7" s="269">
        <v>5</v>
      </c>
      <c r="AL7" s="269">
        <v>6</v>
      </c>
      <c r="AM7" s="269">
        <v>7</v>
      </c>
      <c r="AN7" s="269">
        <v>8</v>
      </c>
      <c r="AO7" s="269">
        <v>9</v>
      </c>
      <c r="AP7" s="269">
        <v>10</v>
      </c>
      <c r="AQ7" s="269">
        <v>11</v>
      </c>
      <c r="AR7" s="269">
        <v>12</v>
      </c>
      <c r="AS7" s="269" t="s">
        <v>16</v>
      </c>
      <c r="AT7" s="270">
        <v>1</v>
      </c>
      <c r="AU7" s="270">
        <v>2</v>
      </c>
      <c r="AV7" s="270">
        <v>3</v>
      </c>
      <c r="AW7" s="270">
        <v>4</v>
      </c>
      <c r="AX7" s="270">
        <v>5</v>
      </c>
      <c r="AY7" s="270">
        <v>6</v>
      </c>
      <c r="AZ7" s="270">
        <v>7</v>
      </c>
      <c r="BA7" s="270">
        <v>8</v>
      </c>
      <c r="BB7" s="270">
        <v>9</v>
      </c>
      <c r="BC7" s="270">
        <v>10</v>
      </c>
      <c r="BD7" s="270">
        <v>11</v>
      </c>
      <c r="BE7" s="270">
        <v>12</v>
      </c>
      <c r="BF7" s="269" t="s">
        <v>16</v>
      </c>
      <c r="BG7" s="826"/>
      <c r="BH7" s="826"/>
      <c r="BI7" s="846"/>
      <c r="BJ7" s="271"/>
      <c r="BK7" s="272"/>
      <c r="BL7" s="272"/>
      <c r="BM7" s="272"/>
      <c r="BN7" s="272"/>
      <c r="BO7" s="272"/>
      <c r="BP7" s="272"/>
      <c r="BQ7" s="272"/>
      <c r="BR7" s="272"/>
      <c r="BS7" s="272"/>
      <c r="BT7" s="272"/>
      <c r="BU7" s="272"/>
      <c r="BV7" s="272"/>
      <c r="BW7" s="272"/>
      <c r="BX7" s="272"/>
      <c r="BY7" s="272"/>
      <c r="BZ7" s="272"/>
      <c r="CA7" s="272"/>
      <c r="CB7" s="272"/>
    </row>
    <row r="8" spans="1:98" s="271" customFormat="1" ht="24.75" customHeight="1" thickBot="1" x14ac:dyDescent="0.25">
      <c r="A8" s="346"/>
      <c r="B8" s="347" t="s">
        <v>76</v>
      </c>
      <c r="C8" s="285" t="s">
        <v>29</v>
      </c>
      <c r="D8" s="255">
        <v>12</v>
      </c>
      <c r="E8" s="255">
        <v>1</v>
      </c>
      <c r="F8" s="348">
        <v>1</v>
      </c>
      <c r="G8" s="348">
        <v>1</v>
      </c>
      <c r="H8" s="348">
        <v>1</v>
      </c>
      <c r="I8" s="348">
        <v>1</v>
      </c>
      <c r="J8" s="348">
        <v>1</v>
      </c>
      <c r="K8" s="348">
        <v>1</v>
      </c>
      <c r="L8" s="348">
        <v>1</v>
      </c>
      <c r="M8" s="348"/>
      <c r="N8" s="348"/>
      <c r="O8" s="348"/>
      <c r="P8" s="348"/>
      <c r="Q8" s="349">
        <f>SUM(E8:P8)</f>
        <v>8</v>
      </c>
      <c r="R8" s="256" t="s">
        <v>62</v>
      </c>
      <c r="S8" s="338">
        <v>3900000</v>
      </c>
      <c r="T8" s="338">
        <v>3900000</v>
      </c>
      <c r="U8" s="338">
        <v>3900000</v>
      </c>
      <c r="V8" s="338">
        <v>3900000</v>
      </c>
      <c r="W8" s="338">
        <v>3900000</v>
      </c>
      <c r="X8" s="338">
        <v>3900000</v>
      </c>
      <c r="Y8" s="338">
        <v>3900000</v>
      </c>
      <c r="Z8" s="338">
        <v>3900000</v>
      </c>
      <c r="AA8" s="338">
        <v>3900000</v>
      </c>
      <c r="AB8" s="274"/>
      <c r="AC8" s="274"/>
      <c r="AD8" s="274"/>
      <c r="AE8" s="274"/>
      <c r="AF8" s="275">
        <f>SUM(Q8*S8)</f>
        <v>31200000</v>
      </c>
      <c r="AG8" s="276">
        <f>T8*E8</f>
        <v>3900000</v>
      </c>
      <c r="AH8" s="276">
        <f>U8*F8</f>
        <v>3900000</v>
      </c>
      <c r="AI8" s="276">
        <f t="shared" ref="AI8:AR8" si="0">V8*G8</f>
        <v>3900000</v>
      </c>
      <c r="AJ8" s="276">
        <f t="shared" si="0"/>
        <v>3900000</v>
      </c>
      <c r="AK8" s="276">
        <f t="shared" si="0"/>
        <v>3900000</v>
      </c>
      <c r="AL8" s="276">
        <f t="shared" si="0"/>
        <v>3900000</v>
      </c>
      <c r="AM8" s="276">
        <f t="shared" si="0"/>
        <v>3900000</v>
      </c>
      <c r="AN8" s="276">
        <f t="shared" si="0"/>
        <v>3900000</v>
      </c>
      <c r="AO8" s="276">
        <f t="shared" si="0"/>
        <v>0</v>
      </c>
      <c r="AP8" s="276">
        <f t="shared" si="0"/>
        <v>0</v>
      </c>
      <c r="AQ8" s="276">
        <f t="shared" si="0"/>
        <v>0</v>
      </c>
      <c r="AR8" s="276">
        <f t="shared" si="0"/>
        <v>0</v>
      </c>
      <c r="AS8" s="277">
        <f>SUM(AG8:AR8)</f>
        <v>31200000</v>
      </c>
      <c r="AT8" s="276"/>
      <c r="AU8" s="276"/>
      <c r="AV8" s="276"/>
      <c r="AW8" s="276"/>
      <c r="AX8" s="276"/>
      <c r="AY8" s="276"/>
      <c r="AZ8" s="276"/>
      <c r="BA8" s="276"/>
      <c r="BB8" s="276"/>
      <c r="BC8" s="276"/>
      <c r="BD8" s="276"/>
      <c r="BE8" s="276"/>
      <c r="BF8" s="304">
        <f>SUM(AT8:BE8)</f>
        <v>0</v>
      </c>
      <c r="BG8" s="350">
        <f>AF8-AS8-BF8</f>
        <v>0</v>
      </c>
      <c r="BH8" s="351">
        <f>S8*D8</f>
        <v>46800000</v>
      </c>
      <c r="BI8" s="352">
        <f>BH8-AS8-BF8</f>
        <v>15600000</v>
      </c>
      <c r="BJ8" s="383">
        <f>SUM(Q8/D8)</f>
        <v>0.66666666666666663</v>
      </c>
      <c r="BK8" s="282"/>
      <c r="BL8" s="282"/>
      <c r="BM8" s="282"/>
      <c r="BN8" s="282"/>
      <c r="BO8" s="282"/>
      <c r="BP8" s="353"/>
      <c r="BQ8" s="353"/>
      <c r="BR8" s="353"/>
      <c r="BS8" s="353"/>
      <c r="BT8" s="353"/>
      <c r="BU8" s="353"/>
      <c r="BV8" s="353"/>
      <c r="BW8" s="353"/>
      <c r="BX8" s="353"/>
      <c r="BY8" s="353"/>
      <c r="BZ8" s="353"/>
      <c r="CA8" s="353"/>
      <c r="CB8" s="353"/>
    </row>
    <row r="9" spans="1:98" s="286" customFormat="1" ht="24.75" customHeight="1" thickBot="1" x14ac:dyDescent="0.25">
      <c r="A9" s="314"/>
      <c r="B9" s="315" t="s">
        <v>5</v>
      </c>
      <c r="C9" s="315"/>
      <c r="D9" s="316"/>
      <c r="E9" s="317"/>
      <c r="F9" s="317"/>
      <c r="G9" s="317"/>
      <c r="H9" s="317"/>
      <c r="I9" s="317"/>
      <c r="J9" s="317"/>
      <c r="K9" s="317"/>
      <c r="L9" s="317"/>
      <c r="M9" s="317"/>
      <c r="N9" s="317"/>
      <c r="O9" s="317"/>
      <c r="P9" s="317"/>
      <c r="Q9" s="318"/>
      <c r="R9" s="319"/>
      <c r="S9" s="316"/>
      <c r="T9" s="354"/>
      <c r="U9" s="354"/>
      <c r="V9" s="354"/>
      <c r="W9" s="354"/>
      <c r="X9" s="354"/>
      <c r="Y9" s="354"/>
      <c r="Z9" s="354"/>
      <c r="AA9" s="354"/>
      <c r="AB9" s="354"/>
      <c r="AC9" s="354"/>
      <c r="AD9" s="354"/>
      <c r="AE9" s="354"/>
      <c r="AF9" s="355">
        <f>SUM(AF8:AF8)</f>
        <v>31200000</v>
      </c>
      <c r="AG9" s="355">
        <f>SUM(AG8:AG8)</f>
        <v>3900000</v>
      </c>
      <c r="AH9" s="355">
        <f>SUM(AH8:AH8)</f>
        <v>3900000</v>
      </c>
      <c r="AI9" s="355">
        <f t="shared" ref="AI9:AR9" si="1">SUM(AI8:AI8)</f>
        <v>3900000</v>
      </c>
      <c r="AJ9" s="355">
        <f t="shared" si="1"/>
        <v>3900000</v>
      </c>
      <c r="AK9" s="355">
        <f t="shared" si="1"/>
        <v>3900000</v>
      </c>
      <c r="AL9" s="355">
        <f t="shared" si="1"/>
        <v>3900000</v>
      </c>
      <c r="AM9" s="355">
        <f t="shared" si="1"/>
        <v>3900000</v>
      </c>
      <c r="AN9" s="355">
        <f t="shared" si="1"/>
        <v>3900000</v>
      </c>
      <c r="AO9" s="355">
        <f t="shared" si="1"/>
        <v>0</v>
      </c>
      <c r="AP9" s="355">
        <f t="shared" si="1"/>
        <v>0</v>
      </c>
      <c r="AQ9" s="355">
        <f t="shared" si="1"/>
        <v>0</v>
      </c>
      <c r="AR9" s="355">
        <f t="shared" si="1"/>
        <v>0</v>
      </c>
      <c r="AS9" s="355">
        <f>SUM(AS8:AS8)</f>
        <v>31200000</v>
      </c>
      <c r="AT9" s="355">
        <f>SUM(AT8:AT8)</f>
        <v>0</v>
      </c>
      <c r="AU9" s="355">
        <f t="shared" ref="AU9:BE9" si="2">SUM(AU8:AU8)</f>
        <v>0</v>
      </c>
      <c r="AV9" s="355">
        <f t="shared" si="2"/>
        <v>0</v>
      </c>
      <c r="AW9" s="355">
        <f t="shared" si="2"/>
        <v>0</v>
      </c>
      <c r="AX9" s="355">
        <f t="shared" si="2"/>
        <v>0</v>
      </c>
      <c r="AY9" s="355">
        <f t="shared" si="2"/>
        <v>0</v>
      </c>
      <c r="AZ9" s="355">
        <f t="shared" si="2"/>
        <v>0</v>
      </c>
      <c r="BA9" s="355">
        <f t="shared" si="2"/>
        <v>0</v>
      </c>
      <c r="BB9" s="355">
        <f t="shared" si="2"/>
        <v>0</v>
      </c>
      <c r="BC9" s="355">
        <f t="shared" si="2"/>
        <v>0</v>
      </c>
      <c r="BD9" s="355">
        <f t="shared" si="2"/>
        <v>0</v>
      </c>
      <c r="BE9" s="355">
        <f t="shared" si="2"/>
        <v>0</v>
      </c>
      <c r="BF9" s="355">
        <f>SUM(BF8:BF8)</f>
        <v>0</v>
      </c>
      <c r="BG9" s="356">
        <f>AF9-AS9-BF9</f>
        <v>0</v>
      </c>
      <c r="BH9" s="355">
        <f>SUM(BH8:BH8)</f>
        <v>46800000</v>
      </c>
      <c r="BI9" s="355">
        <f>SUM(BI8:BI8)</f>
        <v>15600000</v>
      </c>
      <c r="BJ9" s="384">
        <f>SUM(BJ8)</f>
        <v>0.66666666666666663</v>
      </c>
      <c r="BK9" s="325"/>
      <c r="BL9" s="325"/>
      <c r="BM9" s="325"/>
      <c r="BN9" s="325"/>
      <c r="BO9" s="325"/>
      <c r="BP9" s="325"/>
      <c r="BQ9" s="325"/>
      <c r="BR9" s="325"/>
      <c r="BS9" s="325"/>
      <c r="BT9" s="325"/>
      <c r="BU9" s="325"/>
      <c r="BV9" s="325"/>
      <c r="BW9" s="325"/>
      <c r="BX9" s="325"/>
      <c r="BY9" s="325"/>
      <c r="BZ9" s="325"/>
      <c r="CA9" s="325"/>
      <c r="CB9" s="325"/>
    </row>
    <row r="10" spans="1:98" s="265" customFormat="1" ht="24.75" customHeight="1" x14ac:dyDescent="0.2">
      <c r="A10" s="287"/>
      <c r="D10" s="287"/>
      <c r="E10" s="287"/>
      <c r="F10" s="287"/>
      <c r="G10" s="287"/>
      <c r="H10" s="287"/>
      <c r="I10" s="287"/>
      <c r="J10" s="287"/>
      <c r="K10" s="287"/>
      <c r="L10" s="287"/>
      <c r="M10" s="287"/>
      <c r="N10" s="287"/>
      <c r="O10" s="287"/>
      <c r="P10" s="287"/>
      <c r="Q10" s="287"/>
      <c r="AE10" s="284"/>
      <c r="AS10" s="295"/>
      <c r="BF10" s="326">
        <f>SUM(AS9+BF9)</f>
        <v>31200000</v>
      </c>
      <c r="BG10" s="288">
        <f>AF9-AS9-BF9</f>
        <v>0</v>
      </c>
      <c r="BH10" s="327">
        <f>SUM(BI9+AS9+BF9)</f>
        <v>46800000</v>
      </c>
      <c r="BI10" s="289">
        <f>SUM(BG9)</f>
        <v>0</v>
      </c>
      <c r="BJ10" s="381" t="s">
        <v>37</v>
      </c>
      <c r="BK10" s="284"/>
      <c r="BL10" s="263"/>
      <c r="BM10" s="263"/>
      <c r="BN10" s="263"/>
      <c r="BO10" s="263"/>
      <c r="BP10" s="263"/>
      <c r="BQ10" s="263"/>
      <c r="BR10" s="263"/>
      <c r="BS10" s="263"/>
      <c r="BT10" s="263"/>
      <c r="BU10" s="263"/>
      <c r="BV10" s="263"/>
      <c r="BW10" s="263"/>
      <c r="BX10" s="263"/>
      <c r="BY10" s="263"/>
      <c r="BZ10" s="263"/>
      <c r="CA10" s="263"/>
      <c r="CB10" s="263"/>
      <c r="CC10" s="263"/>
    </row>
    <row r="11" spans="1:98" s="265" customFormat="1" ht="24.75" customHeight="1" x14ac:dyDescent="0.2">
      <c r="A11" s="287"/>
      <c r="D11" s="287"/>
      <c r="E11" s="287"/>
      <c r="F11" s="287"/>
      <c r="G11" s="287"/>
      <c r="H11" s="287"/>
      <c r="I11" s="287"/>
      <c r="J11" s="287"/>
      <c r="K11" s="287"/>
      <c r="L11" s="287"/>
      <c r="M11" s="287"/>
      <c r="N11" s="287"/>
      <c r="O11" s="287"/>
      <c r="P11" s="287"/>
      <c r="Q11" s="287"/>
      <c r="AE11" s="284"/>
      <c r="AS11" s="284"/>
      <c r="AT11" s="409">
        <f>SUM(AG9+AT9)</f>
        <v>3900000</v>
      </c>
      <c r="AU11" s="409">
        <f t="shared" ref="AU11:BE11" si="3">SUM(AH9+AU9)</f>
        <v>3900000</v>
      </c>
      <c r="AV11" s="409">
        <f t="shared" si="3"/>
        <v>3900000</v>
      </c>
      <c r="AW11" s="409">
        <f t="shared" si="3"/>
        <v>3900000</v>
      </c>
      <c r="AX11" s="409">
        <f t="shared" si="3"/>
        <v>3900000</v>
      </c>
      <c r="AY11" s="409">
        <f t="shared" si="3"/>
        <v>3900000</v>
      </c>
      <c r="AZ11" s="409">
        <f t="shared" si="3"/>
        <v>3900000</v>
      </c>
      <c r="BA11" s="409">
        <f t="shared" si="3"/>
        <v>3900000</v>
      </c>
      <c r="BB11" s="409">
        <f t="shared" si="3"/>
        <v>0</v>
      </c>
      <c r="BC11" s="409">
        <f t="shared" si="3"/>
        <v>0</v>
      </c>
      <c r="BD11" s="409">
        <f t="shared" si="3"/>
        <v>0</v>
      </c>
      <c r="BE11" s="409">
        <f t="shared" si="3"/>
        <v>0</v>
      </c>
      <c r="BF11" s="409">
        <f>SUM(AT11:BE11)</f>
        <v>31200000</v>
      </c>
      <c r="BG11" s="284"/>
      <c r="BH11" s="290"/>
      <c r="BI11" s="291">
        <f>SUM(BI9-BI10)</f>
        <v>15600000</v>
      </c>
      <c r="BJ11" s="381" t="s">
        <v>36</v>
      </c>
      <c r="BK11" s="284"/>
      <c r="BL11" s="263"/>
      <c r="BM11" s="263"/>
      <c r="BN11" s="263"/>
      <c r="BO11" s="263"/>
      <c r="BP11" s="263"/>
      <c r="BQ11" s="263"/>
      <c r="BR11" s="263"/>
      <c r="BS11" s="263"/>
      <c r="BT11" s="263"/>
      <c r="BU11" s="263"/>
      <c r="BV11" s="263"/>
      <c r="BW11" s="263"/>
      <c r="BX11" s="263"/>
      <c r="BY11" s="263"/>
      <c r="BZ11" s="263"/>
      <c r="CA11" s="263"/>
      <c r="CB11" s="263"/>
      <c r="CC11" s="263"/>
    </row>
    <row r="12" spans="1:98" s="265" customFormat="1" ht="16.5" customHeight="1" x14ac:dyDescent="0.2">
      <c r="A12" s="827" t="s">
        <v>9</v>
      </c>
      <c r="B12" s="828"/>
      <c r="C12" s="244" t="s">
        <v>66</v>
      </c>
      <c r="D12" s="245"/>
      <c r="E12" s="245"/>
      <c r="F12" s="245"/>
      <c r="G12" s="245"/>
      <c r="H12" s="245"/>
      <c r="I12" s="245"/>
      <c r="J12" s="245"/>
      <c r="K12" s="245"/>
      <c r="L12" s="245"/>
      <c r="M12" s="245"/>
      <c r="N12" s="245"/>
      <c r="O12" s="245"/>
      <c r="P12" s="245"/>
      <c r="Q12" s="245"/>
      <c r="R12" s="245"/>
      <c r="S12" s="245"/>
      <c r="T12" s="246"/>
      <c r="U12" s="246"/>
      <c r="V12" s="246"/>
      <c r="W12" s="246"/>
      <c r="X12" s="246"/>
      <c r="Y12" s="246"/>
      <c r="Z12" s="246"/>
      <c r="AA12" s="246"/>
      <c r="AB12" s="246"/>
      <c r="AC12" s="246"/>
      <c r="AD12" s="246"/>
      <c r="AE12" s="297"/>
      <c r="AF12" s="245"/>
      <c r="AG12" s="246"/>
      <c r="AH12" s="246"/>
      <c r="AI12" s="246"/>
      <c r="AJ12" s="246"/>
      <c r="AK12" s="246"/>
      <c r="AL12" s="246"/>
      <c r="AM12" s="246"/>
      <c r="AN12" s="246"/>
      <c r="AO12" s="246"/>
      <c r="AP12" s="246"/>
      <c r="AQ12" s="246"/>
      <c r="AR12" s="246"/>
      <c r="AS12" s="247"/>
      <c r="AT12" s="246"/>
      <c r="AU12" s="246"/>
      <c r="AV12" s="246"/>
      <c r="AW12" s="246"/>
      <c r="AX12" s="246"/>
      <c r="AY12" s="246"/>
      <c r="AZ12" s="246"/>
      <c r="BA12" s="246"/>
      <c r="BB12" s="246"/>
      <c r="BC12" s="246"/>
      <c r="BD12" s="246"/>
      <c r="BE12" s="246"/>
      <c r="BF12" s="247"/>
      <c r="BG12" s="247"/>
      <c r="BH12" s="243"/>
      <c r="BI12" s="248"/>
      <c r="BJ12" s="382"/>
      <c r="BK12" s="246"/>
      <c r="BL12" s="246"/>
      <c r="BM12" s="246"/>
      <c r="BN12" s="246"/>
      <c r="BO12" s="246"/>
      <c r="BP12" s="297"/>
      <c r="BQ12" s="246"/>
      <c r="BR12" s="246"/>
      <c r="BS12" s="246"/>
      <c r="BT12" s="246"/>
      <c r="BU12" s="246"/>
      <c r="BV12" s="247"/>
      <c r="BW12" s="247"/>
      <c r="BX12" s="247"/>
      <c r="BY12" s="243"/>
      <c r="BZ12" s="248"/>
      <c r="CA12" s="247"/>
      <c r="CB12" s="247"/>
      <c r="CC12" s="263"/>
      <c r="CD12" s="263"/>
      <c r="CE12" s="263"/>
      <c r="CF12" s="263"/>
      <c r="CG12" s="263"/>
      <c r="CH12" s="264"/>
      <c r="CI12" s="263"/>
      <c r="CJ12" s="263"/>
      <c r="CK12" s="263"/>
      <c r="CL12" s="263"/>
      <c r="CM12" s="263"/>
      <c r="CN12" s="263"/>
      <c r="CO12" s="263"/>
      <c r="CP12" s="263"/>
      <c r="CQ12" s="263"/>
      <c r="CR12" s="263"/>
      <c r="CS12" s="263"/>
      <c r="CT12" s="263"/>
    </row>
    <row r="13" spans="1:98" s="265" customFormat="1" ht="16.5" customHeight="1" x14ac:dyDescent="0.2">
      <c r="A13" s="829" t="s">
        <v>10</v>
      </c>
      <c r="B13" s="830"/>
      <c r="C13" s="251" t="s">
        <v>84</v>
      </c>
      <c r="D13" s="252"/>
      <c r="E13" s="252"/>
      <c r="F13" s="252"/>
      <c r="G13" s="252"/>
      <c r="H13" s="252"/>
      <c r="I13" s="252"/>
      <c r="J13" s="252"/>
      <c r="K13" s="252"/>
      <c r="L13" s="252"/>
      <c r="M13" s="252"/>
      <c r="N13" s="252"/>
      <c r="O13" s="252"/>
      <c r="P13" s="252"/>
      <c r="Q13" s="252"/>
      <c r="R13" s="252"/>
      <c r="S13" s="252"/>
      <c r="T13" s="266"/>
      <c r="U13" s="266"/>
      <c r="V13" s="266"/>
      <c r="W13" s="266"/>
      <c r="X13" s="266"/>
      <c r="Y13" s="266"/>
      <c r="Z13" s="266"/>
      <c r="AA13" s="266"/>
      <c r="AB13" s="266"/>
      <c r="AC13" s="266"/>
      <c r="AD13" s="266"/>
      <c r="AE13" s="253"/>
      <c r="AF13" s="252"/>
      <c r="AG13" s="266"/>
      <c r="AH13" s="266"/>
      <c r="AI13" s="266"/>
      <c r="AJ13" s="266"/>
      <c r="AK13" s="266"/>
      <c r="AL13" s="266"/>
      <c r="AM13" s="266"/>
      <c r="AN13" s="266"/>
      <c r="AO13" s="266"/>
      <c r="AP13" s="266"/>
      <c r="AQ13" s="266"/>
      <c r="AR13" s="266"/>
      <c r="AS13" s="253"/>
      <c r="AT13" s="266"/>
      <c r="AU13" s="266"/>
      <c r="AV13" s="266"/>
      <c r="AW13" s="266"/>
      <c r="AX13" s="266"/>
      <c r="AY13" s="266"/>
      <c r="AZ13" s="266"/>
      <c r="BA13" s="266"/>
      <c r="BB13" s="266"/>
      <c r="BC13" s="266"/>
      <c r="BD13" s="266"/>
      <c r="BE13" s="266"/>
      <c r="BF13" s="253"/>
      <c r="BG13" s="253"/>
      <c r="BH13" s="250"/>
      <c r="BI13" s="254"/>
      <c r="BJ13" s="382"/>
      <c r="BK13" s="245"/>
      <c r="BL13" s="245"/>
      <c r="BM13" s="245"/>
      <c r="BN13" s="245"/>
      <c r="BO13" s="245"/>
      <c r="BP13" s="245"/>
      <c r="BQ13" s="245"/>
      <c r="BR13" s="245"/>
      <c r="BS13" s="245"/>
      <c r="BT13" s="245"/>
      <c r="BU13" s="245"/>
      <c r="BV13" s="245"/>
      <c r="BW13" s="245"/>
      <c r="BX13" s="245"/>
      <c r="BY13" s="245"/>
      <c r="BZ13" s="245"/>
      <c r="CA13" s="247"/>
      <c r="CB13" s="247"/>
      <c r="CC13" s="263">
        <v>1100000</v>
      </c>
      <c r="CD13" s="263"/>
      <c r="CE13" s="263"/>
      <c r="CF13" s="263"/>
      <c r="CG13" s="263"/>
      <c r="CH13" s="264"/>
      <c r="CI13" s="263"/>
      <c r="CJ13" s="263"/>
      <c r="CK13" s="263"/>
      <c r="CL13" s="263"/>
      <c r="CM13" s="263"/>
      <c r="CN13" s="263"/>
      <c r="CO13" s="263"/>
      <c r="CP13" s="263"/>
      <c r="CQ13" s="263"/>
      <c r="CR13" s="263"/>
      <c r="CS13" s="263"/>
      <c r="CT13" s="263"/>
    </row>
    <row r="14" spans="1:98" s="332" customFormat="1" ht="15" x14ac:dyDescent="0.2">
      <c r="A14" s="331"/>
      <c r="C14" s="331"/>
      <c r="E14" s="333"/>
      <c r="F14" s="333"/>
      <c r="G14" s="333"/>
      <c r="H14" s="333"/>
      <c r="I14" s="333"/>
      <c r="J14" s="333"/>
      <c r="K14" s="333"/>
      <c r="L14" s="333"/>
      <c r="M14" s="333"/>
      <c r="N14" s="333"/>
      <c r="O14" s="333"/>
      <c r="P14" s="333"/>
      <c r="Q14" s="344"/>
      <c r="R14" s="333"/>
      <c r="S14" s="334"/>
      <c r="AE14" s="345"/>
      <c r="AF14" s="335"/>
      <c r="AS14" s="336"/>
      <c r="BF14" s="336"/>
      <c r="BG14" s="336"/>
      <c r="BH14" s="337"/>
      <c r="BI14" s="337"/>
      <c r="BJ14" s="381"/>
      <c r="BK14" s="272"/>
      <c r="BL14" s="272"/>
      <c r="BM14" s="272"/>
      <c r="BN14" s="272"/>
      <c r="BO14" s="272"/>
      <c r="BP14" s="272"/>
      <c r="BQ14" s="272"/>
      <c r="BR14" s="272"/>
      <c r="BS14" s="272"/>
      <c r="BT14" s="272"/>
      <c r="BU14" s="272"/>
      <c r="BV14" s="272"/>
      <c r="BW14" s="272"/>
      <c r="BX14" s="272"/>
      <c r="BY14" s="272"/>
      <c r="BZ14" s="272"/>
      <c r="CA14" s="272"/>
      <c r="CB14" s="272"/>
    </row>
    <row r="15" spans="1:98" s="268" customFormat="1" ht="48.75" customHeight="1" x14ac:dyDescent="0.2">
      <c r="A15" s="831" t="s">
        <v>11</v>
      </c>
      <c r="B15" s="824" t="s">
        <v>12</v>
      </c>
      <c r="C15" s="824" t="s">
        <v>26</v>
      </c>
      <c r="D15" s="839" t="s">
        <v>13</v>
      </c>
      <c r="E15" s="839"/>
      <c r="F15" s="839"/>
      <c r="G15" s="839"/>
      <c r="H15" s="839"/>
      <c r="I15" s="839"/>
      <c r="J15" s="839"/>
      <c r="K15" s="839"/>
      <c r="L15" s="839"/>
      <c r="M15" s="839"/>
      <c r="N15" s="839"/>
      <c r="O15" s="839"/>
      <c r="P15" s="839"/>
      <c r="Q15" s="839"/>
      <c r="R15" s="824" t="s">
        <v>24</v>
      </c>
      <c r="S15" s="840" t="s">
        <v>21</v>
      </c>
      <c r="T15" s="841"/>
      <c r="U15" s="841"/>
      <c r="V15" s="841"/>
      <c r="W15" s="841"/>
      <c r="X15" s="841"/>
      <c r="Y15" s="841"/>
      <c r="Z15" s="841"/>
      <c r="AA15" s="841"/>
      <c r="AB15" s="841"/>
      <c r="AC15" s="841"/>
      <c r="AD15" s="841"/>
      <c r="AE15" s="842"/>
      <c r="AF15" s="843" t="s">
        <v>6</v>
      </c>
      <c r="AG15" s="843"/>
      <c r="AH15" s="843"/>
      <c r="AI15" s="843"/>
      <c r="AJ15" s="843"/>
      <c r="AK15" s="843"/>
      <c r="AL15" s="843"/>
      <c r="AM15" s="843"/>
      <c r="AN15" s="843"/>
      <c r="AO15" s="843"/>
      <c r="AP15" s="843"/>
      <c r="AQ15" s="843"/>
      <c r="AR15" s="843"/>
      <c r="AS15" s="843"/>
      <c r="AT15" s="847" t="s">
        <v>40</v>
      </c>
      <c r="AU15" s="848"/>
      <c r="AV15" s="848"/>
      <c r="AW15" s="848"/>
      <c r="AX15" s="848"/>
      <c r="AY15" s="848"/>
      <c r="AZ15" s="848"/>
      <c r="BA15" s="848"/>
      <c r="BB15" s="848"/>
      <c r="BC15" s="848"/>
      <c r="BD15" s="848"/>
      <c r="BE15" s="848"/>
      <c r="BF15" s="849"/>
      <c r="BG15" s="824" t="s">
        <v>37</v>
      </c>
      <c r="BH15" s="824" t="s">
        <v>124</v>
      </c>
      <c r="BI15" s="844" t="s">
        <v>38</v>
      </c>
      <c r="BJ15" s="243"/>
      <c r="BK15" s="245"/>
      <c r="BL15" s="245"/>
      <c r="BM15" s="245"/>
      <c r="BN15" s="245"/>
      <c r="BO15" s="245"/>
      <c r="BP15" s="245"/>
      <c r="BQ15" s="245"/>
      <c r="BR15" s="245"/>
      <c r="BS15" s="245"/>
      <c r="BT15" s="245"/>
      <c r="BU15" s="245"/>
      <c r="BV15" s="245"/>
      <c r="BW15" s="245"/>
      <c r="BX15" s="245"/>
      <c r="BY15" s="245"/>
      <c r="BZ15" s="245"/>
      <c r="CA15" s="267"/>
      <c r="CB15" s="267"/>
    </row>
    <row r="16" spans="1:98" s="268" customFormat="1" ht="48.75" customHeight="1" x14ac:dyDescent="0.2">
      <c r="A16" s="832"/>
      <c r="B16" s="825"/>
      <c r="C16" s="825"/>
      <c r="D16" s="836" t="s">
        <v>22</v>
      </c>
      <c r="E16" s="834" t="s">
        <v>23</v>
      </c>
      <c r="F16" s="835"/>
      <c r="G16" s="835"/>
      <c r="H16" s="835"/>
      <c r="I16" s="835"/>
      <c r="J16" s="835"/>
      <c r="K16" s="835"/>
      <c r="L16" s="835"/>
      <c r="M16" s="835"/>
      <c r="N16" s="835"/>
      <c r="O16" s="835"/>
      <c r="P16" s="835"/>
      <c r="Q16" s="835"/>
      <c r="R16" s="825"/>
      <c r="S16" s="836" t="s">
        <v>22</v>
      </c>
      <c r="T16" s="834" t="s">
        <v>23</v>
      </c>
      <c r="U16" s="835"/>
      <c r="V16" s="835"/>
      <c r="W16" s="835"/>
      <c r="X16" s="835"/>
      <c r="Y16" s="835"/>
      <c r="Z16" s="835"/>
      <c r="AA16" s="835"/>
      <c r="AB16" s="835"/>
      <c r="AC16" s="835"/>
      <c r="AD16" s="835"/>
      <c r="AE16" s="838"/>
      <c r="AF16" s="836" t="s">
        <v>22</v>
      </c>
      <c r="AG16" s="834" t="s">
        <v>23</v>
      </c>
      <c r="AH16" s="835"/>
      <c r="AI16" s="835"/>
      <c r="AJ16" s="835"/>
      <c r="AK16" s="835"/>
      <c r="AL16" s="835"/>
      <c r="AM16" s="835"/>
      <c r="AN16" s="835"/>
      <c r="AO16" s="835"/>
      <c r="AP16" s="835"/>
      <c r="AQ16" s="835"/>
      <c r="AR16" s="835"/>
      <c r="AS16" s="838"/>
      <c r="AT16" s="850"/>
      <c r="AU16" s="851"/>
      <c r="AV16" s="851"/>
      <c r="AW16" s="851"/>
      <c r="AX16" s="851"/>
      <c r="AY16" s="851"/>
      <c r="AZ16" s="851"/>
      <c r="BA16" s="851"/>
      <c r="BB16" s="851"/>
      <c r="BC16" s="851"/>
      <c r="BD16" s="851"/>
      <c r="BE16" s="851"/>
      <c r="BF16" s="852"/>
      <c r="BG16" s="825"/>
      <c r="BH16" s="825"/>
      <c r="BI16" s="845"/>
      <c r="BJ16" s="243"/>
      <c r="BK16" s="245"/>
      <c r="BL16" s="245"/>
      <c r="BM16" s="245"/>
      <c r="BN16" s="245"/>
      <c r="BO16" s="245"/>
      <c r="BP16" s="245"/>
      <c r="BQ16" s="245"/>
      <c r="BR16" s="245"/>
      <c r="BS16" s="245"/>
      <c r="BT16" s="245"/>
      <c r="BU16" s="245"/>
      <c r="BV16" s="245"/>
      <c r="BW16" s="245"/>
      <c r="BX16" s="245"/>
      <c r="BY16" s="245"/>
      <c r="BZ16" s="245"/>
      <c r="CA16" s="267"/>
      <c r="CB16" s="267"/>
    </row>
    <row r="17" spans="1:98" s="273" customFormat="1" ht="28.5" customHeight="1" x14ac:dyDescent="0.2">
      <c r="A17" s="833"/>
      <c r="B17" s="826"/>
      <c r="C17" s="826"/>
      <c r="D17" s="837"/>
      <c r="E17" s="269">
        <v>1</v>
      </c>
      <c r="F17" s="269">
        <v>2</v>
      </c>
      <c r="G17" s="269">
        <v>3</v>
      </c>
      <c r="H17" s="269">
        <v>4</v>
      </c>
      <c r="I17" s="269">
        <v>5</v>
      </c>
      <c r="J17" s="269">
        <v>6</v>
      </c>
      <c r="K17" s="269">
        <v>7</v>
      </c>
      <c r="L17" s="269">
        <v>8</v>
      </c>
      <c r="M17" s="269">
        <v>9</v>
      </c>
      <c r="N17" s="269">
        <v>10</v>
      </c>
      <c r="O17" s="269">
        <v>11</v>
      </c>
      <c r="P17" s="269">
        <v>12</v>
      </c>
      <c r="Q17" s="269" t="s">
        <v>25</v>
      </c>
      <c r="R17" s="826"/>
      <c r="S17" s="837"/>
      <c r="T17" s="269">
        <v>1</v>
      </c>
      <c r="U17" s="269">
        <v>2</v>
      </c>
      <c r="V17" s="269">
        <v>3</v>
      </c>
      <c r="W17" s="269">
        <v>4</v>
      </c>
      <c r="X17" s="269">
        <v>5</v>
      </c>
      <c r="Y17" s="269">
        <v>6</v>
      </c>
      <c r="Z17" s="269">
        <v>7</v>
      </c>
      <c r="AA17" s="269">
        <v>8</v>
      </c>
      <c r="AB17" s="269">
        <v>9</v>
      </c>
      <c r="AC17" s="269">
        <v>10</v>
      </c>
      <c r="AD17" s="269">
        <v>11</v>
      </c>
      <c r="AE17" s="269">
        <v>12</v>
      </c>
      <c r="AF17" s="837"/>
      <c r="AG17" s="269">
        <v>1</v>
      </c>
      <c r="AH17" s="269">
        <v>2</v>
      </c>
      <c r="AI17" s="269">
        <v>3</v>
      </c>
      <c r="AJ17" s="269">
        <v>4</v>
      </c>
      <c r="AK17" s="269">
        <v>5</v>
      </c>
      <c r="AL17" s="269">
        <v>6</v>
      </c>
      <c r="AM17" s="269">
        <v>7</v>
      </c>
      <c r="AN17" s="269">
        <v>8</v>
      </c>
      <c r="AO17" s="269">
        <v>9</v>
      </c>
      <c r="AP17" s="269">
        <v>10</v>
      </c>
      <c r="AQ17" s="269">
        <v>11</v>
      </c>
      <c r="AR17" s="269">
        <v>12</v>
      </c>
      <c r="AS17" s="269" t="s">
        <v>16</v>
      </c>
      <c r="AT17" s="270">
        <v>1</v>
      </c>
      <c r="AU17" s="270">
        <v>2</v>
      </c>
      <c r="AV17" s="270">
        <v>3</v>
      </c>
      <c r="AW17" s="270">
        <v>4</v>
      </c>
      <c r="AX17" s="270">
        <v>5</v>
      </c>
      <c r="AY17" s="270">
        <v>6</v>
      </c>
      <c r="AZ17" s="270">
        <v>7</v>
      </c>
      <c r="BA17" s="270">
        <v>8</v>
      </c>
      <c r="BB17" s="270">
        <v>9</v>
      </c>
      <c r="BC17" s="270">
        <v>10</v>
      </c>
      <c r="BD17" s="270">
        <v>11</v>
      </c>
      <c r="BE17" s="270">
        <v>12</v>
      </c>
      <c r="BF17" s="269" t="s">
        <v>16</v>
      </c>
      <c r="BG17" s="826"/>
      <c r="BH17" s="826"/>
      <c r="BI17" s="846"/>
      <c r="BJ17" s="271"/>
      <c r="BK17" s="272"/>
      <c r="BL17" s="272"/>
      <c r="BM17" s="272"/>
      <c r="BN17" s="272"/>
      <c r="BO17" s="272"/>
      <c r="BP17" s="272"/>
      <c r="BQ17" s="272"/>
      <c r="BR17" s="272"/>
      <c r="BS17" s="272"/>
      <c r="BT17" s="272"/>
      <c r="BU17" s="272"/>
      <c r="BV17" s="272"/>
      <c r="BW17" s="272"/>
      <c r="BX17" s="272"/>
      <c r="BY17" s="272"/>
      <c r="BZ17" s="272"/>
      <c r="CA17" s="272"/>
      <c r="CB17" s="272"/>
    </row>
    <row r="18" spans="1:98" s="271" customFormat="1" ht="24.75" customHeight="1" thickBot="1" x14ac:dyDescent="0.25">
      <c r="A18" s="346"/>
      <c r="B18" s="347" t="s">
        <v>77</v>
      </c>
      <c r="C18" s="285" t="s">
        <v>29</v>
      </c>
      <c r="D18" s="255">
        <v>12</v>
      </c>
      <c r="E18" s="255">
        <v>1</v>
      </c>
      <c r="F18" s="348">
        <v>1</v>
      </c>
      <c r="G18" s="348">
        <v>1</v>
      </c>
      <c r="H18" s="348">
        <v>1</v>
      </c>
      <c r="I18" s="348">
        <v>1</v>
      </c>
      <c r="J18" s="348">
        <v>1</v>
      </c>
      <c r="K18" s="348">
        <v>1</v>
      </c>
      <c r="L18" s="348">
        <v>1</v>
      </c>
      <c r="M18" s="348"/>
      <c r="N18" s="348"/>
      <c r="O18" s="348"/>
      <c r="P18" s="348"/>
      <c r="Q18" s="349">
        <f>SUM(E18:P18)</f>
        <v>8</v>
      </c>
      <c r="R18" s="256" t="s">
        <v>62</v>
      </c>
      <c r="S18" s="338">
        <v>1000000</v>
      </c>
      <c r="T18" s="338">
        <v>1000000</v>
      </c>
      <c r="U18" s="338">
        <v>1000000</v>
      </c>
      <c r="V18" s="338">
        <v>1000000</v>
      </c>
      <c r="W18" s="338">
        <v>1000000</v>
      </c>
      <c r="X18" s="338">
        <v>1000000</v>
      </c>
      <c r="Y18" s="338">
        <v>1000000</v>
      </c>
      <c r="Z18" s="338">
        <v>1000000</v>
      </c>
      <c r="AA18" s="338">
        <v>1000000</v>
      </c>
      <c r="AB18" s="274"/>
      <c r="AC18" s="274"/>
      <c r="AD18" s="274"/>
      <c r="AE18" s="274"/>
      <c r="AF18" s="275">
        <f t="shared" ref="AF18" si="4">SUM(Q18*S18)</f>
        <v>8000000</v>
      </c>
      <c r="AG18" s="276">
        <f>T18*E18</f>
        <v>1000000</v>
      </c>
      <c r="AH18" s="276">
        <f>U18*F18</f>
        <v>1000000</v>
      </c>
      <c r="AI18" s="276">
        <f t="shared" ref="AI18:AR18" si="5">V18*G18</f>
        <v>1000000</v>
      </c>
      <c r="AJ18" s="276">
        <f t="shared" si="5"/>
        <v>1000000</v>
      </c>
      <c r="AK18" s="276">
        <f t="shared" si="5"/>
        <v>1000000</v>
      </c>
      <c r="AL18" s="276">
        <f t="shared" si="5"/>
        <v>1000000</v>
      </c>
      <c r="AM18" s="276">
        <f t="shared" si="5"/>
        <v>1000000</v>
      </c>
      <c r="AN18" s="276">
        <f t="shared" si="5"/>
        <v>1000000</v>
      </c>
      <c r="AO18" s="276">
        <f t="shared" si="5"/>
        <v>0</v>
      </c>
      <c r="AP18" s="276">
        <f t="shared" si="5"/>
        <v>0</v>
      </c>
      <c r="AQ18" s="276">
        <f t="shared" si="5"/>
        <v>0</v>
      </c>
      <c r="AR18" s="276">
        <f t="shared" si="5"/>
        <v>0</v>
      </c>
      <c r="AS18" s="277">
        <f t="shared" ref="AS18" si="6">SUM(AG18:AR18)</f>
        <v>8000000</v>
      </c>
      <c r="AT18" s="276"/>
      <c r="AU18" s="276"/>
      <c r="AV18" s="276"/>
      <c r="AW18" s="276"/>
      <c r="AX18" s="276"/>
      <c r="AY18" s="276"/>
      <c r="AZ18" s="276"/>
      <c r="BA18" s="276"/>
      <c r="BB18" s="276"/>
      <c r="BC18" s="276"/>
      <c r="BD18" s="276"/>
      <c r="BE18" s="276"/>
      <c r="BF18" s="304">
        <f>SUM(AT18:BE18)</f>
        <v>0</v>
      </c>
      <c r="BG18" s="350">
        <f>AF18-AS18-BF18</f>
        <v>0</v>
      </c>
      <c r="BH18" s="351">
        <f>S18*D18</f>
        <v>12000000</v>
      </c>
      <c r="BI18" s="352">
        <f>BH18-AS18-BF18</f>
        <v>4000000</v>
      </c>
      <c r="BJ18" s="383">
        <f>SUM(Q18/D18)</f>
        <v>0.66666666666666663</v>
      </c>
      <c r="BK18" s="282"/>
      <c r="BL18" s="282"/>
      <c r="BM18" s="282"/>
      <c r="BN18" s="282"/>
      <c r="BO18" s="282"/>
      <c r="BP18" s="353"/>
      <c r="BQ18" s="353"/>
      <c r="BR18" s="353"/>
      <c r="BS18" s="353"/>
      <c r="BT18" s="353"/>
      <c r="BU18" s="353"/>
      <c r="BV18" s="353"/>
      <c r="BW18" s="353"/>
      <c r="BX18" s="353"/>
      <c r="BY18" s="353"/>
      <c r="BZ18" s="353"/>
      <c r="CA18" s="353"/>
      <c r="CB18" s="353"/>
    </row>
    <row r="19" spans="1:98" s="286" customFormat="1" ht="24.75" customHeight="1" thickBot="1" x14ac:dyDescent="0.25">
      <c r="A19" s="314"/>
      <c r="B19" s="315" t="s">
        <v>5</v>
      </c>
      <c r="C19" s="315"/>
      <c r="D19" s="316"/>
      <c r="E19" s="317"/>
      <c r="F19" s="317"/>
      <c r="G19" s="317"/>
      <c r="H19" s="317"/>
      <c r="I19" s="317"/>
      <c r="J19" s="317"/>
      <c r="K19" s="317"/>
      <c r="L19" s="317"/>
      <c r="M19" s="317"/>
      <c r="N19" s="317"/>
      <c r="O19" s="317"/>
      <c r="P19" s="317"/>
      <c r="Q19" s="318"/>
      <c r="R19" s="319"/>
      <c r="S19" s="316"/>
      <c r="T19" s="354"/>
      <c r="U19" s="354"/>
      <c r="V19" s="354"/>
      <c r="W19" s="354"/>
      <c r="X19" s="354"/>
      <c r="Y19" s="354"/>
      <c r="Z19" s="354"/>
      <c r="AA19" s="354"/>
      <c r="AB19" s="354"/>
      <c r="AC19" s="354"/>
      <c r="AD19" s="354"/>
      <c r="AE19" s="354"/>
      <c r="AF19" s="355">
        <f>SUM(AF18:AF18)</f>
        <v>8000000</v>
      </c>
      <c r="AG19" s="355">
        <f>SUM(AG18:AG18)</f>
        <v>1000000</v>
      </c>
      <c r="AH19" s="355">
        <f>SUM(AH18:AH18)</f>
        <v>1000000</v>
      </c>
      <c r="AI19" s="355">
        <f t="shared" ref="AI19:AR19" si="7">SUM(AI18:AI18)</f>
        <v>1000000</v>
      </c>
      <c r="AJ19" s="355">
        <f t="shared" si="7"/>
        <v>1000000</v>
      </c>
      <c r="AK19" s="355">
        <f t="shared" si="7"/>
        <v>1000000</v>
      </c>
      <c r="AL19" s="355">
        <f t="shared" si="7"/>
        <v>1000000</v>
      </c>
      <c r="AM19" s="355">
        <f t="shared" si="7"/>
        <v>1000000</v>
      </c>
      <c r="AN19" s="355">
        <f t="shared" si="7"/>
        <v>1000000</v>
      </c>
      <c r="AO19" s="355">
        <f t="shared" si="7"/>
        <v>0</v>
      </c>
      <c r="AP19" s="355">
        <f t="shared" si="7"/>
        <v>0</v>
      </c>
      <c r="AQ19" s="355">
        <f t="shared" si="7"/>
        <v>0</v>
      </c>
      <c r="AR19" s="355">
        <f t="shared" si="7"/>
        <v>0</v>
      </c>
      <c r="AS19" s="355">
        <f>SUM(AS18:AS18)</f>
        <v>8000000</v>
      </c>
      <c r="AT19" s="355">
        <f>SUM(AT18:AT18)</f>
        <v>0</v>
      </c>
      <c r="AU19" s="355">
        <f>SUM(AU18:AU18)</f>
        <v>0</v>
      </c>
      <c r="AV19" s="355">
        <f>SUM(AV18:AV18)</f>
        <v>0</v>
      </c>
      <c r="AW19" s="355"/>
      <c r="AX19" s="355"/>
      <c r="AY19" s="355"/>
      <c r="AZ19" s="355"/>
      <c r="BA19" s="355"/>
      <c r="BB19" s="355"/>
      <c r="BC19" s="355"/>
      <c r="BD19" s="355"/>
      <c r="BE19" s="355"/>
      <c r="BF19" s="355">
        <f>SUM(BF18:BF18)</f>
        <v>0</v>
      </c>
      <c r="BG19" s="356">
        <f>AF19-AS19-BF19</f>
        <v>0</v>
      </c>
      <c r="BH19" s="355">
        <f>SUM(BH18:BH18)</f>
        <v>12000000</v>
      </c>
      <c r="BI19" s="355">
        <f>SUM(BI18:BI18)</f>
        <v>4000000</v>
      </c>
      <c r="BJ19" s="385">
        <f>SUM(BJ18)</f>
        <v>0.66666666666666663</v>
      </c>
      <c r="BK19" s="325"/>
      <c r="BL19" s="325"/>
      <c r="BM19" s="325"/>
      <c r="BN19" s="325"/>
      <c r="BO19" s="325"/>
      <c r="BP19" s="325"/>
      <c r="BQ19" s="325"/>
      <c r="BR19" s="325"/>
      <c r="BS19" s="325"/>
      <c r="BT19" s="325"/>
      <c r="BU19" s="325"/>
      <c r="BV19" s="325"/>
      <c r="BW19" s="325"/>
      <c r="BX19" s="325"/>
      <c r="BY19" s="325"/>
      <c r="BZ19" s="325"/>
      <c r="CA19" s="325"/>
      <c r="CB19" s="325"/>
    </row>
    <row r="20" spans="1:98" s="265" customFormat="1" ht="24.75" customHeight="1" x14ac:dyDescent="0.2">
      <c r="A20" s="287"/>
      <c r="D20" s="287"/>
      <c r="E20" s="287"/>
      <c r="F20" s="287"/>
      <c r="G20" s="287"/>
      <c r="H20" s="287"/>
      <c r="I20" s="287"/>
      <c r="J20" s="287"/>
      <c r="K20" s="287"/>
      <c r="L20" s="287"/>
      <c r="M20" s="287"/>
      <c r="N20" s="287"/>
      <c r="O20" s="287"/>
      <c r="P20" s="287"/>
      <c r="Q20" s="287"/>
      <c r="AE20" s="284"/>
      <c r="AS20" s="295"/>
      <c r="BF20" s="326">
        <f>SUM(AS19+BF19)</f>
        <v>8000000</v>
      </c>
      <c r="BG20" s="288">
        <f>AF19-AS19-BF19</f>
        <v>0</v>
      </c>
      <c r="BH20" s="327">
        <f>SUM(BI19+AS19+BF19)</f>
        <v>12000000</v>
      </c>
      <c r="BI20" s="289">
        <f>SUM(BG19)</f>
        <v>0</v>
      </c>
      <c r="BJ20" s="381" t="s">
        <v>37</v>
      </c>
      <c r="BK20" s="284"/>
      <c r="BL20" s="263"/>
      <c r="BM20" s="263"/>
      <c r="BN20" s="263"/>
      <c r="BO20" s="263"/>
      <c r="BP20" s="263"/>
      <c r="BQ20" s="263"/>
      <c r="BR20" s="263"/>
      <c r="BS20" s="263"/>
      <c r="BT20" s="263"/>
      <c r="BU20" s="263"/>
      <c r="BV20" s="263"/>
      <c r="BW20" s="263"/>
      <c r="BX20" s="263"/>
      <c r="BY20" s="263"/>
      <c r="BZ20" s="263"/>
      <c r="CA20" s="263"/>
      <c r="CB20" s="263"/>
      <c r="CC20" s="263"/>
    </row>
    <row r="21" spans="1:98" s="265" customFormat="1" ht="24.75" customHeight="1" x14ac:dyDescent="0.2">
      <c r="A21" s="287"/>
      <c r="D21" s="287"/>
      <c r="E21" s="287"/>
      <c r="F21" s="287"/>
      <c r="G21" s="287"/>
      <c r="H21" s="287"/>
      <c r="I21" s="287"/>
      <c r="J21" s="287"/>
      <c r="K21" s="287"/>
      <c r="L21" s="287"/>
      <c r="M21" s="287"/>
      <c r="N21" s="287"/>
      <c r="O21" s="287"/>
      <c r="P21" s="287"/>
      <c r="Q21" s="287"/>
      <c r="AE21" s="284"/>
      <c r="AS21" s="284"/>
      <c r="AT21" s="409">
        <f>SUM(AG19+AT19)</f>
        <v>1000000</v>
      </c>
      <c r="AU21" s="409">
        <f t="shared" ref="AU21:BE21" si="8">SUM(AH19+AU19)</f>
        <v>1000000</v>
      </c>
      <c r="AV21" s="409">
        <f t="shared" si="8"/>
        <v>1000000</v>
      </c>
      <c r="AW21" s="409">
        <f t="shared" si="8"/>
        <v>1000000</v>
      </c>
      <c r="AX21" s="409">
        <f t="shared" si="8"/>
        <v>1000000</v>
      </c>
      <c r="AY21" s="409">
        <f t="shared" si="8"/>
        <v>1000000</v>
      </c>
      <c r="AZ21" s="409">
        <f t="shared" si="8"/>
        <v>1000000</v>
      </c>
      <c r="BA21" s="409">
        <f t="shared" si="8"/>
        <v>1000000</v>
      </c>
      <c r="BB21" s="409">
        <f t="shared" si="8"/>
        <v>0</v>
      </c>
      <c r="BC21" s="409">
        <f t="shared" si="8"/>
        <v>0</v>
      </c>
      <c r="BD21" s="409">
        <f t="shared" si="8"/>
        <v>0</v>
      </c>
      <c r="BE21" s="409">
        <f t="shared" si="8"/>
        <v>0</v>
      </c>
      <c r="BF21" s="409">
        <f>SUM(AT21:BE21)</f>
        <v>8000000</v>
      </c>
      <c r="BG21" s="284"/>
      <c r="BH21" s="290"/>
      <c r="BI21" s="291">
        <f>SUM(BI19-BI20)</f>
        <v>4000000</v>
      </c>
      <c r="BJ21" s="381" t="s">
        <v>36</v>
      </c>
      <c r="BK21" s="284"/>
      <c r="BL21" s="263"/>
      <c r="BM21" s="263"/>
      <c r="BN21" s="263"/>
      <c r="BO21" s="263"/>
      <c r="BP21" s="263"/>
      <c r="BQ21" s="263"/>
      <c r="BR21" s="263"/>
      <c r="BS21" s="263"/>
      <c r="BT21" s="263"/>
      <c r="BU21" s="263"/>
      <c r="BV21" s="263"/>
      <c r="BW21" s="263"/>
      <c r="BX21" s="263"/>
      <c r="BY21" s="263"/>
      <c r="BZ21" s="263"/>
      <c r="CA21" s="263"/>
      <c r="CB21" s="263"/>
      <c r="CC21" s="263"/>
    </row>
    <row r="22" spans="1:98" s="265" customFormat="1" ht="16.5" customHeight="1" x14ac:dyDescent="0.2">
      <c r="A22" s="827" t="s">
        <v>9</v>
      </c>
      <c r="B22" s="828"/>
      <c r="C22" s="244" t="s">
        <v>63</v>
      </c>
      <c r="D22" s="245"/>
      <c r="E22" s="245"/>
      <c r="F22" s="245"/>
      <c r="G22" s="245"/>
      <c r="H22" s="245"/>
      <c r="I22" s="245"/>
      <c r="J22" s="245"/>
      <c r="K22" s="245"/>
      <c r="L22" s="245"/>
      <c r="M22" s="245"/>
      <c r="N22" s="245"/>
      <c r="O22" s="245"/>
      <c r="P22" s="245"/>
      <c r="Q22" s="245"/>
      <c r="R22" s="245"/>
      <c r="S22" s="245"/>
      <c r="T22" s="246"/>
      <c r="U22" s="246"/>
      <c r="V22" s="246"/>
      <c r="W22" s="246"/>
      <c r="X22" s="246"/>
      <c r="Y22" s="246"/>
      <c r="Z22" s="246"/>
      <c r="AA22" s="246"/>
      <c r="AB22" s="246"/>
      <c r="AC22" s="246"/>
      <c r="AD22" s="246"/>
      <c r="AE22" s="297"/>
      <c r="AF22" s="245"/>
      <c r="AG22" s="246"/>
      <c r="AH22" s="246"/>
      <c r="AI22" s="246"/>
      <c r="AJ22" s="246"/>
      <c r="AK22" s="246"/>
      <c r="AL22" s="246"/>
      <c r="AM22" s="246"/>
      <c r="AN22" s="246"/>
      <c r="AO22" s="246"/>
      <c r="AP22" s="246"/>
      <c r="AQ22" s="246"/>
      <c r="AR22" s="246"/>
      <c r="AS22" s="247"/>
      <c r="AT22" s="246"/>
      <c r="AU22" s="246"/>
      <c r="AV22" s="246"/>
      <c r="AW22" s="246"/>
      <c r="AX22" s="246"/>
      <c r="AY22" s="246"/>
      <c r="AZ22" s="246"/>
      <c r="BA22" s="246"/>
      <c r="BB22" s="246"/>
      <c r="BC22" s="246"/>
      <c r="BD22" s="246"/>
      <c r="BE22" s="246"/>
      <c r="BF22" s="247"/>
      <c r="BG22" s="247"/>
      <c r="BH22" s="243"/>
      <c r="BI22" s="248"/>
      <c r="BJ22" s="382"/>
      <c r="BK22" s="246"/>
      <c r="BL22" s="246"/>
      <c r="BM22" s="246"/>
      <c r="BN22" s="246"/>
      <c r="BO22" s="246"/>
      <c r="BP22" s="297"/>
      <c r="BQ22" s="246"/>
      <c r="BR22" s="246"/>
      <c r="BS22" s="246"/>
      <c r="BT22" s="246"/>
      <c r="BU22" s="246"/>
      <c r="BV22" s="247"/>
      <c r="BW22" s="247"/>
      <c r="BX22" s="247"/>
      <c r="BY22" s="243"/>
      <c r="BZ22" s="248"/>
      <c r="CA22" s="247"/>
      <c r="CB22" s="247"/>
      <c r="CC22" s="263"/>
      <c r="CD22" s="263"/>
      <c r="CE22" s="263"/>
      <c r="CF22" s="263"/>
      <c r="CG22" s="263"/>
      <c r="CH22" s="264"/>
      <c r="CI22" s="263"/>
      <c r="CJ22" s="263"/>
      <c r="CK22" s="263"/>
      <c r="CL22" s="263"/>
      <c r="CM22" s="263"/>
      <c r="CN22" s="263"/>
      <c r="CO22" s="263"/>
      <c r="CP22" s="263"/>
      <c r="CQ22" s="263"/>
      <c r="CR22" s="263"/>
      <c r="CS22" s="263"/>
      <c r="CT22" s="263"/>
    </row>
    <row r="23" spans="1:98" s="265" customFormat="1" ht="16.5" customHeight="1" x14ac:dyDescent="0.2">
      <c r="A23" s="829" t="s">
        <v>10</v>
      </c>
      <c r="B23" s="830"/>
      <c r="C23" s="251" t="s">
        <v>84</v>
      </c>
      <c r="D23" s="252"/>
      <c r="E23" s="252"/>
      <c r="F23" s="252"/>
      <c r="G23" s="252"/>
      <c r="H23" s="252"/>
      <c r="I23" s="252"/>
      <c r="J23" s="252"/>
      <c r="K23" s="252"/>
      <c r="L23" s="252"/>
      <c r="M23" s="252"/>
      <c r="N23" s="252"/>
      <c r="O23" s="252"/>
      <c r="P23" s="252"/>
      <c r="Q23" s="252"/>
      <c r="R23" s="252"/>
      <c r="S23" s="252"/>
      <c r="T23" s="266"/>
      <c r="U23" s="266"/>
      <c r="V23" s="266"/>
      <c r="W23" s="266"/>
      <c r="X23" s="266"/>
      <c r="Y23" s="266"/>
      <c r="Z23" s="266"/>
      <c r="AA23" s="266"/>
      <c r="AB23" s="266"/>
      <c r="AC23" s="266"/>
      <c r="AD23" s="266"/>
      <c r="AE23" s="253"/>
      <c r="AF23" s="252"/>
      <c r="AG23" s="266"/>
      <c r="AH23" s="266"/>
      <c r="AI23" s="266"/>
      <c r="AJ23" s="266"/>
      <c r="AK23" s="266"/>
      <c r="AL23" s="266"/>
      <c r="AM23" s="266"/>
      <c r="AN23" s="266"/>
      <c r="AO23" s="266"/>
      <c r="AP23" s="266"/>
      <c r="AQ23" s="266"/>
      <c r="AR23" s="266"/>
      <c r="AS23" s="253"/>
      <c r="AT23" s="266"/>
      <c r="AU23" s="266"/>
      <c r="AV23" s="266"/>
      <c r="AW23" s="266"/>
      <c r="AX23" s="266"/>
      <c r="AY23" s="266"/>
      <c r="AZ23" s="266"/>
      <c r="BA23" s="266"/>
      <c r="BB23" s="266"/>
      <c r="BC23" s="266"/>
      <c r="BD23" s="266"/>
      <c r="BE23" s="266"/>
      <c r="BF23" s="253"/>
      <c r="BG23" s="253"/>
      <c r="BH23" s="250"/>
      <c r="BI23" s="254"/>
      <c r="BJ23" s="382"/>
      <c r="BK23" s="245"/>
      <c r="BL23" s="245"/>
      <c r="BM23" s="245"/>
      <c r="BN23" s="245"/>
      <c r="BO23" s="245"/>
      <c r="BP23" s="245"/>
      <c r="BQ23" s="245"/>
      <c r="BR23" s="245"/>
      <c r="BS23" s="245"/>
      <c r="BT23" s="245"/>
      <c r="BU23" s="245"/>
      <c r="BV23" s="245"/>
      <c r="BW23" s="245"/>
      <c r="BX23" s="245"/>
      <c r="BY23" s="245"/>
      <c r="BZ23" s="245"/>
      <c r="CA23" s="247"/>
      <c r="CB23" s="247"/>
      <c r="CC23" s="263">
        <v>1100000</v>
      </c>
      <c r="CD23" s="263"/>
      <c r="CE23" s="263"/>
      <c r="CF23" s="263"/>
      <c r="CG23" s="263"/>
      <c r="CH23" s="264"/>
      <c r="CI23" s="263"/>
      <c r="CJ23" s="263"/>
      <c r="CK23" s="263"/>
      <c r="CL23" s="263"/>
      <c r="CM23" s="263"/>
      <c r="CN23" s="263"/>
      <c r="CO23" s="263"/>
      <c r="CP23" s="263"/>
      <c r="CQ23" s="263"/>
      <c r="CR23" s="263"/>
      <c r="CS23" s="263"/>
      <c r="CT23" s="263"/>
    </row>
    <row r="24" spans="1:98" s="268" customFormat="1" ht="48.75" customHeight="1" x14ac:dyDescent="0.2">
      <c r="A24" s="831" t="s">
        <v>11</v>
      </c>
      <c r="B24" s="824" t="s">
        <v>12</v>
      </c>
      <c r="C24" s="824" t="s">
        <v>26</v>
      </c>
      <c r="D24" s="839" t="s">
        <v>13</v>
      </c>
      <c r="E24" s="839"/>
      <c r="F24" s="839"/>
      <c r="G24" s="839"/>
      <c r="H24" s="839"/>
      <c r="I24" s="839"/>
      <c r="J24" s="839"/>
      <c r="K24" s="839"/>
      <c r="L24" s="839"/>
      <c r="M24" s="839"/>
      <c r="N24" s="839"/>
      <c r="O24" s="839"/>
      <c r="P24" s="839"/>
      <c r="Q24" s="839"/>
      <c r="R24" s="824" t="s">
        <v>24</v>
      </c>
      <c r="S24" s="840" t="s">
        <v>21</v>
      </c>
      <c r="T24" s="841"/>
      <c r="U24" s="841"/>
      <c r="V24" s="841"/>
      <c r="W24" s="841"/>
      <c r="X24" s="841"/>
      <c r="Y24" s="841"/>
      <c r="Z24" s="841"/>
      <c r="AA24" s="841"/>
      <c r="AB24" s="841"/>
      <c r="AC24" s="841"/>
      <c r="AD24" s="841"/>
      <c r="AE24" s="842"/>
      <c r="AF24" s="843" t="s">
        <v>6</v>
      </c>
      <c r="AG24" s="843"/>
      <c r="AH24" s="843"/>
      <c r="AI24" s="843"/>
      <c r="AJ24" s="843"/>
      <c r="AK24" s="843"/>
      <c r="AL24" s="843"/>
      <c r="AM24" s="843"/>
      <c r="AN24" s="843"/>
      <c r="AO24" s="843"/>
      <c r="AP24" s="843"/>
      <c r="AQ24" s="843"/>
      <c r="AR24" s="843"/>
      <c r="AS24" s="843"/>
      <c r="AT24" s="847" t="s">
        <v>40</v>
      </c>
      <c r="AU24" s="848"/>
      <c r="AV24" s="848"/>
      <c r="AW24" s="848"/>
      <c r="AX24" s="848"/>
      <c r="AY24" s="848"/>
      <c r="AZ24" s="848"/>
      <c r="BA24" s="848"/>
      <c r="BB24" s="848"/>
      <c r="BC24" s="848"/>
      <c r="BD24" s="848"/>
      <c r="BE24" s="848"/>
      <c r="BF24" s="849"/>
      <c r="BG24" s="824" t="s">
        <v>37</v>
      </c>
      <c r="BH24" s="824" t="s">
        <v>124</v>
      </c>
      <c r="BI24" s="844" t="s">
        <v>38</v>
      </c>
      <c r="BJ24" s="243"/>
      <c r="BK24" s="245"/>
      <c r="BL24" s="245"/>
      <c r="BM24" s="245"/>
      <c r="BN24" s="245"/>
      <c r="BO24" s="245"/>
      <c r="BP24" s="245"/>
      <c r="BQ24" s="245"/>
      <c r="BR24" s="245"/>
      <c r="BS24" s="245"/>
      <c r="BT24" s="245"/>
      <c r="BU24" s="245"/>
      <c r="BV24" s="245"/>
      <c r="BW24" s="245"/>
      <c r="BX24" s="245"/>
      <c r="BY24" s="245"/>
      <c r="BZ24" s="245"/>
      <c r="CA24" s="267"/>
      <c r="CB24" s="267"/>
    </row>
    <row r="25" spans="1:98" s="268" customFormat="1" ht="48.75" customHeight="1" x14ac:dyDescent="0.2">
      <c r="A25" s="832"/>
      <c r="B25" s="825"/>
      <c r="C25" s="825"/>
      <c r="D25" s="836" t="s">
        <v>22</v>
      </c>
      <c r="E25" s="834" t="s">
        <v>23</v>
      </c>
      <c r="F25" s="835"/>
      <c r="G25" s="835"/>
      <c r="H25" s="835"/>
      <c r="I25" s="835"/>
      <c r="J25" s="835"/>
      <c r="K25" s="835"/>
      <c r="L25" s="835"/>
      <c r="M25" s="835"/>
      <c r="N25" s="835"/>
      <c r="O25" s="835"/>
      <c r="P25" s="835"/>
      <c r="Q25" s="835"/>
      <c r="R25" s="825"/>
      <c r="S25" s="836" t="s">
        <v>22</v>
      </c>
      <c r="T25" s="834" t="s">
        <v>23</v>
      </c>
      <c r="U25" s="835"/>
      <c r="V25" s="835"/>
      <c r="W25" s="835"/>
      <c r="X25" s="835"/>
      <c r="Y25" s="835"/>
      <c r="Z25" s="835"/>
      <c r="AA25" s="835"/>
      <c r="AB25" s="835"/>
      <c r="AC25" s="835"/>
      <c r="AD25" s="835"/>
      <c r="AE25" s="838"/>
      <c r="AF25" s="836" t="s">
        <v>22</v>
      </c>
      <c r="AG25" s="834" t="s">
        <v>23</v>
      </c>
      <c r="AH25" s="835"/>
      <c r="AI25" s="835"/>
      <c r="AJ25" s="835"/>
      <c r="AK25" s="835"/>
      <c r="AL25" s="835"/>
      <c r="AM25" s="835"/>
      <c r="AN25" s="835"/>
      <c r="AO25" s="835"/>
      <c r="AP25" s="835"/>
      <c r="AQ25" s="835"/>
      <c r="AR25" s="835"/>
      <c r="AS25" s="838"/>
      <c r="AT25" s="850"/>
      <c r="AU25" s="851"/>
      <c r="AV25" s="851"/>
      <c r="AW25" s="851"/>
      <c r="AX25" s="851"/>
      <c r="AY25" s="851"/>
      <c r="AZ25" s="851"/>
      <c r="BA25" s="851"/>
      <c r="BB25" s="851"/>
      <c r="BC25" s="851"/>
      <c r="BD25" s="851"/>
      <c r="BE25" s="851"/>
      <c r="BF25" s="852"/>
      <c r="BG25" s="825"/>
      <c r="BH25" s="825"/>
      <c r="BI25" s="845"/>
      <c r="BJ25" s="243"/>
      <c r="BK25" s="245"/>
      <c r="BL25" s="245"/>
      <c r="BM25" s="245"/>
      <c r="BN25" s="245"/>
      <c r="BO25" s="245"/>
      <c r="BP25" s="245"/>
      <c r="BQ25" s="245"/>
      <c r="BR25" s="245"/>
      <c r="BS25" s="245"/>
      <c r="BT25" s="245"/>
      <c r="BU25" s="245"/>
      <c r="BV25" s="245"/>
      <c r="BW25" s="245"/>
      <c r="BX25" s="245"/>
      <c r="BY25" s="245"/>
      <c r="BZ25" s="245"/>
      <c r="CA25" s="267"/>
      <c r="CB25" s="267"/>
    </row>
    <row r="26" spans="1:98" s="273" customFormat="1" ht="28.5" customHeight="1" x14ac:dyDescent="0.2">
      <c r="A26" s="833"/>
      <c r="B26" s="826"/>
      <c r="C26" s="826"/>
      <c r="D26" s="837"/>
      <c r="E26" s="269">
        <v>1</v>
      </c>
      <c r="F26" s="269">
        <v>2</v>
      </c>
      <c r="G26" s="269">
        <v>3</v>
      </c>
      <c r="H26" s="269">
        <v>4</v>
      </c>
      <c r="I26" s="269">
        <v>5</v>
      </c>
      <c r="J26" s="269">
        <v>6</v>
      </c>
      <c r="K26" s="269">
        <v>7</v>
      </c>
      <c r="L26" s="269">
        <v>8</v>
      </c>
      <c r="M26" s="269">
        <v>9</v>
      </c>
      <c r="N26" s="269">
        <v>10</v>
      </c>
      <c r="O26" s="269">
        <v>11</v>
      </c>
      <c r="P26" s="269">
        <v>12</v>
      </c>
      <c r="Q26" s="269" t="s">
        <v>25</v>
      </c>
      <c r="R26" s="826"/>
      <c r="S26" s="837"/>
      <c r="T26" s="269">
        <v>1</v>
      </c>
      <c r="U26" s="269">
        <v>2</v>
      </c>
      <c r="V26" s="269">
        <v>3</v>
      </c>
      <c r="W26" s="269">
        <v>4</v>
      </c>
      <c r="X26" s="269">
        <v>5</v>
      </c>
      <c r="Y26" s="269">
        <v>6</v>
      </c>
      <c r="Z26" s="269">
        <v>7</v>
      </c>
      <c r="AA26" s="269">
        <v>8</v>
      </c>
      <c r="AB26" s="269">
        <v>9</v>
      </c>
      <c r="AC26" s="269">
        <v>10</v>
      </c>
      <c r="AD26" s="269">
        <v>11</v>
      </c>
      <c r="AE26" s="269">
        <v>12</v>
      </c>
      <c r="AF26" s="837"/>
      <c r="AG26" s="269">
        <v>1</v>
      </c>
      <c r="AH26" s="269">
        <v>2</v>
      </c>
      <c r="AI26" s="269">
        <v>3</v>
      </c>
      <c r="AJ26" s="269">
        <v>4</v>
      </c>
      <c r="AK26" s="269">
        <v>5</v>
      </c>
      <c r="AL26" s="269">
        <v>6</v>
      </c>
      <c r="AM26" s="269">
        <v>7</v>
      </c>
      <c r="AN26" s="269">
        <v>8</v>
      </c>
      <c r="AO26" s="269">
        <v>9</v>
      </c>
      <c r="AP26" s="269">
        <v>10</v>
      </c>
      <c r="AQ26" s="269">
        <v>11</v>
      </c>
      <c r="AR26" s="269">
        <v>12</v>
      </c>
      <c r="AS26" s="269" t="s">
        <v>16</v>
      </c>
      <c r="AT26" s="270">
        <v>1</v>
      </c>
      <c r="AU26" s="270">
        <v>2</v>
      </c>
      <c r="AV26" s="270">
        <v>3</v>
      </c>
      <c r="AW26" s="270">
        <v>4</v>
      </c>
      <c r="AX26" s="270">
        <v>5</v>
      </c>
      <c r="AY26" s="270">
        <v>6</v>
      </c>
      <c r="AZ26" s="270">
        <v>7</v>
      </c>
      <c r="BA26" s="270">
        <v>8</v>
      </c>
      <c r="BB26" s="270">
        <v>9</v>
      </c>
      <c r="BC26" s="270">
        <v>10</v>
      </c>
      <c r="BD26" s="270">
        <v>11</v>
      </c>
      <c r="BE26" s="270">
        <v>12</v>
      </c>
      <c r="BF26" s="269" t="s">
        <v>16</v>
      </c>
      <c r="BG26" s="826"/>
      <c r="BH26" s="826"/>
      <c r="BI26" s="846"/>
      <c r="BJ26" s="271"/>
      <c r="BK26" s="272"/>
      <c r="BL26" s="272"/>
      <c r="BM26" s="272"/>
      <c r="BN26" s="272"/>
      <c r="BO26" s="272"/>
      <c r="BP26" s="272"/>
      <c r="BQ26" s="272"/>
      <c r="BR26" s="272"/>
      <c r="BS26" s="272"/>
      <c r="BT26" s="272"/>
      <c r="BU26" s="272"/>
      <c r="BV26" s="272"/>
      <c r="BW26" s="272"/>
      <c r="BX26" s="272"/>
      <c r="BY26" s="272"/>
      <c r="BZ26" s="272"/>
      <c r="CA26" s="272"/>
      <c r="CB26" s="272"/>
    </row>
    <row r="27" spans="1:98" s="334" customFormat="1" ht="24.75" customHeight="1" thickBot="1" x14ac:dyDescent="0.25">
      <c r="A27" s="346"/>
      <c r="B27" s="357" t="s">
        <v>78</v>
      </c>
      <c r="C27" s="285" t="s">
        <v>29</v>
      </c>
      <c r="D27" s="339">
        <v>12</v>
      </c>
      <c r="E27" s="339">
        <v>1</v>
      </c>
      <c r="F27" s="348">
        <v>1</v>
      </c>
      <c r="G27" s="348">
        <v>1</v>
      </c>
      <c r="H27" s="348">
        <v>1</v>
      </c>
      <c r="I27" s="348">
        <v>1</v>
      </c>
      <c r="J27" s="348">
        <v>1</v>
      </c>
      <c r="K27" s="348">
        <v>1</v>
      </c>
      <c r="L27" s="348">
        <v>1</v>
      </c>
      <c r="M27" s="348"/>
      <c r="N27" s="348"/>
      <c r="O27" s="348"/>
      <c r="P27" s="348"/>
      <c r="Q27" s="349">
        <f>SUM(E27:P27)</f>
        <v>8</v>
      </c>
      <c r="R27" s="340" t="s">
        <v>62</v>
      </c>
      <c r="S27" s="338">
        <v>2900000</v>
      </c>
      <c r="T27" s="338">
        <v>2866000</v>
      </c>
      <c r="U27" s="338">
        <v>2864000</v>
      </c>
      <c r="V27" s="338">
        <v>2864000</v>
      </c>
      <c r="W27" s="338">
        <v>2864000</v>
      </c>
      <c r="X27" s="338">
        <v>2864000</v>
      </c>
      <c r="Y27" s="338">
        <v>2864000</v>
      </c>
      <c r="Z27" s="338">
        <v>2864000</v>
      </c>
      <c r="AA27" s="338">
        <v>2864000</v>
      </c>
      <c r="AB27" s="358"/>
      <c r="AC27" s="358"/>
      <c r="AD27" s="358"/>
      <c r="AE27" s="358"/>
      <c r="AF27" s="275">
        <f t="shared" ref="AF27" si="9">SUM(Q27*S27)</f>
        <v>23200000</v>
      </c>
      <c r="AG27" s="276">
        <f>T27*E27</f>
        <v>2866000</v>
      </c>
      <c r="AH27" s="276">
        <f>U27*F27</f>
        <v>2864000</v>
      </c>
      <c r="AI27" s="276">
        <f>V27*G27</f>
        <v>2864000</v>
      </c>
      <c r="AJ27" s="276">
        <f t="shared" ref="AJ27:AR27" si="10">W27*H27</f>
        <v>2864000</v>
      </c>
      <c r="AK27" s="276">
        <f t="shared" si="10"/>
        <v>2864000</v>
      </c>
      <c r="AL27" s="276">
        <f t="shared" si="10"/>
        <v>2864000</v>
      </c>
      <c r="AM27" s="276">
        <f t="shared" si="10"/>
        <v>2864000</v>
      </c>
      <c r="AN27" s="276">
        <f t="shared" si="10"/>
        <v>2864000</v>
      </c>
      <c r="AO27" s="276">
        <f t="shared" si="10"/>
        <v>0</v>
      </c>
      <c r="AP27" s="276">
        <f t="shared" si="10"/>
        <v>0</v>
      </c>
      <c r="AQ27" s="276">
        <f t="shared" si="10"/>
        <v>0</v>
      </c>
      <c r="AR27" s="276">
        <f t="shared" si="10"/>
        <v>0</v>
      </c>
      <c r="AS27" s="277">
        <f t="shared" ref="AS27" si="11">SUM(AG27:AR27)</f>
        <v>22914000</v>
      </c>
      <c r="AT27" s="276"/>
      <c r="AU27" s="276"/>
      <c r="AV27" s="276"/>
      <c r="AW27" s="276"/>
      <c r="AX27" s="276"/>
      <c r="AY27" s="276"/>
      <c r="AZ27" s="276"/>
      <c r="BA27" s="276"/>
      <c r="BB27" s="276"/>
      <c r="BC27" s="276"/>
      <c r="BD27" s="276"/>
      <c r="BE27" s="276"/>
      <c r="BF27" s="304">
        <f>SUM(AT27:BE27)</f>
        <v>0</v>
      </c>
      <c r="BG27" s="350">
        <f>AF27-AS27-BF27</f>
        <v>286000</v>
      </c>
      <c r="BH27" s="351">
        <f>S27*D27</f>
        <v>34800000</v>
      </c>
      <c r="BI27" s="352">
        <f>BH27-AS27-BF27</f>
        <v>11886000</v>
      </c>
      <c r="BJ27" s="383">
        <f>SUM(Q27/D27)</f>
        <v>0.66666666666666663</v>
      </c>
      <c r="BK27" s="282"/>
      <c r="BL27" s="282"/>
      <c r="BM27" s="282"/>
      <c r="BN27" s="282"/>
      <c r="BO27" s="282"/>
      <c r="BP27" s="353"/>
      <c r="BQ27" s="353"/>
      <c r="BR27" s="353"/>
      <c r="BS27" s="353"/>
      <c r="BT27" s="353"/>
      <c r="BU27" s="353"/>
      <c r="BV27" s="353"/>
      <c r="BW27" s="353"/>
      <c r="BX27" s="353"/>
      <c r="BY27" s="353"/>
      <c r="BZ27" s="353"/>
      <c r="CA27" s="353"/>
      <c r="CB27" s="353"/>
    </row>
    <row r="28" spans="1:98" s="364" customFormat="1" ht="24.75" customHeight="1" thickBot="1" x14ac:dyDescent="0.25">
      <c r="A28" s="359"/>
      <c r="B28" s="360" t="s">
        <v>5</v>
      </c>
      <c r="C28" s="360"/>
      <c r="D28" s="361"/>
      <c r="E28" s="317"/>
      <c r="F28" s="317"/>
      <c r="G28" s="317"/>
      <c r="H28" s="317"/>
      <c r="I28" s="317"/>
      <c r="J28" s="317"/>
      <c r="K28" s="317"/>
      <c r="L28" s="317"/>
      <c r="M28" s="317"/>
      <c r="N28" s="317"/>
      <c r="O28" s="317"/>
      <c r="P28" s="317"/>
      <c r="Q28" s="318"/>
      <c r="R28" s="362"/>
      <c r="S28" s="361"/>
      <c r="T28" s="363"/>
      <c r="U28" s="363"/>
      <c r="V28" s="363"/>
      <c r="W28" s="363"/>
      <c r="X28" s="363"/>
      <c r="Y28" s="363"/>
      <c r="Z28" s="363"/>
      <c r="AA28" s="363"/>
      <c r="AB28" s="363"/>
      <c r="AC28" s="363"/>
      <c r="AD28" s="363"/>
      <c r="AE28" s="363"/>
      <c r="AF28" s="355">
        <f>SUM(AF27:AF27)</f>
        <v>23200000</v>
      </c>
      <c r="AG28" s="355">
        <f>SUM(AG27:AG27)</f>
        <v>2866000</v>
      </c>
      <c r="AH28" s="355">
        <f>SUM(AH27:AH27)</f>
        <v>2864000</v>
      </c>
      <c r="AI28" s="355">
        <f>SUM(AI27:AI27)</f>
        <v>2864000</v>
      </c>
      <c r="AJ28" s="355">
        <f t="shared" ref="AJ28:AR28" si="12">SUM(AJ27:AJ27)</f>
        <v>2864000</v>
      </c>
      <c r="AK28" s="355">
        <f t="shared" si="12"/>
        <v>2864000</v>
      </c>
      <c r="AL28" s="355">
        <f t="shared" si="12"/>
        <v>2864000</v>
      </c>
      <c r="AM28" s="355">
        <f t="shared" si="12"/>
        <v>2864000</v>
      </c>
      <c r="AN28" s="355">
        <f t="shared" si="12"/>
        <v>2864000</v>
      </c>
      <c r="AO28" s="355">
        <f t="shared" si="12"/>
        <v>0</v>
      </c>
      <c r="AP28" s="355">
        <f t="shared" si="12"/>
        <v>0</v>
      </c>
      <c r="AQ28" s="355">
        <f t="shared" si="12"/>
        <v>0</v>
      </c>
      <c r="AR28" s="355">
        <f t="shared" si="12"/>
        <v>0</v>
      </c>
      <c r="AS28" s="355">
        <f>SUM(AS27:AS27)</f>
        <v>22914000</v>
      </c>
      <c r="AT28" s="355">
        <f>SUM(AT27:AT27)</f>
        <v>0</v>
      </c>
      <c r="AU28" s="355">
        <f>SUM(AU27:AU27)</f>
        <v>0</v>
      </c>
      <c r="AV28" s="355">
        <f>SUM(AV27:AV27)</f>
        <v>0</v>
      </c>
      <c r="AW28" s="355"/>
      <c r="AX28" s="355"/>
      <c r="AY28" s="355"/>
      <c r="AZ28" s="355"/>
      <c r="BA28" s="355"/>
      <c r="BB28" s="355"/>
      <c r="BC28" s="355"/>
      <c r="BD28" s="355"/>
      <c r="BE28" s="355"/>
      <c r="BF28" s="355">
        <f>SUM(BF27:BF27)</f>
        <v>0</v>
      </c>
      <c r="BG28" s="356">
        <f>AF28-AS28-BF28</f>
        <v>286000</v>
      </c>
      <c r="BH28" s="355">
        <f>SUM(BH27:BH27)</f>
        <v>34800000</v>
      </c>
      <c r="BI28" s="355">
        <f>SUM(BI27:BI27)</f>
        <v>11886000</v>
      </c>
      <c r="BJ28" s="385">
        <f>SUM(BJ27)</f>
        <v>0.66666666666666663</v>
      </c>
      <c r="BK28" s="325"/>
      <c r="BL28" s="325"/>
      <c r="BM28" s="325"/>
      <c r="BN28" s="325"/>
      <c r="BO28" s="325"/>
      <c r="BP28" s="325"/>
      <c r="BQ28" s="325"/>
      <c r="BR28" s="325"/>
      <c r="BS28" s="325"/>
      <c r="BT28" s="325"/>
      <c r="BU28" s="325"/>
      <c r="BV28" s="325"/>
      <c r="BW28" s="325"/>
      <c r="BX28" s="325"/>
      <c r="BY28" s="325"/>
      <c r="BZ28" s="325"/>
      <c r="CA28" s="325"/>
      <c r="CB28" s="325"/>
    </row>
    <row r="29" spans="1:98" s="265" customFormat="1" ht="24.75" customHeight="1" x14ac:dyDescent="0.2">
      <c r="A29" s="287"/>
      <c r="D29" s="287"/>
      <c r="E29" s="287"/>
      <c r="F29" s="287"/>
      <c r="G29" s="287"/>
      <c r="H29" s="287"/>
      <c r="I29" s="287"/>
      <c r="J29" s="287"/>
      <c r="K29" s="287"/>
      <c r="L29" s="287"/>
      <c r="M29" s="287"/>
      <c r="N29" s="287"/>
      <c r="O29" s="287"/>
      <c r="P29" s="287"/>
      <c r="Q29" s="287"/>
      <c r="AE29" s="284"/>
      <c r="AS29" s="295"/>
      <c r="BF29" s="326">
        <f>SUM(AS28+BF28)</f>
        <v>22914000</v>
      </c>
      <c r="BG29" s="288">
        <f>AF28-AS28-BF28</f>
        <v>286000</v>
      </c>
      <c r="BH29" s="327">
        <f>SUM(BI28+AS28+BF28)</f>
        <v>34800000</v>
      </c>
      <c r="BI29" s="289">
        <f>SUM(BG28)</f>
        <v>286000</v>
      </c>
      <c r="BJ29" s="381" t="s">
        <v>37</v>
      </c>
      <c r="BK29" s="284"/>
      <c r="BL29" s="263"/>
      <c r="BM29" s="263"/>
      <c r="BN29" s="263"/>
      <c r="BO29" s="263"/>
      <c r="BP29" s="263"/>
      <c r="BQ29" s="263"/>
      <c r="BR29" s="263"/>
      <c r="BS29" s="263"/>
      <c r="BT29" s="263"/>
      <c r="BU29" s="263"/>
      <c r="BV29" s="263"/>
      <c r="BW29" s="263"/>
      <c r="BX29" s="263"/>
      <c r="BY29" s="263"/>
      <c r="BZ29" s="263"/>
      <c r="CA29" s="263"/>
      <c r="CB29" s="263"/>
      <c r="CC29" s="263"/>
    </row>
    <row r="30" spans="1:98" s="265" customFormat="1" ht="24.75" customHeight="1" x14ac:dyDescent="0.2">
      <c r="A30" s="287"/>
      <c r="D30" s="287"/>
      <c r="E30" s="287"/>
      <c r="F30" s="287"/>
      <c r="G30" s="287"/>
      <c r="H30" s="287"/>
      <c r="I30" s="287"/>
      <c r="J30" s="287"/>
      <c r="K30" s="287"/>
      <c r="L30" s="287"/>
      <c r="M30" s="287"/>
      <c r="N30" s="287"/>
      <c r="O30" s="287"/>
      <c r="P30" s="287"/>
      <c r="Q30" s="287"/>
      <c r="AE30" s="284"/>
      <c r="AS30" s="284"/>
      <c r="AT30" s="409">
        <f>SUM(AG28+AT28)</f>
        <v>2866000</v>
      </c>
      <c r="AU30" s="409">
        <f t="shared" ref="AU30:BE30" si="13">SUM(AH28+AU28)</f>
        <v>2864000</v>
      </c>
      <c r="AV30" s="409">
        <f t="shared" si="13"/>
        <v>2864000</v>
      </c>
      <c r="AW30" s="409">
        <f t="shared" si="13"/>
        <v>2864000</v>
      </c>
      <c r="AX30" s="409">
        <f t="shared" si="13"/>
        <v>2864000</v>
      </c>
      <c r="AY30" s="409">
        <f t="shared" si="13"/>
        <v>2864000</v>
      </c>
      <c r="AZ30" s="409">
        <f t="shared" si="13"/>
        <v>2864000</v>
      </c>
      <c r="BA30" s="409">
        <f t="shared" si="13"/>
        <v>2864000</v>
      </c>
      <c r="BB30" s="409">
        <f t="shared" si="13"/>
        <v>0</v>
      </c>
      <c r="BC30" s="409">
        <f t="shared" si="13"/>
        <v>0</v>
      </c>
      <c r="BD30" s="409">
        <f t="shared" si="13"/>
        <v>0</v>
      </c>
      <c r="BE30" s="409">
        <f t="shared" si="13"/>
        <v>0</v>
      </c>
      <c r="BF30" s="409">
        <f>SUM(AT30:BE30)</f>
        <v>22914000</v>
      </c>
      <c r="BG30" s="284"/>
      <c r="BH30" s="290"/>
      <c r="BI30" s="291">
        <f>SUM(BI28-BI29)</f>
        <v>11600000</v>
      </c>
      <c r="BJ30" s="381" t="s">
        <v>36</v>
      </c>
      <c r="BK30" s="284"/>
      <c r="BL30" s="263"/>
      <c r="BM30" s="263"/>
      <c r="BN30" s="263"/>
      <c r="BO30" s="263"/>
      <c r="BP30" s="263"/>
      <c r="BQ30" s="263"/>
      <c r="BR30" s="263"/>
      <c r="BS30" s="263"/>
      <c r="BT30" s="263"/>
      <c r="BU30" s="263"/>
      <c r="BV30" s="263"/>
      <c r="BW30" s="263"/>
      <c r="BX30" s="263"/>
      <c r="BY30" s="263"/>
      <c r="BZ30" s="263"/>
      <c r="CA30" s="263"/>
      <c r="CB30" s="263"/>
      <c r="CC30" s="263"/>
    </row>
    <row r="31" spans="1:98" s="265" customFormat="1" ht="16.5" customHeight="1" x14ac:dyDescent="0.2">
      <c r="A31" s="827" t="s">
        <v>9</v>
      </c>
      <c r="B31" s="828"/>
      <c r="C31" s="244" t="s">
        <v>64</v>
      </c>
      <c r="D31" s="245"/>
      <c r="E31" s="245"/>
      <c r="F31" s="245"/>
      <c r="G31" s="245"/>
      <c r="H31" s="245"/>
      <c r="I31" s="245"/>
      <c r="J31" s="245"/>
      <c r="K31" s="245"/>
      <c r="L31" s="245"/>
      <c r="M31" s="245"/>
      <c r="N31" s="245"/>
      <c r="O31" s="245"/>
      <c r="P31" s="245"/>
      <c r="Q31" s="245"/>
      <c r="R31" s="245"/>
      <c r="S31" s="245"/>
      <c r="T31" s="246"/>
      <c r="U31" s="246"/>
      <c r="V31" s="246"/>
      <c r="W31" s="246"/>
      <c r="X31" s="246"/>
      <c r="Y31" s="246"/>
      <c r="Z31" s="246"/>
      <c r="AA31" s="246"/>
      <c r="AB31" s="246"/>
      <c r="AC31" s="246"/>
      <c r="AD31" s="246"/>
      <c r="AE31" s="297"/>
      <c r="AF31" s="245"/>
      <c r="AG31" s="246"/>
      <c r="AH31" s="246"/>
      <c r="AI31" s="246"/>
      <c r="AJ31" s="246"/>
      <c r="AK31" s="246"/>
      <c r="AL31" s="246"/>
      <c r="AM31" s="246"/>
      <c r="AN31" s="246"/>
      <c r="AO31" s="246"/>
      <c r="AP31" s="246"/>
      <c r="AQ31" s="246"/>
      <c r="AR31" s="246"/>
      <c r="AS31" s="247"/>
      <c r="AT31" s="246"/>
      <c r="AU31" s="246"/>
      <c r="AV31" s="246"/>
      <c r="AW31" s="246"/>
      <c r="AX31" s="246"/>
      <c r="AY31" s="246"/>
      <c r="AZ31" s="246"/>
      <c r="BA31" s="246"/>
      <c r="BB31" s="246"/>
      <c r="BC31" s="246"/>
      <c r="BD31" s="246"/>
      <c r="BE31" s="246"/>
      <c r="BF31" s="247"/>
      <c r="BG31" s="247"/>
      <c r="BH31" s="243"/>
      <c r="BI31" s="248"/>
      <c r="BJ31" s="382"/>
      <c r="BK31" s="246"/>
      <c r="BL31" s="246"/>
      <c r="BM31" s="246"/>
      <c r="BN31" s="246"/>
      <c r="BO31" s="246"/>
      <c r="BP31" s="297"/>
      <c r="BQ31" s="246"/>
      <c r="BR31" s="246"/>
      <c r="BS31" s="246"/>
      <c r="BT31" s="246"/>
      <c r="BU31" s="246"/>
      <c r="BV31" s="247"/>
      <c r="BW31" s="247"/>
      <c r="BX31" s="247"/>
      <c r="BY31" s="243"/>
      <c r="BZ31" s="248"/>
      <c r="CA31" s="247"/>
      <c r="CB31" s="247"/>
      <c r="CC31" s="263"/>
      <c r="CD31" s="263"/>
      <c r="CE31" s="263"/>
      <c r="CF31" s="263"/>
      <c r="CG31" s="263"/>
      <c r="CH31" s="264"/>
      <c r="CI31" s="263"/>
      <c r="CJ31" s="263"/>
      <c r="CK31" s="263"/>
      <c r="CL31" s="263"/>
      <c r="CM31" s="263"/>
      <c r="CN31" s="263"/>
      <c r="CO31" s="263"/>
      <c r="CP31" s="263"/>
      <c r="CQ31" s="263"/>
      <c r="CR31" s="263"/>
      <c r="CS31" s="263"/>
      <c r="CT31" s="263"/>
    </row>
    <row r="32" spans="1:98" s="265" customFormat="1" ht="16.5" customHeight="1" x14ac:dyDescent="0.2">
      <c r="A32" s="829" t="s">
        <v>10</v>
      </c>
      <c r="B32" s="830"/>
      <c r="C32" s="251" t="s">
        <v>84</v>
      </c>
      <c r="D32" s="252"/>
      <c r="E32" s="252"/>
      <c r="F32" s="252"/>
      <c r="G32" s="252"/>
      <c r="H32" s="252"/>
      <c r="I32" s="252"/>
      <c r="J32" s="252"/>
      <c r="K32" s="252"/>
      <c r="L32" s="252"/>
      <c r="M32" s="252"/>
      <c r="N32" s="252"/>
      <c r="O32" s="252"/>
      <c r="P32" s="252"/>
      <c r="Q32" s="252"/>
      <c r="R32" s="252"/>
      <c r="S32" s="252"/>
      <c r="T32" s="266"/>
      <c r="U32" s="266"/>
      <c r="V32" s="266"/>
      <c r="W32" s="266"/>
      <c r="X32" s="266"/>
      <c r="Y32" s="266"/>
      <c r="Z32" s="266"/>
      <c r="AA32" s="266"/>
      <c r="AB32" s="266"/>
      <c r="AC32" s="266"/>
      <c r="AD32" s="266"/>
      <c r="AE32" s="253"/>
      <c r="AF32" s="252"/>
      <c r="AG32" s="266"/>
      <c r="AH32" s="266"/>
      <c r="AI32" s="266"/>
      <c r="AJ32" s="266"/>
      <c r="AK32" s="266"/>
      <c r="AL32" s="266"/>
      <c r="AM32" s="266"/>
      <c r="AN32" s="266"/>
      <c r="AO32" s="266"/>
      <c r="AP32" s="266"/>
      <c r="AQ32" s="266"/>
      <c r="AR32" s="266"/>
      <c r="AS32" s="253"/>
      <c r="AT32" s="266"/>
      <c r="AU32" s="266"/>
      <c r="AV32" s="266"/>
      <c r="AW32" s="266"/>
      <c r="AX32" s="266"/>
      <c r="AY32" s="266"/>
      <c r="AZ32" s="266"/>
      <c r="BA32" s="266"/>
      <c r="BB32" s="266"/>
      <c r="BC32" s="266"/>
      <c r="BD32" s="266"/>
      <c r="BE32" s="266"/>
      <c r="BF32" s="253"/>
      <c r="BG32" s="253"/>
      <c r="BH32" s="250"/>
      <c r="BI32" s="254"/>
      <c r="BJ32" s="382"/>
      <c r="BK32" s="245"/>
      <c r="BL32" s="245"/>
      <c r="BM32" s="245"/>
      <c r="BN32" s="245"/>
      <c r="BO32" s="245"/>
      <c r="BP32" s="245"/>
      <c r="BQ32" s="245"/>
      <c r="BR32" s="245"/>
      <c r="BS32" s="245"/>
      <c r="BT32" s="245"/>
      <c r="BU32" s="245"/>
      <c r="BV32" s="245"/>
      <c r="BW32" s="245"/>
      <c r="BX32" s="245"/>
      <c r="BY32" s="245"/>
      <c r="BZ32" s="245"/>
      <c r="CA32" s="247"/>
      <c r="CB32" s="247"/>
      <c r="CC32" s="263">
        <v>1100000</v>
      </c>
      <c r="CD32" s="263"/>
      <c r="CE32" s="263"/>
      <c r="CF32" s="263"/>
      <c r="CG32" s="263"/>
      <c r="CH32" s="264"/>
      <c r="CI32" s="263"/>
      <c r="CJ32" s="263"/>
      <c r="CK32" s="263"/>
      <c r="CL32" s="263"/>
      <c r="CM32" s="263"/>
      <c r="CN32" s="263"/>
      <c r="CO32" s="263"/>
      <c r="CP32" s="263"/>
      <c r="CQ32" s="263"/>
      <c r="CR32" s="263"/>
      <c r="CS32" s="263"/>
      <c r="CT32" s="263"/>
    </row>
    <row r="33" spans="1:98" s="268" customFormat="1" ht="48.75" customHeight="1" x14ac:dyDescent="0.2">
      <c r="A33" s="831" t="s">
        <v>11</v>
      </c>
      <c r="B33" s="824" t="s">
        <v>12</v>
      </c>
      <c r="C33" s="824" t="s">
        <v>26</v>
      </c>
      <c r="D33" s="839" t="s">
        <v>13</v>
      </c>
      <c r="E33" s="839"/>
      <c r="F33" s="839"/>
      <c r="G33" s="839"/>
      <c r="H33" s="839"/>
      <c r="I33" s="839"/>
      <c r="J33" s="839"/>
      <c r="K33" s="839"/>
      <c r="L33" s="839"/>
      <c r="M33" s="839"/>
      <c r="N33" s="839"/>
      <c r="O33" s="839"/>
      <c r="P33" s="839"/>
      <c r="Q33" s="839"/>
      <c r="R33" s="824" t="s">
        <v>24</v>
      </c>
      <c r="S33" s="840" t="s">
        <v>21</v>
      </c>
      <c r="T33" s="841"/>
      <c r="U33" s="841"/>
      <c r="V33" s="841"/>
      <c r="W33" s="841"/>
      <c r="X33" s="841"/>
      <c r="Y33" s="841"/>
      <c r="Z33" s="841"/>
      <c r="AA33" s="841"/>
      <c r="AB33" s="841"/>
      <c r="AC33" s="841"/>
      <c r="AD33" s="841"/>
      <c r="AE33" s="842"/>
      <c r="AF33" s="843" t="s">
        <v>6</v>
      </c>
      <c r="AG33" s="843"/>
      <c r="AH33" s="843"/>
      <c r="AI33" s="843"/>
      <c r="AJ33" s="843"/>
      <c r="AK33" s="843"/>
      <c r="AL33" s="843"/>
      <c r="AM33" s="843"/>
      <c r="AN33" s="843"/>
      <c r="AO33" s="843"/>
      <c r="AP33" s="843"/>
      <c r="AQ33" s="843"/>
      <c r="AR33" s="843"/>
      <c r="AS33" s="843"/>
      <c r="AT33" s="847" t="s">
        <v>40</v>
      </c>
      <c r="AU33" s="848"/>
      <c r="AV33" s="848"/>
      <c r="AW33" s="848"/>
      <c r="AX33" s="848"/>
      <c r="AY33" s="848"/>
      <c r="AZ33" s="848"/>
      <c r="BA33" s="848"/>
      <c r="BB33" s="848"/>
      <c r="BC33" s="848"/>
      <c r="BD33" s="848"/>
      <c r="BE33" s="848"/>
      <c r="BF33" s="849"/>
      <c r="BG33" s="824" t="s">
        <v>37</v>
      </c>
      <c r="BH33" s="824" t="s">
        <v>124</v>
      </c>
      <c r="BI33" s="844" t="s">
        <v>38</v>
      </c>
      <c r="BJ33" s="243"/>
      <c r="BK33" s="245"/>
      <c r="BL33" s="245"/>
      <c r="BM33" s="245"/>
      <c r="BN33" s="245"/>
      <c r="BO33" s="245"/>
      <c r="BP33" s="245"/>
      <c r="BQ33" s="245"/>
      <c r="BR33" s="245"/>
      <c r="BS33" s="245"/>
      <c r="BT33" s="245"/>
      <c r="BU33" s="245"/>
      <c r="BV33" s="245"/>
      <c r="BW33" s="245"/>
      <c r="BX33" s="245"/>
      <c r="BY33" s="245"/>
      <c r="BZ33" s="245"/>
      <c r="CA33" s="267"/>
      <c r="CB33" s="267"/>
    </row>
    <row r="34" spans="1:98" s="268" customFormat="1" ht="48.75" customHeight="1" x14ac:dyDescent="0.2">
      <c r="A34" s="832"/>
      <c r="B34" s="825"/>
      <c r="C34" s="825"/>
      <c r="D34" s="836" t="s">
        <v>22</v>
      </c>
      <c r="E34" s="834" t="s">
        <v>23</v>
      </c>
      <c r="F34" s="835"/>
      <c r="G34" s="835"/>
      <c r="H34" s="835"/>
      <c r="I34" s="835"/>
      <c r="J34" s="835"/>
      <c r="K34" s="835"/>
      <c r="L34" s="835"/>
      <c r="M34" s="835"/>
      <c r="N34" s="835"/>
      <c r="O34" s="835"/>
      <c r="P34" s="835"/>
      <c r="Q34" s="835"/>
      <c r="R34" s="825"/>
      <c r="S34" s="836" t="s">
        <v>22</v>
      </c>
      <c r="T34" s="834" t="s">
        <v>23</v>
      </c>
      <c r="U34" s="835"/>
      <c r="V34" s="835"/>
      <c r="W34" s="835"/>
      <c r="X34" s="835"/>
      <c r="Y34" s="835"/>
      <c r="Z34" s="835"/>
      <c r="AA34" s="835"/>
      <c r="AB34" s="835"/>
      <c r="AC34" s="835"/>
      <c r="AD34" s="835"/>
      <c r="AE34" s="838"/>
      <c r="AF34" s="836" t="s">
        <v>22</v>
      </c>
      <c r="AG34" s="834" t="s">
        <v>23</v>
      </c>
      <c r="AH34" s="835"/>
      <c r="AI34" s="835"/>
      <c r="AJ34" s="835"/>
      <c r="AK34" s="835"/>
      <c r="AL34" s="835"/>
      <c r="AM34" s="835"/>
      <c r="AN34" s="835"/>
      <c r="AO34" s="835"/>
      <c r="AP34" s="835"/>
      <c r="AQ34" s="835"/>
      <c r="AR34" s="835"/>
      <c r="AS34" s="838"/>
      <c r="AT34" s="850"/>
      <c r="AU34" s="851"/>
      <c r="AV34" s="851"/>
      <c r="AW34" s="851"/>
      <c r="AX34" s="851"/>
      <c r="AY34" s="851"/>
      <c r="AZ34" s="851"/>
      <c r="BA34" s="851"/>
      <c r="BB34" s="851"/>
      <c r="BC34" s="851"/>
      <c r="BD34" s="851"/>
      <c r="BE34" s="851"/>
      <c r="BF34" s="852"/>
      <c r="BG34" s="825"/>
      <c r="BH34" s="825"/>
      <c r="BI34" s="845"/>
      <c r="BJ34" s="243"/>
      <c r="BK34" s="245"/>
      <c r="BL34" s="245"/>
      <c r="BM34" s="245"/>
      <c r="BN34" s="245"/>
      <c r="BO34" s="245"/>
      <c r="BP34" s="245"/>
      <c r="BQ34" s="245"/>
      <c r="BR34" s="245"/>
      <c r="BS34" s="245"/>
      <c r="BT34" s="245"/>
      <c r="BU34" s="245"/>
      <c r="BV34" s="245"/>
      <c r="BW34" s="245"/>
      <c r="BX34" s="245"/>
      <c r="BY34" s="245"/>
      <c r="BZ34" s="245"/>
      <c r="CA34" s="267"/>
      <c r="CB34" s="267"/>
    </row>
    <row r="35" spans="1:98" s="273" customFormat="1" ht="28.5" customHeight="1" x14ac:dyDescent="0.2">
      <c r="A35" s="833"/>
      <c r="B35" s="826"/>
      <c r="C35" s="826"/>
      <c r="D35" s="837"/>
      <c r="E35" s="269">
        <v>1</v>
      </c>
      <c r="F35" s="269">
        <v>2</v>
      </c>
      <c r="G35" s="269">
        <v>3</v>
      </c>
      <c r="H35" s="269">
        <v>4</v>
      </c>
      <c r="I35" s="269">
        <v>5</v>
      </c>
      <c r="J35" s="269">
        <v>6</v>
      </c>
      <c r="K35" s="269">
        <v>7</v>
      </c>
      <c r="L35" s="269">
        <v>8</v>
      </c>
      <c r="M35" s="269">
        <v>9</v>
      </c>
      <c r="N35" s="269">
        <v>10</v>
      </c>
      <c r="O35" s="269">
        <v>11</v>
      </c>
      <c r="P35" s="269">
        <v>12</v>
      </c>
      <c r="Q35" s="269" t="s">
        <v>25</v>
      </c>
      <c r="R35" s="826"/>
      <c r="S35" s="837"/>
      <c r="T35" s="269">
        <v>1</v>
      </c>
      <c r="U35" s="269">
        <v>2</v>
      </c>
      <c r="V35" s="269">
        <v>3</v>
      </c>
      <c r="W35" s="269">
        <v>4</v>
      </c>
      <c r="X35" s="269">
        <v>5</v>
      </c>
      <c r="Y35" s="269">
        <v>6</v>
      </c>
      <c r="Z35" s="269">
        <v>7</v>
      </c>
      <c r="AA35" s="269">
        <v>8</v>
      </c>
      <c r="AB35" s="269">
        <v>9</v>
      </c>
      <c r="AC35" s="269">
        <v>10</v>
      </c>
      <c r="AD35" s="269">
        <v>11</v>
      </c>
      <c r="AE35" s="269">
        <v>12</v>
      </c>
      <c r="AF35" s="837"/>
      <c r="AG35" s="269">
        <v>1</v>
      </c>
      <c r="AH35" s="269">
        <v>2</v>
      </c>
      <c r="AI35" s="269">
        <v>3</v>
      </c>
      <c r="AJ35" s="269">
        <v>4</v>
      </c>
      <c r="AK35" s="269">
        <v>5</v>
      </c>
      <c r="AL35" s="269">
        <v>6</v>
      </c>
      <c r="AM35" s="269">
        <v>7</v>
      </c>
      <c r="AN35" s="269">
        <v>8</v>
      </c>
      <c r="AO35" s="269">
        <v>9</v>
      </c>
      <c r="AP35" s="269">
        <v>10</v>
      </c>
      <c r="AQ35" s="269">
        <v>11</v>
      </c>
      <c r="AR35" s="269">
        <v>12</v>
      </c>
      <c r="AS35" s="269" t="s">
        <v>16</v>
      </c>
      <c r="AT35" s="270">
        <v>1</v>
      </c>
      <c r="AU35" s="270">
        <v>2</v>
      </c>
      <c r="AV35" s="270">
        <v>3</v>
      </c>
      <c r="AW35" s="270">
        <v>4</v>
      </c>
      <c r="AX35" s="270">
        <v>5</v>
      </c>
      <c r="AY35" s="270">
        <v>6</v>
      </c>
      <c r="AZ35" s="270">
        <v>7</v>
      </c>
      <c r="BA35" s="270">
        <v>8</v>
      </c>
      <c r="BB35" s="270">
        <v>9</v>
      </c>
      <c r="BC35" s="270">
        <v>10</v>
      </c>
      <c r="BD35" s="270">
        <v>11</v>
      </c>
      <c r="BE35" s="270">
        <v>12</v>
      </c>
      <c r="BF35" s="269" t="s">
        <v>16</v>
      </c>
      <c r="BG35" s="826"/>
      <c r="BH35" s="826"/>
      <c r="BI35" s="846"/>
      <c r="BJ35" s="271"/>
      <c r="BK35" s="272"/>
      <c r="BL35" s="272"/>
      <c r="BM35" s="272"/>
      <c r="BN35" s="272"/>
      <c r="BO35" s="272"/>
      <c r="BP35" s="272"/>
      <c r="BQ35" s="272"/>
      <c r="BR35" s="272"/>
      <c r="BS35" s="272"/>
      <c r="BT35" s="272"/>
      <c r="BU35" s="272"/>
      <c r="BV35" s="272"/>
      <c r="BW35" s="272"/>
      <c r="BX35" s="272"/>
      <c r="BY35" s="272"/>
      <c r="BZ35" s="272"/>
      <c r="CA35" s="272"/>
      <c r="CB35" s="272"/>
    </row>
    <row r="36" spans="1:98" s="334" customFormat="1" ht="24.75" customHeight="1" thickBot="1" x14ac:dyDescent="0.25">
      <c r="A36" s="346"/>
      <c r="B36" s="357" t="s">
        <v>79</v>
      </c>
      <c r="C36" s="285" t="s">
        <v>29</v>
      </c>
      <c r="D36" s="339">
        <v>12</v>
      </c>
      <c r="E36" s="339">
        <v>1</v>
      </c>
      <c r="F36" s="348">
        <v>1</v>
      </c>
      <c r="G36" s="348">
        <v>1</v>
      </c>
      <c r="H36" s="348">
        <v>1</v>
      </c>
      <c r="I36" s="348">
        <v>1</v>
      </c>
      <c r="J36" s="348">
        <v>1</v>
      </c>
      <c r="K36" s="348">
        <v>1</v>
      </c>
      <c r="L36" s="348">
        <v>1</v>
      </c>
      <c r="M36" s="348"/>
      <c r="N36" s="348"/>
      <c r="O36" s="348"/>
      <c r="P36" s="348"/>
      <c r="Q36" s="349">
        <f>SUM(E36:P36)</f>
        <v>8</v>
      </c>
      <c r="R36" s="340" t="s">
        <v>62</v>
      </c>
      <c r="S36" s="338">
        <v>700000</v>
      </c>
      <c r="T36" s="338">
        <v>700000</v>
      </c>
      <c r="U36" s="338">
        <v>700000</v>
      </c>
      <c r="V36" s="338">
        <v>700000</v>
      </c>
      <c r="W36" s="338">
        <v>700000</v>
      </c>
      <c r="X36" s="338">
        <v>700000</v>
      </c>
      <c r="Y36" s="338">
        <v>700000</v>
      </c>
      <c r="Z36" s="338">
        <v>700000</v>
      </c>
      <c r="AA36" s="338">
        <v>700000</v>
      </c>
      <c r="AB36" s="358"/>
      <c r="AC36" s="358"/>
      <c r="AD36" s="358"/>
      <c r="AE36" s="358"/>
      <c r="AF36" s="275">
        <f t="shared" ref="AF36" si="14">SUM(Q36*S36)</f>
        <v>5600000</v>
      </c>
      <c r="AG36" s="276">
        <f>T36*E36</f>
        <v>700000</v>
      </c>
      <c r="AH36" s="276">
        <f>U36*F36</f>
        <v>700000</v>
      </c>
      <c r="AI36" s="276">
        <f>V36*G36</f>
        <v>700000</v>
      </c>
      <c r="AJ36" s="276">
        <f t="shared" ref="AJ36:AR36" si="15">W36*H36</f>
        <v>700000</v>
      </c>
      <c r="AK36" s="276">
        <f t="shared" si="15"/>
        <v>700000</v>
      </c>
      <c r="AL36" s="276">
        <f t="shared" si="15"/>
        <v>700000</v>
      </c>
      <c r="AM36" s="276">
        <f t="shared" si="15"/>
        <v>700000</v>
      </c>
      <c r="AN36" s="276">
        <f t="shared" si="15"/>
        <v>700000</v>
      </c>
      <c r="AO36" s="276">
        <f t="shared" si="15"/>
        <v>0</v>
      </c>
      <c r="AP36" s="276">
        <f t="shared" si="15"/>
        <v>0</v>
      </c>
      <c r="AQ36" s="276">
        <f t="shared" si="15"/>
        <v>0</v>
      </c>
      <c r="AR36" s="276">
        <f t="shared" si="15"/>
        <v>0</v>
      </c>
      <c r="AS36" s="277">
        <f t="shared" ref="AS36" si="16">SUM(AG36:AR36)</f>
        <v>5600000</v>
      </c>
      <c r="AT36" s="276"/>
      <c r="AU36" s="276"/>
      <c r="AV36" s="276"/>
      <c r="AW36" s="276"/>
      <c r="AX36" s="276"/>
      <c r="AY36" s="276"/>
      <c r="AZ36" s="276"/>
      <c r="BA36" s="276"/>
      <c r="BB36" s="276"/>
      <c r="BC36" s="276"/>
      <c r="BD36" s="276"/>
      <c r="BE36" s="276"/>
      <c r="BF36" s="304">
        <f>SUM(AT36:BE36)</f>
        <v>0</v>
      </c>
      <c r="BG36" s="350">
        <f>AF36-AS36-BF36</f>
        <v>0</v>
      </c>
      <c r="BH36" s="351">
        <f>S36*D36</f>
        <v>8400000</v>
      </c>
      <c r="BI36" s="352">
        <f>BH36-AS36-BF36</f>
        <v>2800000</v>
      </c>
      <c r="BJ36" s="383">
        <f>SUM(Q36/D36)</f>
        <v>0.66666666666666663</v>
      </c>
      <c r="BK36" s="282"/>
      <c r="BL36" s="282"/>
      <c r="BM36" s="282"/>
      <c r="BN36" s="282"/>
      <c r="BO36" s="282"/>
      <c r="BP36" s="353"/>
      <c r="BQ36" s="353"/>
      <c r="BR36" s="353"/>
      <c r="BS36" s="353"/>
      <c r="BT36" s="353"/>
      <c r="BU36" s="353"/>
      <c r="BV36" s="353"/>
      <c r="BW36" s="353"/>
      <c r="BX36" s="353"/>
      <c r="BY36" s="353"/>
      <c r="BZ36" s="353"/>
      <c r="CA36" s="353"/>
      <c r="CB36" s="353"/>
    </row>
    <row r="37" spans="1:98" s="364" customFormat="1" ht="24.75" customHeight="1" thickBot="1" x14ac:dyDescent="0.25">
      <c r="A37" s="359"/>
      <c r="B37" s="360" t="s">
        <v>5</v>
      </c>
      <c r="C37" s="360"/>
      <c r="D37" s="361"/>
      <c r="E37" s="317"/>
      <c r="F37" s="317"/>
      <c r="G37" s="317"/>
      <c r="H37" s="317"/>
      <c r="I37" s="317"/>
      <c r="J37" s="317"/>
      <c r="K37" s="317"/>
      <c r="L37" s="317"/>
      <c r="M37" s="317"/>
      <c r="N37" s="317"/>
      <c r="O37" s="317"/>
      <c r="P37" s="317"/>
      <c r="Q37" s="318"/>
      <c r="R37" s="362"/>
      <c r="S37" s="361"/>
      <c r="T37" s="363"/>
      <c r="U37" s="363"/>
      <c r="V37" s="363"/>
      <c r="W37" s="363"/>
      <c r="X37" s="363"/>
      <c r="Y37" s="363"/>
      <c r="Z37" s="363"/>
      <c r="AA37" s="363"/>
      <c r="AB37" s="363"/>
      <c r="AC37" s="363"/>
      <c r="AD37" s="363"/>
      <c r="AE37" s="363"/>
      <c r="AF37" s="355">
        <f>SUM(AF36:AF36)</f>
        <v>5600000</v>
      </c>
      <c r="AG37" s="355">
        <f>SUM(AG36:AG36)</f>
        <v>700000</v>
      </c>
      <c r="AH37" s="355">
        <f>SUM(AH36:AH36)</f>
        <v>700000</v>
      </c>
      <c r="AI37" s="355">
        <f>SUM(AI36:AI36)</f>
        <v>700000</v>
      </c>
      <c r="AJ37" s="355">
        <f t="shared" ref="AJ37:AR37" si="17">SUM(AJ36:AJ36)</f>
        <v>700000</v>
      </c>
      <c r="AK37" s="355">
        <f t="shared" si="17"/>
        <v>700000</v>
      </c>
      <c r="AL37" s="355">
        <f t="shared" si="17"/>
        <v>700000</v>
      </c>
      <c r="AM37" s="355">
        <f t="shared" si="17"/>
        <v>700000</v>
      </c>
      <c r="AN37" s="355">
        <f t="shared" si="17"/>
        <v>700000</v>
      </c>
      <c r="AO37" s="355">
        <f t="shared" si="17"/>
        <v>0</v>
      </c>
      <c r="AP37" s="355">
        <f t="shared" si="17"/>
        <v>0</v>
      </c>
      <c r="AQ37" s="355">
        <f t="shared" si="17"/>
        <v>0</v>
      </c>
      <c r="AR37" s="355">
        <f t="shared" si="17"/>
        <v>0</v>
      </c>
      <c r="AS37" s="355">
        <f>SUM(AS36:AS36)</f>
        <v>5600000</v>
      </c>
      <c r="AT37" s="355">
        <f>SUM(AT36:AT36)</f>
        <v>0</v>
      </c>
      <c r="AU37" s="355">
        <f>SUM(AU36:AU36)</f>
        <v>0</v>
      </c>
      <c r="AV37" s="355">
        <f>SUM(AV36:AV36)</f>
        <v>0</v>
      </c>
      <c r="AW37" s="355">
        <f t="shared" ref="AW37:BE37" si="18">SUM(AW36:AW36)</f>
        <v>0</v>
      </c>
      <c r="AX37" s="355">
        <f t="shared" si="18"/>
        <v>0</v>
      </c>
      <c r="AY37" s="355">
        <f t="shared" si="18"/>
        <v>0</v>
      </c>
      <c r="AZ37" s="355">
        <f t="shared" si="18"/>
        <v>0</v>
      </c>
      <c r="BA37" s="355">
        <f t="shared" si="18"/>
        <v>0</v>
      </c>
      <c r="BB37" s="355">
        <f t="shared" si="18"/>
        <v>0</v>
      </c>
      <c r="BC37" s="355">
        <f t="shared" si="18"/>
        <v>0</v>
      </c>
      <c r="BD37" s="355">
        <f t="shared" si="18"/>
        <v>0</v>
      </c>
      <c r="BE37" s="355">
        <f t="shared" si="18"/>
        <v>0</v>
      </c>
      <c r="BF37" s="355">
        <f>SUM(BF36:BF36)</f>
        <v>0</v>
      </c>
      <c r="BG37" s="356">
        <f>AF37-AS37-BF37</f>
        <v>0</v>
      </c>
      <c r="BH37" s="355">
        <f>SUM(BH36:BH36)</f>
        <v>8400000</v>
      </c>
      <c r="BI37" s="355">
        <f>SUM(BI36:BI36)</f>
        <v>2800000</v>
      </c>
      <c r="BJ37" s="385">
        <f>SUM(BJ36)</f>
        <v>0.66666666666666663</v>
      </c>
      <c r="BK37" s="325"/>
      <c r="BL37" s="325"/>
      <c r="BM37" s="325"/>
      <c r="BN37" s="325"/>
      <c r="BO37" s="325"/>
      <c r="BP37" s="325"/>
      <c r="BQ37" s="325"/>
      <c r="BR37" s="325"/>
      <c r="BS37" s="325"/>
      <c r="BT37" s="325"/>
      <c r="BU37" s="325"/>
      <c r="BV37" s="325"/>
      <c r="BW37" s="325"/>
      <c r="BX37" s="325"/>
      <c r="BY37" s="325"/>
      <c r="BZ37" s="325"/>
      <c r="CA37" s="325"/>
      <c r="CB37" s="325"/>
    </row>
    <row r="38" spans="1:98" s="265" customFormat="1" ht="24.75" customHeight="1" x14ac:dyDescent="0.2">
      <c r="A38" s="287"/>
      <c r="D38" s="287"/>
      <c r="E38" s="287"/>
      <c r="F38" s="287"/>
      <c r="G38" s="287"/>
      <c r="H38" s="287"/>
      <c r="I38" s="287"/>
      <c r="J38" s="287"/>
      <c r="K38" s="287"/>
      <c r="L38" s="287"/>
      <c r="M38" s="287"/>
      <c r="N38" s="287"/>
      <c r="O38" s="287"/>
      <c r="P38" s="287"/>
      <c r="Q38" s="287"/>
      <c r="AE38" s="284"/>
      <c r="AS38" s="295"/>
      <c r="BF38" s="326">
        <f>SUM(AS37+BF37)</f>
        <v>5600000</v>
      </c>
      <c r="BG38" s="288">
        <f>AF37-AS37-BF37</f>
        <v>0</v>
      </c>
      <c r="BH38" s="327">
        <f>SUM(BI37+AS37+BF37)</f>
        <v>8400000</v>
      </c>
      <c r="BI38" s="289">
        <f>SUM(BG37)</f>
        <v>0</v>
      </c>
      <c r="BJ38" s="381" t="s">
        <v>37</v>
      </c>
      <c r="BK38" s="284"/>
      <c r="BL38" s="263"/>
      <c r="BM38" s="263"/>
      <c r="BN38" s="263"/>
      <c r="BO38" s="263"/>
      <c r="BP38" s="263"/>
      <c r="BQ38" s="263"/>
      <c r="BR38" s="263"/>
      <c r="BS38" s="263"/>
      <c r="BT38" s="263"/>
      <c r="BU38" s="263"/>
      <c r="BV38" s="263"/>
      <c r="BW38" s="263"/>
      <c r="BX38" s="263"/>
      <c r="BY38" s="263"/>
      <c r="BZ38" s="263"/>
      <c r="CA38" s="263"/>
      <c r="CB38" s="263"/>
      <c r="CC38" s="263"/>
    </row>
    <row r="39" spans="1:98" s="265" customFormat="1" ht="24.75" customHeight="1" x14ac:dyDescent="0.2">
      <c r="A39" s="287"/>
      <c r="D39" s="287"/>
      <c r="E39" s="287"/>
      <c r="F39" s="287"/>
      <c r="G39" s="287"/>
      <c r="H39" s="287"/>
      <c r="I39" s="287"/>
      <c r="J39" s="287"/>
      <c r="K39" s="287"/>
      <c r="L39" s="287"/>
      <c r="M39" s="287"/>
      <c r="N39" s="287"/>
      <c r="O39" s="287"/>
      <c r="P39" s="287"/>
      <c r="Q39" s="287"/>
      <c r="AE39" s="284"/>
      <c r="AS39" s="284"/>
      <c r="AT39" s="409">
        <f>SUM(AG37+AT37)</f>
        <v>700000</v>
      </c>
      <c r="AU39" s="409">
        <f t="shared" ref="AU39:BE39" si="19">SUM(AH37+AU37)</f>
        <v>700000</v>
      </c>
      <c r="AV39" s="409">
        <f t="shared" si="19"/>
        <v>700000</v>
      </c>
      <c r="AW39" s="409">
        <f t="shared" si="19"/>
        <v>700000</v>
      </c>
      <c r="AX39" s="409">
        <f t="shared" si="19"/>
        <v>700000</v>
      </c>
      <c r="AY39" s="409">
        <f t="shared" si="19"/>
        <v>700000</v>
      </c>
      <c r="AZ39" s="409">
        <f t="shared" si="19"/>
        <v>700000</v>
      </c>
      <c r="BA39" s="409">
        <f t="shared" si="19"/>
        <v>700000</v>
      </c>
      <c r="BB39" s="409">
        <f t="shared" si="19"/>
        <v>0</v>
      </c>
      <c r="BC39" s="409">
        <f t="shared" si="19"/>
        <v>0</v>
      </c>
      <c r="BD39" s="409">
        <f t="shared" si="19"/>
        <v>0</v>
      </c>
      <c r="BE39" s="409">
        <f t="shared" si="19"/>
        <v>0</v>
      </c>
      <c r="BF39" s="409">
        <f>SUM(AT39:BE39)</f>
        <v>5600000</v>
      </c>
      <c r="BG39" s="284"/>
      <c r="BH39" s="290"/>
      <c r="BI39" s="291">
        <f>SUM(BI37-BI38)</f>
        <v>2800000</v>
      </c>
      <c r="BJ39" s="381" t="s">
        <v>36</v>
      </c>
      <c r="BK39" s="284"/>
      <c r="BL39" s="263"/>
      <c r="BM39" s="263"/>
      <c r="BN39" s="263"/>
      <c r="BO39" s="263"/>
      <c r="BP39" s="263"/>
      <c r="BQ39" s="263"/>
      <c r="BR39" s="263"/>
      <c r="BS39" s="263"/>
      <c r="BT39" s="263"/>
      <c r="BU39" s="263"/>
      <c r="BV39" s="263"/>
      <c r="BW39" s="263"/>
      <c r="BX39" s="263"/>
      <c r="BY39" s="263"/>
      <c r="BZ39" s="263"/>
      <c r="CA39" s="263"/>
      <c r="CB39" s="263"/>
      <c r="CC39" s="263"/>
    </row>
    <row r="40" spans="1:98" s="265" customFormat="1" ht="16.5" customHeight="1" x14ac:dyDescent="0.2">
      <c r="A40" s="827" t="s">
        <v>9</v>
      </c>
      <c r="B40" s="828"/>
      <c r="C40" s="244" t="s">
        <v>67</v>
      </c>
      <c r="D40" s="245"/>
      <c r="E40" s="245"/>
      <c r="F40" s="245"/>
      <c r="G40" s="245"/>
      <c r="H40" s="245"/>
      <c r="I40" s="245"/>
      <c r="J40" s="245"/>
      <c r="K40" s="245"/>
      <c r="L40" s="245"/>
      <c r="M40" s="245"/>
      <c r="N40" s="245"/>
      <c r="O40" s="245"/>
      <c r="P40" s="245"/>
      <c r="Q40" s="245"/>
      <c r="R40" s="245"/>
      <c r="S40" s="245"/>
      <c r="T40" s="246"/>
      <c r="U40" s="246"/>
      <c r="V40" s="246"/>
      <c r="W40" s="246"/>
      <c r="X40" s="246"/>
      <c r="Y40" s="246"/>
      <c r="Z40" s="246"/>
      <c r="AA40" s="246"/>
      <c r="AB40" s="246"/>
      <c r="AC40" s="246"/>
      <c r="AD40" s="246"/>
      <c r="AE40" s="297"/>
      <c r="AF40" s="245"/>
      <c r="AG40" s="246"/>
      <c r="AH40" s="246"/>
      <c r="AI40" s="246"/>
      <c r="AJ40" s="246"/>
      <c r="AK40" s="246"/>
      <c r="AL40" s="246"/>
      <c r="AM40" s="246"/>
      <c r="AN40" s="246"/>
      <c r="AO40" s="246"/>
      <c r="AP40" s="246"/>
      <c r="AQ40" s="246"/>
      <c r="AR40" s="246"/>
      <c r="AS40" s="247"/>
      <c r="AT40" s="246"/>
      <c r="AU40" s="246"/>
      <c r="AV40" s="246"/>
      <c r="AW40" s="246"/>
      <c r="AX40" s="246"/>
      <c r="AY40" s="246"/>
      <c r="AZ40" s="246"/>
      <c r="BA40" s="246"/>
      <c r="BB40" s="246"/>
      <c r="BC40" s="246"/>
      <c r="BD40" s="246"/>
      <c r="BE40" s="246"/>
      <c r="BF40" s="247"/>
      <c r="BG40" s="247"/>
      <c r="BH40" s="243"/>
      <c r="BI40" s="248"/>
      <c r="BJ40" s="382"/>
      <c r="BK40" s="246"/>
      <c r="BL40" s="246"/>
      <c r="BM40" s="246"/>
      <c r="BN40" s="246"/>
      <c r="BO40" s="246"/>
      <c r="BP40" s="297"/>
      <c r="BQ40" s="246"/>
      <c r="BR40" s="246"/>
      <c r="BS40" s="246"/>
      <c r="BT40" s="246"/>
      <c r="BU40" s="246"/>
      <c r="BV40" s="247"/>
      <c r="BW40" s="247"/>
      <c r="BX40" s="247"/>
      <c r="BY40" s="243"/>
      <c r="BZ40" s="248"/>
      <c r="CA40" s="247"/>
      <c r="CB40" s="247"/>
      <c r="CC40" s="263"/>
      <c r="CD40" s="263"/>
      <c r="CE40" s="263"/>
      <c r="CF40" s="263"/>
      <c r="CG40" s="263"/>
      <c r="CH40" s="264"/>
      <c r="CI40" s="263"/>
      <c r="CJ40" s="263"/>
      <c r="CK40" s="263"/>
      <c r="CL40" s="263"/>
      <c r="CM40" s="263"/>
      <c r="CN40" s="263"/>
      <c r="CO40" s="263"/>
      <c r="CP40" s="263"/>
      <c r="CQ40" s="263"/>
      <c r="CR40" s="263"/>
      <c r="CS40" s="263"/>
      <c r="CT40" s="263"/>
    </row>
    <row r="41" spans="1:98" s="265" customFormat="1" ht="16.5" customHeight="1" x14ac:dyDescent="0.2">
      <c r="A41" s="829" t="s">
        <v>10</v>
      </c>
      <c r="B41" s="830"/>
      <c r="C41" s="251" t="s">
        <v>84</v>
      </c>
      <c r="D41" s="252"/>
      <c r="E41" s="252"/>
      <c r="F41" s="252"/>
      <c r="G41" s="252"/>
      <c r="H41" s="252"/>
      <c r="I41" s="252"/>
      <c r="J41" s="252"/>
      <c r="K41" s="252"/>
      <c r="L41" s="252"/>
      <c r="M41" s="252"/>
      <c r="N41" s="252"/>
      <c r="O41" s="252"/>
      <c r="P41" s="252"/>
      <c r="Q41" s="252"/>
      <c r="R41" s="252"/>
      <c r="S41" s="252"/>
      <c r="T41" s="266"/>
      <c r="U41" s="266"/>
      <c r="V41" s="266"/>
      <c r="W41" s="266"/>
      <c r="X41" s="266"/>
      <c r="Y41" s="266"/>
      <c r="Z41" s="266"/>
      <c r="AA41" s="266"/>
      <c r="AB41" s="266"/>
      <c r="AC41" s="266"/>
      <c r="AD41" s="266"/>
      <c r="AE41" s="253"/>
      <c r="AF41" s="252"/>
      <c r="AG41" s="266"/>
      <c r="AH41" s="266"/>
      <c r="AI41" s="266"/>
      <c r="AJ41" s="266"/>
      <c r="AK41" s="266"/>
      <c r="AL41" s="266"/>
      <c r="AM41" s="266"/>
      <c r="AN41" s="266"/>
      <c r="AO41" s="266"/>
      <c r="AP41" s="266"/>
      <c r="AQ41" s="266"/>
      <c r="AR41" s="266"/>
      <c r="AS41" s="253"/>
      <c r="AT41" s="266"/>
      <c r="AU41" s="266"/>
      <c r="AV41" s="266"/>
      <c r="AW41" s="266"/>
      <c r="AX41" s="266"/>
      <c r="AY41" s="266"/>
      <c r="AZ41" s="266"/>
      <c r="BA41" s="266"/>
      <c r="BB41" s="266"/>
      <c r="BC41" s="266"/>
      <c r="BD41" s="266"/>
      <c r="BE41" s="266"/>
      <c r="BF41" s="253"/>
      <c r="BG41" s="253"/>
      <c r="BH41" s="250"/>
      <c r="BI41" s="254"/>
      <c r="BJ41" s="382"/>
      <c r="BK41" s="245"/>
      <c r="BL41" s="245"/>
      <c r="BM41" s="245"/>
      <c r="BN41" s="245"/>
      <c r="BO41" s="245"/>
      <c r="BP41" s="245"/>
      <c r="BQ41" s="245"/>
      <c r="BR41" s="245"/>
      <c r="BS41" s="245"/>
      <c r="BT41" s="245"/>
      <c r="BU41" s="245"/>
      <c r="BV41" s="245"/>
      <c r="BW41" s="245"/>
      <c r="BX41" s="245"/>
      <c r="BY41" s="245"/>
      <c r="BZ41" s="245"/>
      <c r="CA41" s="247"/>
      <c r="CB41" s="247"/>
      <c r="CC41" s="263">
        <v>1100000</v>
      </c>
      <c r="CD41" s="263"/>
      <c r="CE41" s="263"/>
      <c r="CF41" s="263"/>
      <c r="CG41" s="263"/>
      <c r="CH41" s="264"/>
      <c r="CI41" s="263"/>
      <c r="CJ41" s="263"/>
      <c r="CK41" s="263"/>
      <c r="CL41" s="263"/>
      <c r="CM41" s="263"/>
      <c r="CN41" s="263"/>
      <c r="CO41" s="263"/>
      <c r="CP41" s="263"/>
      <c r="CQ41" s="263"/>
      <c r="CR41" s="263"/>
      <c r="CS41" s="263"/>
      <c r="CT41" s="263"/>
    </row>
    <row r="42" spans="1:98" s="268" customFormat="1" ht="48.75" customHeight="1" x14ac:dyDescent="0.2">
      <c r="A42" s="831" t="s">
        <v>11</v>
      </c>
      <c r="B42" s="824" t="s">
        <v>12</v>
      </c>
      <c r="C42" s="824" t="s">
        <v>26</v>
      </c>
      <c r="D42" s="839" t="s">
        <v>13</v>
      </c>
      <c r="E42" s="839"/>
      <c r="F42" s="839"/>
      <c r="G42" s="839"/>
      <c r="H42" s="839"/>
      <c r="I42" s="839"/>
      <c r="J42" s="839"/>
      <c r="K42" s="839"/>
      <c r="L42" s="839"/>
      <c r="M42" s="839"/>
      <c r="N42" s="839"/>
      <c r="O42" s="839"/>
      <c r="P42" s="839"/>
      <c r="Q42" s="839"/>
      <c r="R42" s="824" t="s">
        <v>24</v>
      </c>
      <c r="S42" s="840" t="s">
        <v>21</v>
      </c>
      <c r="T42" s="841"/>
      <c r="U42" s="841"/>
      <c r="V42" s="841"/>
      <c r="W42" s="841"/>
      <c r="X42" s="841"/>
      <c r="Y42" s="841"/>
      <c r="Z42" s="841"/>
      <c r="AA42" s="841"/>
      <c r="AB42" s="841"/>
      <c r="AC42" s="841"/>
      <c r="AD42" s="841"/>
      <c r="AE42" s="842"/>
      <c r="AF42" s="843" t="s">
        <v>6</v>
      </c>
      <c r="AG42" s="843"/>
      <c r="AH42" s="843"/>
      <c r="AI42" s="843"/>
      <c r="AJ42" s="843"/>
      <c r="AK42" s="843"/>
      <c r="AL42" s="843"/>
      <c r="AM42" s="843"/>
      <c r="AN42" s="843"/>
      <c r="AO42" s="843"/>
      <c r="AP42" s="843"/>
      <c r="AQ42" s="843"/>
      <c r="AR42" s="843"/>
      <c r="AS42" s="843"/>
      <c r="AT42" s="847" t="s">
        <v>40</v>
      </c>
      <c r="AU42" s="848"/>
      <c r="AV42" s="848"/>
      <c r="AW42" s="848"/>
      <c r="AX42" s="848"/>
      <c r="AY42" s="848"/>
      <c r="AZ42" s="848"/>
      <c r="BA42" s="848"/>
      <c r="BB42" s="848"/>
      <c r="BC42" s="848"/>
      <c r="BD42" s="848"/>
      <c r="BE42" s="848"/>
      <c r="BF42" s="849"/>
      <c r="BG42" s="824" t="s">
        <v>37</v>
      </c>
      <c r="BH42" s="824" t="s">
        <v>124</v>
      </c>
      <c r="BI42" s="844" t="s">
        <v>38</v>
      </c>
      <c r="BJ42" s="243"/>
      <c r="BK42" s="245"/>
      <c r="BL42" s="245"/>
      <c r="BM42" s="245"/>
      <c r="BN42" s="245"/>
      <c r="BO42" s="245"/>
      <c r="BP42" s="245"/>
      <c r="BQ42" s="245"/>
      <c r="BR42" s="245"/>
      <c r="BS42" s="245"/>
      <c r="BT42" s="245"/>
      <c r="BU42" s="245"/>
      <c r="BV42" s="245"/>
      <c r="BW42" s="245"/>
      <c r="BX42" s="245"/>
      <c r="BY42" s="245"/>
      <c r="BZ42" s="245"/>
      <c r="CA42" s="267"/>
      <c r="CB42" s="267"/>
    </row>
    <row r="43" spans="1:98" s="268" customFormat="1" ht="48.75" customHeight="1" x14ac:dyDescent="0.2">
      <c r="A43" s="832"/>
      <c r="B43" s="825"/>
      <c r="C43" s="825"/>
      <c r="D43" s="836" t="s">
        <v>22</v>
      </c>
      <c r="E43" s="834" t="s">
        <v>23</v>
      </c>
      <c r="F43" s="835"/>
      <c r="G43" s="835"/>
      <c r="H43" s="835"/>
      <c r="I43" s="835"/>
      <c r="J43" s="835"/>
      <c r="K43" s="835"/>
      <c r="L43" s="835"/>
      <c r="M43" s="835"/>
      <c r="N43" s="835"/>
      <c r="O43" s="835"/>
      <c r="P43" s="835"/>
      <c r="Q43" s="835"/>
      <c r="R43" s="825"/>
      <c r="S43" s="836" t="s">
        <v>22</v>
      </c>
      <c r="T43" s="834" t="s">
        <v>23</v>
      </c>
      <c r="U43" s="835"/>
      <c r="V43" s="835"/>
      <c r="W43" s="835"/>
      <c r="X43" s="835"/>
      <c r="Y43" s="835"/>
      <c r="Z43" s="835"/>
      <c r="AA43" s="835"/>
      <c r="AB43" s="835"/>
      <c r="AC43" s="835"/>
      <c r="AD43" s="835"/>
      <c r="AE43" s="838"/>
      <c r="AF43" s="836" t="s">
        <v>22</v>
      </c>
      <c r="AG43" s="834" t="s">
        <v>23</v>
      </c>
      <c r="AH43" s="835"/>
      <c r="AI43" s="835"/>
      <c r="AJ43" s="835"/>
      <c r="AK43" s="835"/>
      <c r="AL43" s="835"/>
      <c r="AM43" s="835"/>
      <c r="AN43" s="835"/>
      <c r="AO43" s="835"/>
      <c r="AP43" s="835"/>
      <c r="AQ43" s="835"/>
      <c r="AR43" s="835"/>
      <c r="AS43" s="838"/>
      <c r="AT43" s="850"/>
      <c r="AU43" s="851"/>
      <c r="AV43" s="851"/>
      <c r="AW43" s="851"/>
      <c r="AX43" s="851"/>
      <c r="AY43" s="851"/>
      <c r="AZ43" s="851"/>
      <c r="BA43" s="851"/>
      <c r="BB43" s="851"/>
      <c r="BC43" s="851"/>
      <c r="BD43" s="851"/>
      <c r="BE43" s="851"/>
      <c r="BF43" s="852"/>
      <c r="BG43" s="825"/>
      <c r="BH43" s="825"/>
      <c r="BI43" s="845"/>
      <c r="BJ43" s="243"/>
      <c r="BK43" s="245"/>
      <c r="BL43" s="245"/>
      <c r="BM43" s="245"/>
      <c r="BN43" s="245"/>
      <c r="BO43" s="245"/>
      <c r="BP43" s="245"/>
      <c r="BQ43" s="245"/>
      <c r="BR43" s="245"/>
      <c r="BS43" s="245"/>
      <c r="BT43" s="245"/>
      <c r="BU43" s="245"/>
      <c r="BV43" s="245"/>
      <c r="BW43" s="245"/>
      <c r="BX43" s="245"/>
      <c r="BY43" s="245"/>
      <c r="BZ43" s="245"/>
      <c r="CA43" s="267"/>
      <c r="CB43" s="267"/>
    </row>
    <row r="44" spans="1:98" s="273" customFormat="1" ht="28.5" customHeight="1" x14ac:dyDescent="0.2">
      <c r="A44" s="833"/>
      <c r="B44" s="826"/>
      <c r="C44" s="826"/>
      <c r="D44" s="837"/>
      <c r="E44" s="269">
        <v>1</v>
      </c>
      <c r="F44" s="269">
        <v>2</v>
      </c>
      <c r="G44" s="269">
        <v>3</v>
      </c>
      <c r="H44" s="269">
        <v>4</v>
      </c>
      <c r="I44" s="269">
        <v>5</v>
      </c>
      <c r="J44" s="269">
        <v>6</v>
      </c>
      <c r="K44" s="269">
        <v>7</v>
      </c>
      <c r="L44" s="269">
        <v>8</v>
      </c>
      <c r="M44" s="269">
        <v>9</v>
      </c>
      <c r="N44" s="269">
        <v>10</v>
      </c>
      <c r="O44" s="269">
        <v>11</v>
      </c>
      <c r="P44" s="269">
        <v>12</v>
      </c>
      <c r="Q44" s="269" t="s">
        <v>25</v>
      </c>
      <c r="R44" s="826"/>
      <c r="S44" s="837"/>
      <c r="T44" s="269">
        <v>1</v>
      </c>
      <c r="U44" s="269">
        <v>2</v>
      </c>
      <c r="V44" s="269">
        <v>3</v>
      </c>
      <c r="W44" s="269">
        <v>4</v>
      </c>
      <c r="X44" s="269">
        <v>5</v>
      </c>
      <c r="Y44" s="269">
        <v>6</v>
      </c>
      <c r="Z44" s="269">
        <v>7</v>
      </c>
      <c r="AA44" s="269">
        <v>8</v>
      </c>
      <c r="AB44" s="269">
        <v>9</v>
      </c>
      <c r="AC44" s="269">
        <v>10</v>
      </c>
      <c r="AD44" s="269">
        <v>11</v>
      </c>
      <c r="AE44" s="269">
        <v>12</v>
      </c>
      <c r="AF44" s="837"/>
      <c r="AG44" s="269">
        <v>1</v>
      </c>
      <c r="AH44" s="269">
        <v>2</v>
      </c>
      <c r="AI44" s="269">
        <v>3</v>
      </c>
      <c r="AJ44" s="269">
        <v>4</v>
      </c>
      <c r="AK44" s="269">
        <v>5</v>
      </c>
      <c r="AL44" s="269">
        <v>6</v>
      </c>
      <c r="AM44" s="269">
        <v>7</v>
      </c>
      <c r="AN44" s="269">
        <v>8</v>
      </c>
      <c r="AO44" s="269">
        <v>9</v>
      </c>
      <c r="AP44" s="269">
        <v>10</v>
      </c>
      <c r="AQ44" s="269">
        <v>11</v>
      </c>
      <c r="AR44" s="269">
        <v>12</v>
      </c>
      <c r="AS44" s="269" t="s">
        <v>16</v>
      </c>
      <c r="AT44" s="270">
        <v>1</v>
      </c>
      <c r="AU44" s="270">
        <v>2</v>
      </c>
      <c r="AV44" s="270">
        <v>3</v>
      </c>
      <c r="AW44" s="270">
        <v>4</v>
      </c>
      <c r="AX44" s="270">
        <v>5</v>
      </c>
      <c r="AY44" s="270">
        <v>6</v>
      </c>
      <c r="AZ44" s="270">
        <v>7</v>
      </c>
      <c r="BA44" s="270">
        <v>8</v>
      </c>
      <c r="BB44" s="270">
        <v>9</v>
      </c>
      <c r="BC44" s="270">
        <v>10</v>
      </c>
      <c r="BD44" s="270">
        <v>11</v>
      </c>
      <c r="BE44" s="270">
        <v>12</v>
      </c>
      <c r="BF44" s="269" t="s">
        <v>16</v>
      </c>
      <c r="BG44" s="826"/>
      <c r="BH44" s="826"/>
      <c r="BI44" s="846"/>
      <c r="BJ44" s="271"/>
      <c r="BK44" s="272"/>
      <c r="BL44" s="272"/>
      <c r="BM44" s="272"/>
      <c r="BN44" s="272"/>
      <c r="BO44" s="272"/>
      <c r="BP44" s="272"/>
      <c r="BQ44" s="272"/>
      <c r="BR44" s="272"/>
      <c r="BS44" s="272"/>
      <c r="BT44" s="272"/>
      <c r="BU44" s="272"/>
      <c r="BV44" s="272"/>
      <c r="BW44" s="272"/>
      <c r="BX44" s="272"/>
      <c r="BY44" s="272"/>
      <c r="BZ44" s="272"/>
      <c r="CA44" s="272"/>
      <c r="CB44" s="272"/>
    </row>
    <row r="45" spans="1:98" s="271" customFormat="1" ht="24.75" customHeight="1" thickBot="1" x14ac:dyDescent="0.25">
      <c r="A45" s="346"/>
      <c r="B45" s="347" t="s">
        <v>126</v>
      </c>
      <c r="C45" s="285" t="s">
        <v>29</v>
      </c>
      <c r="D45" s="255">
        <v>60</v>
      </c>
      <c r="E45" s="255">
        <v>5</v>
      </c>
      <c r="F45" s="255">
        <v>5</v>
      </c>
      <c r="G45" s="348">
        <v>5</v>
      </c>
      <c r="H45" s="348">
        <v>5</v>
      </c>
      <c r="I45" s="348">
        <v>5</v>
      </c>
      <c r="J45" s="348">
        <v>5</v>
      </c>
      <c r="K45" s="348">
        <v>5</v>
      </c>
      <c r="L45" s="348">
        <v>5</v>
      </c>
      <c r="M45" s="348"/>
      <c r="N45" s="348"/>
      <c r="O45" s="348"/>
      <c r="P45" s="348"/>
      <c r="Q45" s="349">
        <f>SUM(E45:P45)</f>
        <v>40</v>
      </c>
      <c r="R45" s="256" t="s">
        <v>62</v>
      </c>
      <c r="S45" s="338">
        <v>2300000</v>
      </c>
      <c r="T45" s="338">
        <v>2265657</v>
      </c>
      <c r="U45" s="338">
        <v>2265657</v>
      </c>
      <c r="V45" s="338">
        <v>2265657</v>
      </c>
      <c r="W45" s="338">
        <v>2265657</v>
      </c>
      <c r="X45" s="338">
        <v>2265657</v>
      </c>
      <c r="Y45" s="338">
        <v>2265657</v>
      </c>
      <c r="Z45" s="338">
        <v>2265657</v>
      </c>
      <c r="AA45" s="338">
        <v>2265657</v>
      </c>
      <c r="AB45" s="274"/>
      <c r="AC45" s="274"/>
      <c r="AD45" s="274"/>
      <c r="AE45" s="274"/>
      <c r="AF45" s="275">
        <f t="shared" ref="AF45" si="20">SUM(Q45*S45)</f>
        <v>92000000</v>
      </c>
      <c r="AG45" s="276">
        <f>T45*E45</f>
        <v>11328285</v>
      </c>
      <c r="AH45" s="276">
        <f>U45*F45</f>
        <v>11328285</v>
      </c>
      <c r="AI45" s="276">
        <f t="shared" ref="AI45:AR45" si="21">V45*G45</f>
        <v>11328285</v>
      </c>
      <c r="AJ45" s="276">
        <f t="shared" si="21"/>
        <v>11328285</v>
      </c>
      <c r="AK45" s="276">
        <f t="shared" si="21"/>
        <v>11328285</v>
      </c>
      <c r="AL45" s="276">
        <f t="shared" si="21"/>
        <v>11328285</v>
      </c>
      <c r="AM45" s="276">
        <f t="shared" si="21"/>
        <v>11328285</v>
      </c>
      <c r="AN45" s="276">
        <f t="shared" si="21"/>
        <v>11328285</v>
      </c>
      <c r="AO45" s="276">
        <f t="shared" si="21"/>
        <v>0</v>
      </c>
      <c r="AP45" s="276">
        <f t="shared" si="21"/>
        <v>0</v>
      </c>
      <c r="AQ45" s="276">
        <f t="shared" si="21"/>
        <v>0</v>
      </c>
      <c r="AR45" s="276">
        <f t="shared" si="21"/>
        <v>0</v>
      </c>
      <c r="AS45" s="277">
        <f t="shared" ref="AS45" si="22">SUM(AG45:AR45)</f>
        <v>90626280</v>
      </c>
      <c r="AT45" s="276"/>
      <c r="AU45" s="276"/>
      <c r="AV45" s="276"/>
      <c r="AW45" s="276"/>
      <c r="AX45" s="276"/>
      <c r="AY45" s="276"/>
      <c r="AZ45" s="276"/>
      <c r="BA45" s="276"/>
      <c r="BB45" s="276"/>
      <c r="BC45" s="276"/>
      <c r="BD45" s="276"/>
      <c r="BE45" s="276"/>
      <c r="BF45" s="304">
        <f>SUM(AT45:BE45)</f>
        <v>0</v>
      </c>
      <c r="BG45" s="350">
        <f>AF45-AS45-BF45</f>
        <v>1373720</v>
      </c>
      <c r="BH45" s="351">
        <f>S45*D45</f>
        <v>138000000</v>
      </c>
      <c r="BI45" s="352">
        <f>BH45-AS45-BF45</f>
        <v>47373720</v>
      </c>
      <c r="BJ45" s="383">
        <f>SUM(Q45/D45)</f>
        <v>0.66666666666666663</v>
      </c>
      <c r="BK45" s="282"/>
      <c r="BL45" s="282"/>
      <c r="BM45" s="282"/>
      <c r="BN45" s="282"/>
      <c r="BO45" s="282"/>
      <c r="BP45" s="353"/>
      <c r="BQ45" s="353"/>
      <c r="BR45" s="353"/>
      <c r="BS45" s="353"/>
      <c r="BT45" s="353"/>
      <c r="BU45" s="353"/>
      <c r="BV45" s="353"/>
      <c r="BW45" s="353"/>
      <c r="BX45" s="353"/>
      <c r="BY45" s="353"/>
      <c r="BZ45" s="353"/>
      <c r="CA45" s="353"/>
      <c r="CB45" s="353"/>
    </row>
    <row r="46" spans="1:98" s="286" customFormat="1" ht="24.75" customHeight="1" thickBot="1" x14ac:dyDescent="0.25">
      <c r="A46" s="314"/>
      <c r="B46" s="315" t="s">
        <v>5</v>
      </c>
      <c r="C46" s="315"/>
      <c r="D46" s="316"/>
      <c r="E46" s="317"/>
      <c r="F46" s="317"/>
      <c r="G46" s="317"/>
      <c r="H46" s="317"/>
      <c r="I46" s="317"/>
      <c r="J46" s="317"/>
      <c r="K46" s="317"/>
      <c r="L46" s="317"/>
      <c r="M46" s="317"/>
      <c r="N46" s="317"/>
      <c r="O46" s="317"/>
      <c r="P46" s="317"/>
      <c r="Q46" s="318"/>
      <c r="R46" s="319"/>
      <c r="S46" s="316"/>
      <c r="T46" s="354"/>
      <c r="U46" s="354"/>
      <c r="V46" s="354"/>
      <c r="W46" s="354"/>
      <c r="X46" s="354"/>
      <c r="Y46" s="354"/>
      <c r="Z46" s="354"/>
      <c r="AA46" s="354"/>
      <c r="AB46" s="354"/>
      <c r="AC46" s="354"/>
      <c r="AD46" s="354"/>
      <c r="AE46" s="354"/>
      <c r="AF46" s="355">
        <f>SUM(AF45:AF45)</f>
        <v>92000000</v>
      </c>
      <c r="AG46" s="355">
        <f>SUM(AG45:AG45)</f>
        <v>11328285</v>
      </c>
      <c r="AH46" s="355">
        <f>SUM(AH45:AH45)</f>
        <v>11328285</v>
      </c>
      <c r="AI46" s="355">
        <f t="shared" ref="AI46:AR46" si="23">SUM(AI45:AI45)</f>
        <v>11328285</v>
      </c>
      <c r="AJ46" s="355">
        <f t="shared" si="23"/>
        <v>11328285</v>
      </c>
      <c r="AK46" s="355">
        <f t="shared" si="23"/>
        <v>11328285</v>
      </c>
      <c r="AL46" s="355">
        <f t="shared" si="23"/>
        <v>11328285</v>
      </c>
      <c r="AM46" s="355">
        <f t="shared" si="23"/>
        <v>11328285</v>
      </c>
      <c r="AN46" s="355">
        <f t="shared" si="23"/>
        <v>11328285</v>
      </c>
      <c r="AO46" s="355">
        <f t="shared" si="23"/>
        <v>0</v>
      </c>
      <c r="AP46" s="355">
        <f t="shared" si="23"/>
        <v>0</v>
      </c>
      <c r="AQ46" s="355">
        <f t="shared" si="23"/>
        <v>0</v>
      </c>
      <c r="AR46" s="355">
        <f t="shared" si="23"/>
        <v>0</v>
      </c>
      <c r="AS46" s="355">
        <f>SUM(AS45:AS45)</f>
        <v>90626280</v>
      </c>
      <c r="AT46" s="355">
        <f>SUM(AT45:AT45)</f>
        <v>0</v>
      </c>
      <c r="AU46" s="355">
        <f>SUM(AU45:AU45)</f>
        <v>0</v>
      </c>
      <c r="AV46" s="355">
        <f>SUM(AV45:AV45)</f>
        <v>0</v>
      </c>
      <c r="AW46" s="355">
        <f t="shared" ref="AW46:BE46" si="24">SUM(AW45:AW45)</f>
        <v>0</v>
      </c>
      <c r="AX46" s="355">
        <f t="shared" si="24"/>
        <v>0</v>
      </c>
      <c r="AY46" s="355">
        <f t="shared" si="24"/>
        <v>0</v>
      </c>
      <c r="AZ46" s="355">
        <f t="shared" si="24"/>
        <v>0</v>
      </c>
      <c r="BA46" s="355">
        <f t="shared" si="24"/>
        <v>0</v>
      </c>
      <c r="BB46" s="355">
        <f t="shared" si="24"/>
        <v>0</v>
      </c>
      <c r="BC46" s="355">
        <f t="shared" si="24"/>
        <v>0</v>
      </c>
      <c r="BD46" s="355">
        <f t="shared" si="24"/>
        <v>0</v>
      </c>
      <c r="BE46" s="355">
        <f t="shared" si="24"/>
        <v>0</v>
      </c>
      <c r="BF46" s="355">
        <f>SUM(BF45:BF45)</f>
        <v>0</v>
      </c>
      <c r="BG46" s="356">
        <f>AF46-AS46-BF46</f>
        <v>1373720</v>
      </c>
      <c r="BH46" s="355">
        <f>SUM(BH45:BH45)</f>
        <v>138000000</v>
      </c>
      <c r="BI46" s="355">
        <f>SUM(BI45:BI45)</f>
        <v>47373720</v>
      </c>
      <c r="BJ46" s="385">
        <f>SUM(BJ45)</f>
        <v>0.66666666666666663</v>
      </c>
      <c r="BK46" s="325"/>
      <c r="BL46" s="325"/>
      <c r="BM46" s="325"/>
      <c r="BN46" s="325"/>
      <c r="BO46" s="325"/>
      <c r="BP46" s="325"/>
      <c r="BQ46" s="325"/>
      <c r="BR46" s="325"/>
      <c r="BS46" s="325"/>
      <c r="BT46" s="325"/>
      <c r="BU46" s="325"/>
      <c r="BV46" s="325"/>
      <c r="BW46" s="325"/>
      <c r="BX46" s="325"/>
      <c r="BY46" s="325"/>
      <c r="BZ46" s="325"/>
      <c r="CA46" s="325"/>
      <c r="CB46" s="325"/>
    </row>
    <row r="47" spans="1:98" s="265" customFormat="1" ht="24.75" customHeight="1" x14ac:dyDescent="0.2">
      <c r="A47" s="287"/>
      <c r="D47" s="287"/>
      <c r="E47" s="287"/>
      <c r="F47" s="287"/>
      <c r="G47" s="287"/>
      <c r="H47" s="287"/>
      <c r="I47" s="287"/>
      <c r="J47" s="287"/>
      <c r="K47" s="287"/>
      <c r="L47" s="287"/>
      <c r="M47" s="287"/>
      <c r="N47" s="287"/>
      <c r="O47" s="287"/>
      <c r="P47" s="287"/>
      <c r="Q47" s="287"/>
      <c r="AE47" s="284"/>
      <c r="AS47" s="295"/>
      <c r="BF47" s="326">
        <f>SUM(AS46+BF46)</f>
        <v>90626280</v>
      </c>
      <c r="BG47" s="288">
        <f>AF46-AS46-BF46</f>
        <v>1373720</v>
      </c>
      <c r="BH47" s="327">
        <f>SUM(BI46+AS46+BF46)</f>
        <v>138000000</v>
      </c>
      <c r="BI47" s="289">
        <f>SUM(BG46)</f>
        <v>1373720</v>
      </c>
      <c r="BJ47" s="381" t="s">
        <v>37</v>
      </c>
      <c r="BK47" s="284"/>
      <c r="BL47" s="263"/>
      <c r="BM47" s="263"/>
      <c r="BN47" s="263"/>
      <c r="BO47" s="263"/>
      <c r="BP47" s="263"/>
      <c r="BQ47" s="263"/>
      <c r="BR47" s="263"/>
      <c r="BS47" s="263"/>
      <c r="BT47" s="263"/>
      <c r="BU47" s="263"/>
      <c r="BV47" s="263"/>
      <c r="BW47" s="263"/>
      <c r="BX47" s="263"/>
      <c r="BY47" s="263"/>
      <c r="BZ47" s="263"/>
      <c r="CA47" s="263"/>
      <c r="CB47" s="263"/>
      <c r="CC47" s="263"/>
    </row>
    <row r="48" spans="1:98" s="265" customFormat="1" ht="24.75" customHeight="1" x14ac:dyDescent="0.2">
      <c r="A48" s="287"/>
      <c r="D48" s="287"/>
      <c r="E48" s="287"/>
      <c r="F48" s="287"/>
      <c r="G48" s="287"/>
      <c r="H48" s="287"/>
      <c r="I48" s="287"/>
      <c r="J48" s="287"/>
      <c r="K48" s="287"/>
      <c r="L48" s="287"/>
      <c r="M48" s="287"/>
      <c r="N48" s="287"/>
      <c r="O48" s="287"/>
      <c r="P48" s="287"/>
      <c r="Q48" s="287"/>
      <c r="AE48" s="284"/>
      <c r="AS48" s="284"/>
      <c r="AT48" s="409">
        <f>SUM(AG46+AT46)</f>
        <v>11328285</v>
      </c>
      <c r="AU48" s="409">
        <f t="shared" ref="AU48:BE48" si="25">SUM(AH46+AU46)</f>
        <v>11328285</v>
      </c>
      <c r="AV48" s="409">
        <f t="shared" si="25"/>
        <v>11328285</v>
      </c>
      <c r="AW48" s="409">
        <f t="shared" si="25"/>
        <v>11328285</v>
      </c>
      <c r="AX48" s="409">
        <f t="shared" si="25"/>
        <v>11328285</v>
      </c>
      <c r="AY48" s="409">
        <f t="shared" si="25"/>
        <v>11328285</v>
      </c>
      <c r="AZ48" s="409">
        <f t="shared" si="25"/>
        <v>11328285</v>
      </c>
      <c r="BA48" s="409">
        <f t="shared" si="25"/>
        <v>11328285</v>
      </c>
      <c r="BB48" s="409">
        <f t="shared" si="25"/>
        <v>0</v>
      </c>
      <c r="BC48" s="409">
        <f t="shared" si="25"/>
        <v>0</v>
      </c>
      <c r="BD48" s="409">
        <f t="shared" si="25"/>
        <v>0</v>
      </c>
      <c r="BE48" s="409">
        <f t="shared" si="25"/>
        <v>0</v>
      </c>
      <c r="BF48" s="409">
        <f>SUM(AT48:BE48)</f>
        <v>90626280</v>
      </c>
      <c r="BG48" s="284"/>
      <c r="BH48" s="290"/>
      <c r="BI48" s="291">
        <f>SUM(BI46-BI47)</f>
        <v>46000000</v>
      </c>
      <c r="BJ48" s="381" t="s">
        <v>36</v>
      </c>
      <c r="BK48" s="284"/>
      <c r="BL48" s="263"/>
      <c r="BM48" s="263"/>
      <c r="BN48" s="263"/>
      <c r="BO48" s="263"/>
      <c r="BP48" s="263"/>
      <c r="BQ48" s="263"/>
      <c r="BR48" s="263"/>
      <c r="BS48" s="263"/>
      <c r="BT48" s="263"/>
      <c r="BU48" s="263"/>
      <c r="BV48" s="263"/>
      <c r="BW48" s="263"/>
      <c r="BX48" s="263"/>
      <c r="BY48" s="263"/>
      <c r="BZ48" s="263"/>
      <c r="CA48" s="263"/>
      <c r="CB48" s="263"/>
      <c r="CC48" s="263"/>
    </row>
    <row r="49" spans="1:98" s="265" customFormat="1" ht="16.5" customHeight="1" x14ac:dyDescent="0.2">
      <c r="A49" s="827" t="s">
        <v>9</v>
      </c>
      <c r="B49" s="828"/>
      <c r="C49" s="244" t="s">
        <v>68</v>
      </c>
      <c r="D49" s="245"/>
      <c r="E49" s="245"/>
      <c r="F49" s="245"/>
      <c r="G49" s="245"/>
      <c r="H49" s="245"/>
      <c r="I49" s="245"/>
      <c r="J49" s="245"/>
      <c r="K49" s="245"/>
      <c r="L49" s="245"/>
      <c r="M49" s="245"/>
      <c r="N49" s="245"/>
      <c r="O49" s="245"/>
      <c r="P49" s="245"/>
      <c r="Q49" s="245"/>
      <c r="R49" s="245"/>
      <c r="S49" s="245"/>
      <c r="T49" s="246"/>
      <c r="U49" s="246"/>
      <c r="V49" s="246"/>
      <c r="W49" s="246"/>
      <c r="X49" s="246"/>
      <c r="Y49" s="246"/>
      <c r="Z49" s="246"/>
      <c r="AA49" s="246"/>
      <c r="AB49" s="246"/>
      <c r="AC49" s="246"/>
      <c r="AD49" s="246"/>
      <c r="AE49" s="297"/>
      <c r="AF49" s="245"/>
      <c r="AG49" s="246"/>
      <c r="AH49" s="246"/>
      <c r="AI49" s="246"/>
      <c r="AJ49" s="246"/>
      <c r="AK49" s="246"/>
      <c r="AL49" s="246"/>
      <c r="AM49" s="246"/>
      <c r="AN49" s="246"/>
      <c r="AO49" s="246"/>
      <c r="AP49" s="246"/>
      <c r="AQ49" s="246"/>
      <c r="AR49" s="246"/>
      <c r="AS49" s="247"/>
      <c r="AT49" s="246"/>
      <c r="AU49" s="246"/>
      <c r="AV49" s="246"/>
      <c r="AW49" s="246"/>
      <c r="AX49" s="246"/>
      <c r="AY49" s="246"/>
      <c r="AZ49" s="246"/>
      <c r="BA49" s="246"/>
      <c r="BB49" s="246"/>
      <c r="BC49" s="246"/>
      <c r="BD49" s="246"/>
      <c r="BE49" s="246"/>
      <c r="BF49" s="247"/>
      <c r="BG49" s="247"/>
      <c r="BH49" s="243"/>
      <c r="BI49" s="248"/>
      <c r="BJ49" s="382"/>
      <c r="BK49" s="246"/>
      <c r="BL49" s="246"/>
      <c r="BM49" s="246"/>
      <c r="BN49" s="246"/>
      <c r="BO49" s="246"/>
      <c r="BP49" s="297"/>
      <c r="BQ49" s="246"/>
      <c r="BR49" s="246"/>
      <c r="BS49" s="246"/>
      <c r="BT49" s="246"/>
      <c r="BU49" s="246"/>
      <c r="BV49" s="247"/>
      <c r="BW49" s="247"/>
      <c r="BX49" s="247"/>
      <c r="BY49" s="243"/>
      <c r="BZ49" s="248"/>
      <c r="CA49" s="247"/>
      <c r="CB49" s="247"/>
      <c r="CC49" s="263"/>
      <c r="CD49" s="263"/>
      <c r="CE49" s="263"/>
      <c r="CF49" s="263"/>
      <c r="CG49" s="263"/>
      <c r="CH49" s="264"/>
      <c r="CI49" s="263"/>
      <c r="CJ49" s="263"/>
      <c r="CK49" s="263"/>
      <c r="CL49" s="263"/>
      <c r="CM49" s="263"/>
      <c r="CN49" s="263"/>
      <c r="CO49" s="263"/>
      <c r="CP49" s="263"/>
      <c r="CQ49" s="263"/>
      <c r="CR49" s="263"/>
      <c r="CS49" s="263"/>
      <c r="CT49" s="263"/>
    </row>
    <row r="50" spans="1:98" s="265" customFormat="1" ht="16.5" customHeight="1" x14ac:dyDescent="0.2">
      <c r="A50" s="829" t="s">
        <v>10</v>
      </c>
      <c r="B50" s="830"/>
      <c r="C50" s="251" t="s">
        <v>84</v>
      </c>
      <c r="D50" s="252"/>
      <c r="E50" s="252"/>
      <c r="F50" s="252"/>
      <c r="G50" s="252"/>
      <c r="H50" s="252"/>
      <c r="I50" s="252"/>
      <c r="J50" s="252"/>
      <c r="K50" s="252"/>
      <c r="L50" s="252"/>
      <c r="M50" s="252"/>
      <c r="N50" s="252"/>
      <c r="O50" s="252"/>
      <c r="P50" s="252"/>
      <c r="Q50" s="252"/>
      <c r="R50" s="252"/>
      <c r="S50" s="252"/>
      <c r="T50" s="266"/>
      <c r="U50" s="266"/>
      <c r="V50" s="266"/>
      <c r="W50" s="266"/>
      <c r="X50" s="266"/>
      <c r="Y50" s="266"/>
      <c r="Z50" s="266"/>
      <c r="AA50" s="266"/>
      <c r="AB50" s="266"/>
      <c r="AC50" s="266"/>
      <c r="AD50" s="266"/>
      <c r="AE50" s="253"/>
      <c r="AF50" s="252"/>
      <c r="AG50" s="266"/>
      <c r="AH50" s="266"/>
      <c r="AI50" s="266"/>
      <c r="AJ50" s="266"/>
      <c r="AK50" s="266"/>
      <c r="AL50" s="266"/>
      <c r="AM50" s="266"/>
      <c r="AN50" s="266"/>
      <c r="AO50" s="266"/>
      <c r="AP50" s="266"/>
      <c r="AQ50" s="266"/>
      <c r="AR50" s="266"/>
      <c r="AS50" s="253"/>
      <c r="AT50" s="266"/>
      <c r="AU50" s="266"/>
      <c r="AV50" s="266"/>
      <c r="AW50" s="266"/>
      <c r="AX50" s="266"/>
      <c r="AY50" s="266"/>
      <c r="AZ50" s="266"/>
      <c r="BA50" s="266"/>
      <c r="BB50" s="266"/>
      <c r="BC50" s="266"/>
      <c r="BD50" s="266"/>
      <c r="BE50" s="266"/>
      <c r="BF50" s="253"/>
      <c r="BG50" s="253"/>
      <c r="BH50" s="250"/>
      <c r="BI50" s="254"/>
      <c r="BJ50" s="382"/>
      <c r="BK50" s="245"/>
      <c r="BL50" s="245"/>
      <c r="BM50" s="245"/>
      <c r="BN50" s="245"/>
      <c r="BO50" s="245"/>
      <c r="BP50" s="245"/>
      <c r="BQ50" s="245"/>
      <c r="BR50" s="245"/>
      <c r="BS50" s="245"/>
      <c r="BT50" s="245"/>
      <c r="BU50" s="245"/>
      <c r="BV50" s="245"/>
      <c r="BW50" s="245"/>
      <c r="BX50" s="245"/>
      <c r="BY50" s="245"/>
      <c r="BZ50" s="245"/>
      <c r="CA50" s="247"/>
      <c r="CB50" s="247"/>
      <c r="CC50" s="263">
        <v>1100000</v>
      </c>
      <c r="CD50" s="263"/>
      <c r="CE50" s="263"/>
      <c r="CF50" s="263"/>
      <c r="CG50" s="263"/>
      <c r="CH50" s="264"/>
      <c r="CI50" s="263"/>
      <c r="CJ50" s="263"/>
      <c r="CK50" s="263"/>
      <c r="CL50" s="263"/>
      <c r="CM50" s="263"/>
      <c r="CN50" s="263"/>
      <c r="CO50" s="263"/>
      <c r="CP50" s="263"/>
      <c r="CQ50" s="263"/>
      <c r="CR50" s="263"/>
      <c r="CS50" s="263"/>
      <c r="CT50" s="263"/>
    </row>
    <row r="51" spans="1:98" s="268" customFormat="1" ht="48.75" customHeight="1" x14ac:dyDescent="0.2">
      <c r="A51" s="831" t="s">
        <v>11</v>
      </c>
      <c r="B51" s="824" t="s">
        <v>12</v>
      </c>
      <c r="C51" s="824" t="s">
        <v>26</v>
      </c>
      <c r="D51" s="839" t="s">
        <v>13</v>
      </c>
      <c r="E51" s="839"/>
      <c r="F51" s="839"/>
      <c r="G51" s="839"/>
      <c r="H51" s="839"/>
      <c r="I51" s="839"/>
      <c r="J51" s="839"/>
      <c r="K51" s="839"/>
      <c r="L51" s="839"/>
      <c r="M51" s="839"/>
      <c r="N51" s="839"/>
      <c r="O51" s="839"/>
      <c r="P51" s="839"/>
      <c r="Q51" s="839"/>
      <c r="R51" s="824" t="s">
        <v>24</v>
      </c>
      <c r="S51" s="840" t="s">
        <v>21</v>
      </c>
      <c r="T51" s="841"/>
      <c r="U51" s="841"/>
      <c r="V51" s="841"/>
      <c r="W51" s="841"/>
      <c r="X51" s="841"/>
      <c r="Y51" s="841"/>
      <c r="Z51" s="841"/>
      <c r="AA51" s="841"/>
      <c r="AB51" s="841"/>
      <c r="AC51" s="841"/>
      <c r="AD51" s="841"/>
      <c r="AE51" s="842"/>
      <c r="AF51" s="843" t="s">
        <v>6</v>
      </c>
      <c r="AG51" s="843"/>
      <c r="AH51" s="843"/>
      <c r="AI51" s="843"/>
      <c r="AJ51" s="843"/>
      <c r="AK51" s="843"/>
      <c r="AL51" s="843"/>
      <c r="AM51" s="843"/>
      <c r="AN51" s="843"/>
      <c r="AO51" s="843"/>
      <c r="AP51" s="843"/>
      <c r="AQ51" s="843"/>
      <c r="AR51" s="843"/>
      <c r="AS51" s="843"/>
      <c r="AT51" s="847" t="s">
        <v>40</v>
      </c>
      <c r="AU51" s="848"/>
      <c r="AV51" s="848"/>
      <c r="AW51" s="848"/>
      <c r="AX51" s="848"/>
      <c r="AY51" s="848"/>
      <c r="AZ51" s="848"/>
      <c r="BA51" s="848"/>
      <c r="BB51" s="848"/>
      <c r="BC51" s="848"/>
      <c r="BD51" s="848"/>
      <c r="BE51" s="848"/>
      <c r="BF51" s="849"/>
      <c r="BG51" s="824" t="s">
        <v>37</v>
      </c>
      <c r="BH51" s="824" t="s">
        <v>124</v>
      </c>
      <c r="BI51" s="844" t="s">
        <v>38</v>
      </c>
      <c r="BJ51" s="243"/>
      <c r="BK51" s="245"/>
      <c r="BL51" s="245"/>
      <c r="BM51" s="245"/>
      <c r="BN51" s="245"/>
      <c r="BO51" s="245"/>
      <c r="BP51" s="245"/>
      <c r="BQ51" s="245"/>
      <c r="BR51" s="245"/>
      <c r="BS51" s="245"/>
      <c r="BT51" s="245"/>
      <c r="BU51" s="245"/>
      <c r="BV51" s="245"/>
      <c r="BW51" s="245"/>
      <c r="BX51" s="245"/>
      <c r="BY51" s="245"/>
      <c r="BZ51" s="245"/>
      <c r="CA51" s="267"/>
      <c r="CB51" s="267"/>
    </row>
    <row r="52" spans="1:98" s="268" customFormat="1" ht="48.75" customHeight="1" x14ac:dyDescent="0.2">
      <c r="A52" s="832"/>
      <c r="B52" s="825"/>
      <c r="C52" s="825"/>
      <c r="D52" s="836" t="s">
        <v>22</v>
      </c>
      <c r="E52" s="834" t="s">
        <v>23</v>
      </c>
      <c r="F52" s="835"/>
      <c r="G52" s="835"/>
      <c r="H52" s="835"/>
      <c r="I52" s="835"/>
      <c r="J52" s="835"/>
      <c r="K52" s="835"/>
      <c r="L52" s="835"/>
      <c r="M52" s="835"/>
      <c r="N52" s="835"/>
      <c r="O52" s="835"/>
      <c r="P52" s="835"/>
      <c r="Q52" s="835"/>
      <c r="R52" s="825"/>
      <c r="S52" s="836" t="s">
        <v>22</v>
      </c>
      <c r="T52" s="834" t="s">
        <v>23</v>
      </c>
      <c r="U52" s="835"/>
      <c r="V52" s="835"/>
      <c r="W52" s="835"/>
      <c r="X52" s="835"/>
      <c r="Y52" s="835"/>
      <c r="Z52" s="835"/>
      <c r="AA52" s="835"/>
      <c r="AB52" s="835"/>
      <c r="AC52" s="835"/>
      <c r="AD52" s="835"/>
      <c r="AE52" s="838"/>
      <c r="AF52" s="836" t="s">
        <v>22</v>
      </c>
      <c r="AG52" s="834" t="s">
        <v>23</v>
      </c>
      <c r="AH52" s="835"/>
      <c r="AI52" s="835"/>
      <c r="AJ52" s="835"/>
      <c r="AK52" s="835"/>
      <c r="AL52" s="835"/>
      <c r="AM52" s="835"/>
      <c r="AN52" s="835"/>
      <c r="AO52" s="835"/>
      <c r="AP52" s="835"/>
      <c r="AQ52" s="835"/>
      <c r="AR52" s="835"/>
      <c r="AS52" s="838"/>
      <c r="AT52" s="850"/>
      <c r="AU52" s="851"/>
      <c r="AV52" s="851"/>
      <c r="AW52" s="851"/>
      <c r="AX52" s="851"/>
      <c r="AY52" s="851"/>
      <c r="AZ52" s="851"/>
      <c r="BA52" s="851"/>
      <c r="BB52" s="851"/>
      <c r="BC52" s="851"/>
      <c r="BD52" s="851"/>
      <c r="BE52" s="851"/>
      <c r="BF52" s="852"/>
      <c r="BG52" s="825"/>
      <c r="BH52" s="825"/>
      <c r="BI52" s="845"/>
      <c r="BJ52" s="243"/>
      <c r="BK52" s="245"/>
      <c r="BL52" s="245"/>
      <c r="BM52" s="245"/>
      <c r="BN52" s="245"/>
      <c r="BO52" s="245"/>
      <c r="BP52" s="245"/>
      <c r="BQ52" s="245"/>
      <c r="BR52" s="245"/>
      <c r="BS52" s="245"/>
      <c r="BT52" s="245"/>
      <c r="BU52" s="245"/>
      <c r="BV52" s="245"/>
      <c r="BW52" s="245"/>
      <c r="BX52" s="245"/>
      <c r="BY52" s="245"/>
      <c r="BZ52" s="245"/>
      <c r="CA52" s="267"/>
      <c r="CB52" s="267"/>
    </row>
    <row r="53" spans="1:98" s="273" customFormat="1" ht="28.5" customHeight="1" x14ac:dyDescent="0.2">
      <c r="A53" s="833"/>
      <c r="B53" s="826"/>
      <c r="C53" s="826"/>
      <c r="D53" s="837"/>
      <c r="E53" s="269">
        <v>1</v>
      </c>
      <c r="F53" s="269">
        <v>2</v>
      </c>
      <c r="G53" s="269">
        <v>3</v>
      </c>
      <c r="H53" s="269">
        <v>4</v>
      </c>
      <c r="I53" s="269">
        <v>5</v>
      </c>
      <c r="J53" s="269">
        <v>6</v>
      </c>
      <c r="K53" s="269">
        <v>7</v>
      </c>
      <c r="L53" s="269">
        <v>8</v>
      </c>
      <c r="M53" s="269">
        <v>9</v>
      </c>
      <c r="N53" s="269">
        <v>10</v>
      </c>
      <c r="O53" s="269">
        <v>11</v>
      </c>
      <c r="P53" s="269">
        <v>12</v>
      </c>
      <c r="Q53" s="269" t="s">
        <v>25</v>
      </c>
      <c r="R53" s="826"/>
      <c r="S53" s="837"/>
      <c r="T53" s="269">
        <v>1</v>
      </c>
      <c r="U53" s="269">
        <v>2</v>
      </c>
      <c r="V53" s="269">
        <v>3</v>
      </c>
      <c r="W53" s="269">
        <v>4</v>
      </c>
      <c r="X53" s="269">
        <v>5</v>
      </c>
      <c r="Y53" s="269">
        <v>6</v>
      </c>
      <c r="Z53" s="269">
        <v>7</v>
      </c>
      <c r="AA53" s="269">
        <v>8</v>
      </c>
      <c r="AB53" s="269">
        <v>9</v>
      </c>
      <c r="AC53" s="269">
        <v>10</v>
      </c>
      <c r="AD53" s="269">
        <v>11</v>
      </c>
      <c r="AE53" s="269">
        <v>12</v>
      </c>
      <c r="AF53" s="837"/>
      <c r="AG53" s="269">
        <v>1</v>
      </c>
      <c r="AH53" s="269">
        <v>2</v>
      </c>
      <c r="AI53" s="269">
        <v>3</v>
      </c>
      <c r="AJ53" s="269">
        <v>4</v>
      </c>
      <c r="AK53" s="269">
        <v>5</v>
      </c>
      <c r="AL53" s="269">
        <v>6</v>
      </c>
      <c r="AM53" s="269">
        <v>7</v>
      </c>
      <c r="AN53" s="269">
        <v>8</v>
      </c>
      <c r="AO53" s="269">
        <v>9</v>
      </c>
      <c r="AP53" s="269">
        <v>10</v>
      </c>
      <c r="AQ53" s="269">
        <v>11</v>
      </c>
      <c r="AR53" s="269">
        <v>12</v>
      </c>
      <c r="AS53" s="269" t="s">
        <v>16</v>
      </c>
      <c r="AT53" s="270">
        <v>1</v>
      </c>
      <c r="AU53" s="270">
        <v>2</v>
      </c>
      <c r="AV53" s="270">
        <v>3</v>
      </c>
      <c r="AW53" s="270">
        <v>4</v>
      </c>
      <c r="AX53" s="270">
        <v>5</v>
      </c>
      <c r="AY53" s="270">
        <v>6</v>
      </c>
      <c r="AZ53" s="270">
        <v>7</v>
      </c>
      <c r="BA53" s="270">
        <v>8</v>
      </c>
      <c r="BB53" s="270">
        <v>9</v>
      </c>
      <c r="BC53" s="270">
        <v>10</v>
      </c>
      <c r="BD53" s="270">
        <v>11</v>
      </c>
      <c r="BE53" s="270">
        <v>12</v>
      </c>
      <c r="BF53" s="269" t="s">
        <v>16</v>
      </c>
      <c r="BG53" s="826"/>
      <c r="BH53" s="826"/>
      <c r="BI53" s="846"/>
      <c r="BJ53" s="271"/>
      <c r="BK53" s="272"/>
      <c r="BL53" s="272"/>
      <c r="BM53" s="272"/>
      <c r="BN53" s="272"/>
      <c r="BO53" s="272"/>
      <c r="BP53" s="272"/>
      <c r="BQ53" s="272"/>
      <c r="BR53" s="272"/>
      <c r="BS53" s="272"/>
      <c r="BT53" s="272"/>
      <c r="BU53" s="272"/>
      <c r="BV53" s="272"/>
      <c r="BW53" s="272"/>
      <c r="BX53" s="272"/>
      <c r="BY53" s="272"/>
      <c r="BZ53" s="272"/>
      <c r="CA53" s="272"/>
      <c r="CB53" s="272"/>
    </row>
    <row r="54" spans="1:98" s="271" customFormat="1" ht="24.75" customHeight="1" thickBot="1" x14ac:dyDescent="0.25">
      <c r="A54" s="346"/>
      <c r="B54" s="347" t="s">
        <v>127</v>
      </c>
      <c r="C54" s="285" t="s">
        <v>29</v>
      </c>
      <c r="D54" s="255">
        <v>60</v>
      </c>
      <c r="E54" s="255">
        <v>5</v>
      </c>
      <c r="F54" s="348">
        <v>5</v>
      </c>
      <c r="G54" s="348">
        <v>5</v>
      </c>
      <c r="H54" s="348">
        <v>5</v>
      </c>
      <c r="I54" s="348">
        <v>5</v>
      </c>
      <c r="J54" s="348">
        <v>5</v>
      </c>
      <c r="K54" s="348">
        <v>5</v>
      </c>
      <c r="L54" s="348">
        <v>5</v>
      </c>
      <c r="M54" s="348"/>
      <c r="N54" s="348"/>
      <c r="O54" s="348"/>
      <c r="P54" s="348"/>
      <c r="Q54" s="349">
        <f>SUM(E54:P54)</f>
        <v>40</v>
      </c>
      <c r="R54" s="256" t="s">
        <v>62</v>
      </c>
      <c r="S54" s="338">
        <v>600000</v>
      </c>
      <c r="T54" s="338">
        <v>600000</v>
      </c>
      <c r="U54" s="338">
        <v>600000</v>
      </c>
      <c r="V54" s="338">
        <v>600000</v>
      </c>
      <c r="W54" s="338">
        <v>600000</v>
      </c>
      <c r="X54" s="338">
        <v>600000</v>
      </c>
      <c r="Y54" s="338">
        <v>600000</v>
      </c>
      <c r="Z54" s="338">
        <v>600000</v>
      </c>
      <c r="AA54" s="338">
        <v>600000</v>
      </c>
      <c r="AB54" s="274"/>
      <c r="AC54" s="274"/>
      <c r="AD54" s="274"/>
      <c r="AE54" s="274"/>
      <c r="AF54" s="275">
        <f t="shared" ref="AF54" si="26">SUM(Q54*S54)</f>
        <v>24000000</v>
      </c>
      <c r="AG54" s="276">
        <f>T54*E54</f>
        <v>3000000</v>
      </c>
      <c r="AH54" s="276">
        <f>U54*F54</f>
        <v>3000000</v>
      </c>
      <c r="AI54" s="276">
        <f t="shared" ref="AI54:AR54" si="27">V54*G54</f>
        <v>3000000</v>
      </c>
      <c r="AJ54" s="276">
        <f t="shared" si="27"/>
        <v>3000000</v>
      </c>
      <c r="AK54" s="276">
        <f t="shared" si="27"/>
        <v>3000000</v>
      </c>
      <c r="AL54" s="276">
        <f t="shared" si="27"/>
        <v>3000000</v>
      </c>
      <c r="AM54" s="276">
        <f t="shared" si="27"/>
        <v>3000000</v>
      </c>
      <c r="AN54" s="276">
        <f t="shared" si="27"/>
        <v>3000000</v>
      </c>
      <c r="AO54" s="276">
        <f t="shared" si="27"/>
        <v>0</v>
      </c>
      <c r="AP54" s="276">
        <f t="shared" si="27"/>
        <v>0</v>
      </c>
      <c r="AQ54" s="276">
        <f t="shared" si="27"/>
        <v>0</v>
      </c>
      <c r="AR54" s="276">
        <f t="shared" si="27"/>
        <v>0</v>
      </c>
      <c r="AS54" s="277">
        <f t="shared" ref="AS54" si="28">SUM(AG54:AR54)</f>
        <v>24000000</v>
      </c>
      <c r="AT54" s="276"/>
      <c r="AU54" s="276"/>
      <c r="AV54" s="276"/>
      <c r="AW54" s="276"/>
      <c r="AX54" s="276"/>
      <c r="AY54" s="276"/>
      <c r="AZ54" s="276"/>
      <c r="BA54" s="276"/>
      <c r="BB54" s="276"/>
      <c r="BC54" s="276"/>
      <c r="BD54" s="276"/>
      <c r="BE54" s="276"/>
      <c r="BF54" s="304">
        <f>SUM(AT54:BE54)</f>
        <v>0</v>
      </c>
      <c r="BG54" s="350">
        <f>AF54-AS54-BF54</f>
        <v>0</v>
      </c>
      <c r="BH54" s="351">
        <f>S54*D54</f>
        <v>36000000</v>
      </c>
      <c r="BI54" s="352">
        <f>BH54-AS54-BF54</f>
        <v>12000000</v>
      </c>
      <c r="BJ54" s="383">
        <f>SUM(Q54/D54)</f>
        <v>0.66666666666666663</v>
      </c>
      <c r="BK54" s="282"/>
      <c r="BL54" s="282"/>
      <c r="BM54" s="282"/>
      <c r="BN54" s="282"/>
      <c r="BO54" s="282"/>
      <c r="BP54" s="353"/>
      <c r="BQ54" s="353"/>
      <c r="BR54" s="353"/>
      <c r="BS54" s="353"/>
      <c r="BT54" s="353"/>
      <c r="BU54" s="353"/>
      <c r="BV54" s="353"/>
      <c r="BW54" s="353"/>
      <c r="BX54" s="353"/>
      <c r="BY54" s="353"/>
      <c r="BZ54" s="353"/>
      <c r="CA54" s="353"/>
      <c r="CB54" s="353"/>
    </row>
    <row r="55" spans="1:98" s="286" customFormat="1" ht="24.75" customHeight="1" thickBot="1" x14ac:dyDescent="0.25">
      <c r="A55" s="314"/>
      <c r="B55" s="315" t="s">
        <v>5</v>
      </c>
      <c r="C55" s="315"/>
      <c r="D55" s="316"/>
      <c r="E55" s="317"/>
      <c r="F55" s="317"/>
      <c r="G55" s="317"/>
      <c r="H55" s="317"/>
      <c r="I55" s="317"/>
      <c r="J55" s="317"/>
      <c r="K55" s="317"/>
      <c r="L55" s="317"/>
      <c r="M55" s="317"/>
      <c r="N55" s="317"/>
      <c r="O55" s="317"/>
      <c r="P55" s="317"/>
      <c r="Q55" s="318"/>
      <c r="R55" s="319"/>
      <c r="S55" s="316"/>
      <c r="T55" s="354"/>
      <c r="U55" s="354"/>
      <c r="V55" s="354"/>
      <c r="W55" s="354"/>
      <c r="X55" s="354"/>
      <c r="Y55" s="354"/>
      <c r="Z55" s="354"/>
      <c r="AA55" s="354"/>
      <c r="AB55" s="354"/>
      <c r="AC55" s="354"/>
      <c r="AD55" s="354"/>
      <c r="AE55" s="354"/>
      <c r="AF55" s="355">
        <f>SUM(AF54:AF54)</f>
        <v>24000000</v>
      </c>
      <c r="AG55" s="355">
        <f>SUM(AG54:AG54)</f>
        <v>3000000</v>
      </c>
      <c r="AH55" s="355">
        <f>SUM(AH54:AH54)</f>
        <v>3000000</v>
      </c>
      <c r="AI55" s="355">
        <f t="shared" ref="AI55:AR55" si="29">SUM(AI54:AI54)</f>
        <v>3000000</v>
      </c>
      <c r="AJ55" s="355">
        <f t="shared" si="29"/>
        <v>3000000</v>
      </c>
      <c r="AK55" s="355">
        <f t="shared" si="29"/>
        <v>3000000</v>
      </c>
      <c r="AL55" s="355">
        <f t="shared" si="29"/>
        <v>3000000</v>
      </c>
      <c r="AM55" s="355">
        <f t="shared" si="29"/>
        <v>3000000</v>
      </c>
      <c r="AN55" s="355">
        <f t="shared" si="29"/>
        <v>3000000</v>
      </c>
      <c r="AO55" s="355">
        <f t="shared" si="29"/>
        <v>0</v>
      </c>
      <c r="AP55" s="355">
        <f t="shared" si="29"/>
        <v>0</v>
      </c>
      <c r="AQ55" s="355">
        <f t="shared" si="29"/>
        <v>0</v>
      </c>
      <c r="AR55" s="355">
        <f t="shared" si="29"/>
        <v>0</v>
      </c>
      <c r="AS55" s="355">
        <f>SUM(AS54:AS54)</f>
        <v>24000000</v>
      </c>
      <c r="AT55" s="355">
        <f>SUM(AT54:AT54)</f>
        <v>0</v>
      </c>
      <c r="AU55" s="355">
        <f t="shared" ref="AU55:BE55" si="30">SUM(AU54:AU54)</f>
        <v>0</v>
      </c>
      <c r="AV55" s="355">
        <f t="shared" si="30"/>
        <v>0</v>
      </c>
      <c r="AW55" s="355">
        <f t="shared" si="30"/>
        <v>0</v>
      </c>
      <c r="AX55" s="355">
        <f t="shared" si="30"/>
        <v>0</v>
      </c>
      <c r="AY55" s="355">
        <f t="shared" si="30"/>
        <v>0</v>
      </c>
      <c r="AZ55" s="355">
        <f t="shared" si="30"/>
        <v>0</v>
      </c>
      <c r="BA55" s="355">
        <f t="shared" si="30"/>
        <v>0</v>
      </c>
      <c r="BB55" s="355">
        <f t="shared" si="30"/>
        <v>0</v>
      </c>
      <c r="BC55" s="355">
        <f t="shared" si="30"/>
        <v>0</v>
      </c>
      <c r="BD55" s="355">
        <f t="shared" si="30"/>
        <v>0</v>
      </c>
      <c r="BE55" s="355">
        <f t="shared" si="30"/>
        <v>0</v>
      </c>
      <c r="BF55" s="355">
        <f>SUM(BF54:BF54)</f>
        <v>0</v>
      </c>
      <c r="BG55" s="356">
        <f>AF55-AS55-BF55</f>
        <v>0</v>
      </c>
      <c r="BH55" s="355">
        <f>SUM(BH54:BH54)</f>
        <v>36000000</v>
      </c>
      <c r="BI55" s="355">
        <f>SUM(BI54:BI54)</f>
        <v>12000000</v>
      </c>
      <c r="BJ55" s="385">
        <f>SUM(BJ54)</f>
        <v>0.66666666666666663</v>
      </c>
      <c r="BK55" s="325"/>
      <c r="BL55" s="325"/>
      <c r="BM55" s="325"/>
      <c r="BN55" s="325"/>
      <c r="BO55" s="325"/>
      <c r="BP55" s="325"/>
      <c r="BQ55" s="325"/>
      <c r="BR55" s="325"/>
      <c r="BS55" s="325"/>
      <c r="BT55" s="325"/>
      <c r="BU55" s="325"/>
      <c r="BV55" s="325"/>
      <c r="BW55" s="325"/>
      <c r="BX55" s="325"/>
      <c r="BY55" s="325"/>
      <c r="BZ55" s="325"/>
      <c r="CA55" s="325"/>
      <c r="CB55" s="325"/>
    </row>
    <row r="56" spans="1:98" s="265" customFormat="1" ht="24.75" customHeight="1" x14ac:dyDescent="0.2">
      <c r="A56" s="287"/>
      <c r="D56" s="287"/>
      <c r="E56" s="287"/>
      <c r="F56" s="287"/>
      <c r="G56" s="287"/>
      <c r="H56" s="287"/>
      <c r="I56" s="287"/>
      <c r="J56" s="287"/>
      <c r="K56" s="287"/>
      <c r="L56" s="287"/>
      <c r="M56" s="287"/>
      <c r="N56" s="287"/>
      <c r="O56" s="287"/>
      <c r="P56" s="287"/>
      <c r="Q56" s="287"/>
      <c r="AE56" s="284"/>
      <c r="AS56" s="295"/>
      <c r="BF56" s="326">
        <f>SUM(AS55+BF55)</f>
        <v>24000000</v>
      </c>
      <c r="BG56" s="288">
        <f>AF55-AS55-BF55</f>
        <v>0</v>
      </c>
      <c r="BH56" s="327">
        <f>SUM(BI55+AS55+BF55)</f>
        <v>36000000</v>
      </c>
      <c r="BI56" s="289">
        <f>SUM(BG55)</f>
        <v>0</v>
      </c>
      <c r="BJ56" s="381" t="s">
        <v>37</v>
      </c>
      <c r="BK56" s="284"/>
      <c r="BL56" s="263"/>
      <c r="BM56" s="263"/>
      <c r="BN56" s="263"/>
      <c r="BO56" s="263"/>
      <c r="BP56" s="263"/>
      <c r="BQ56" s="263"/>
      <c r="BR56" s="263"/>
      <c r="BS56" s="263"/>
      <c r="BT56" s="263"/>
      <c r="BU56" s="263"/>
      <c r="BV56" s="263"/>
      <c r="BW56" s="263"/>
      <c r="BX56" s="263"/>
      <c r="BY56" s="263"/>
      <c r="BZ56" s="263"/>
      <c r="CA56" s="263"/>
      <c r="CB56" s="263"/>
      <c r="CC56" s="263"/>
    </row>
    <row r="57" spans="1:98" s="265" customFormat="1" ht="24.75" customHeight="1" x14ac:dyDescent="0.2">
      <c r="A57" s="287"/>
      <c r="D57" s="287"/>
      <c r="E57" s="287"/>
      <c r="F57" s="287"/>
      <c r="G57" s="287"/>
      <c r="H57" s="287"/>
      <c r="I57" s="287"/>
      <c r="J57" s="287"/>
      <c r="K57" s="287"/>
      <c r="L57" s="287"/>
      <c r="M57" s="287"/>
      <c r="N57" s="287"/>
      <c r="O57" s="287"/>
      <c r="P57" s="287"/>
      <c r="Q57" s="287"/>
      <c r="AE57" s="284"/>
      <c r="AS57" s="284"/>
      <c r="AT57" s="409">
        <f>SUM(AG55+AT55)</f>
        <v>3000000</v>
      </c>
      <c r="AU57" s="409">
        <f t="shared" ref="AU57:BE57" si="31">SUM(AH55+AU55)</f>
        <v>3000000</v>
      </c>
      <c r="AV57" s="409">
        <f t="shared" si="31"/>
        <v>3000000</v>
      </c>
      <c r="AW57" s="409">
        <f t="shared" si="31"/>
        <v>3000000</v>
      </c>
      <c r="AX57" s="409">
        <f t="shared" si="31"/>
        <v>3000000</v>
      </c>
      <c r="AY57" s="409">
        <f t="shared" si="31"/>
        <v>3000000</v>
      </c>
      <c r="AZ57" s="409">
        <f t="shared" si="31"/>
        <v>3000000</v>
      </c>
      <c r="BA57" s="409">
        <f t="shared" si="31"/>
        <v>3000000</v>
      </c>
      <c r="BB57" s="409">
        <f t="shared" si="31"/>
        <v>0</v>
      </c>
      <c r="BC57" s="409">
        <f t="shared" si="31"/>
        <v>0</v>
      </c>
      <c r="BD57" s="409">
        <f t="shared" si="31"/>
        <v>0</v>
      </c>
      <c r="BE57" s="409">
        <f t="shared" si="31"/>
        <v>0</v>
      </c>
      <c r="BF57" s="409">
        <f>SUM(AT57:BE57)</f>
        <v>24000000</v>
      </c>
      <c r="BG57" s="284"/>
      <c r="BH57" s="290"/>
      <c r="BI57" s="291">
        <f>SUM(BI55-BI56)</f>
        <v>12000000</v>
      </c>
      <c r="BJ57" s="381" t="s">
        <v>36</v>
      </c>
      <c r="BK57" s="284"/>
      <c r="BL57" s="263"/>
      <c r="BM57" s="263"/>
      <c r="BN57" s="263"/>
      <c r="BO57" s="263"/>
      <c r="BP57" s="263"/>
      <c r="BQ57" s="263"/>
      <c r="BR57" s="263"/>
      <c r="BS57" s="263"/>
      <c r="BT57" s="263"/>
      <c r="BU57" s="263"/>
      <c r="BV57" s="263"/>
      <c r="BW57" s="263"/>
      <c r="BX57" s="263"/>
      <c r="BY57" s="263"/>
      <c r="BZ57" s="263"/>
      <c r="CA57" s="263"/>
      <c r="CB57" s="263"/>
      <c r="CC57" s="263"/>
    </row>
    <row r="58" spans="1:98" s="265" customFormat="1" ht="16.5" customHeight="1" x14ac:dyDescent="0.2">
      <c r="A58" s="827" t="s">
        <v>9</v>
      </c>
      <c r="B58" s="828"/>
      <c r="C58" s="244" t="s">
        <v>69</v>
      </c>
      <c r="D58" s="245"/>
      <c r="E58" s="245"/>
      <c r="F58" s="245"/>
      <c r="G58" s="245"/>
      <c r="H58" s="245"/>
      <c r="I58" s="245"/>
      <c r="J58" s="245"/>
      <c r="K58" s="245"/>
      <c r="L58" s="245"/>
      <c r="M58" s="245"/>
      <c r="N58" s="245"/>
      <c r="O58" s="245"/>
      <c r="P58" s="245"/>
      <c r="Q58" s="245"/>
      <c r="R58" s="245"/>
      <c r="S58" s="245"/>
      <c r="T58" s="246"/>
      <c r="U58" s="246"/>
      <c r="V58" s="246"/>
      <c r="W58" s="246"/>
      <c r="X58" s="246"/>
      <c r="Y58" s="246"/>
      <c r="Z58" s="246"/>
      <c r="AA58" s="246"/>
      <c r="AB58" s="246"/>
      <c r="AC58" s="246"/>
      <c r="AD58" s="246"/>
      <c r="AE58" s="297"/>
      <c r="AF58" s="245"/>
      <c r="AG58" s="246"/>
      <c r="AH58" s="246"/>
      <c r="AI58" s="246"/>
      <c r="AJ58" s="246"/>
      <c r="AK58" s="246"/>
      <c r="AL58" s="246"/>
      <c r="AM58" s="246"/>
      <c r="AN58" s="246"/>
      <c r="AO58" s="246"/>
      <c r="AP58" s="246"/>
      <c r="AQ58" s="246"/>
      <c r="AR58" s="246"/>
      <c r="AS58" s="247"/>
      <c r="AT58" s="246"/>
      <c r="AU58" s="246"/>
      <c r="AV58" s="246"/>
      <c r="AW58" s="246"/>
      <c r="AX58" s="246"/>
      <c r="AY58" s="246"/>
      <c r="AZ58" s="246"/>
      <c r="BA58" s="246"/>
      <c r="BB58" s="246"/>
      <c r="BC58" s="246"/>
      <c r="BD58" s="246"/>
      <c r="BE58" s="246"/>
      <c r="BF58" s="247"/>
      <c r="BG58" s="247"/>
      <c r="BH58" s="243"/>
      <c r="BI58" s="248"/>
      <c r="BJ58" s="382"/>
      <c r="BK58" s="246"/>
      <c r="BL58" s="246"/>
      <c r="BM58" s="246"/>
      <c r="BN58" s="246"/>
      <c r="BO58" s="246"/>
      <c r="BP58" s="297"/>
      <c r="BQ58" s="246"/>
      <c r="BR58" s="246"/>
      <c r="BS58" s="246"/>
      <c r="BT58" s="246"/>
      <c r="BU58" s="246"/>
      <c r="BV58" s="247"/>
      <c r="BW58" s="247"/>
      <c r="BX58" s="247"/>
      <c r="BY58" s="243"/>
      <c r="BZ58" s="248"/>
      <c r="CA58" s="247"/>
      <c r="CB58" s="247"/>
      <c r="CC58" s="263"/>
      <c r="CD58" s="263"/>
      <c r="CE58" s="263"/>
      <c r="CF58" s="263"/>
      <c r="CG58" s="263"/>
      <c r="CH58" s="264"/>
      <c r="CI58" s="263"/>
      <c r="CJ58" s="263"/>
      <c r="CK58" s="263"/>
      <c r="CL58" s="263"/>
      <c r="CM58" s="263"/>
      <c r="CN58" s="263"/>
      <c r="CO58" s="263"/>
      <c r="CP58" s="263"/>
      <c r="CQ58" s="263"/>
      <c r="CR58" s="263"/>
      <c r="CS58" s="263"/>
      <c r="CT58" s="263"/>
    </row>
    <row r="59" spans="1:98" s="265" customFormat="1" ht="16.5" customHeight="1" x14ac:dyDescent="0.2">
      <c r="A59" s="829" t="s">
        <v>10</v>
      </c>
      <c r="B59" s="830"/>
      <c r="C59" s="251" t="s">
        <v>84</v>
      </c>
      <c r="D59" s="252"/>
      <c r="E59" s="252"/>
      <c r="F59" s="252"/>
      <c r="G59" s="252"/>
      <c r="H59" s="252"/>
      <c r="I59" s="252"/>
      <c r="J59" s="252"/>
      <c r="K59" s="252"/>
      <c r="L59" s="252"/>
      <c r="M59" s="252"/>
      <c r="N59" s="252"/>
      <c r="O59" s="252"/>
      <c r="P59" s="252"/>
      <c r="Q59" s="252"/>
      <c r="R59" s="252"/>
      <c r="S59" s="252"/>
      <c r="T59" s="266"/>
      <c r="U59" s="266"/>
      <c r="V59" s="266"/>
      <c r="W59" s="266"/>
      <c r="X59" s="266"/>
      <c r="Y59" s="266"/>
      <c r="Z59" s="266"/>
      <c r="AA59" s="266"/>
      <c r="AB59" s="266"/>
      <c r="AC59" s="266"/>
      <c r="AD59" s="266"/>
      <c r="AE59" s="253"/>
      <c r="AF59" s="252"/>
      <c r="AG59" s="266"/>
      <c r="AH59" s="266"/>
      <c r="AI59" s="266"/>
      <c r="AJ59" s="266"/>
      <c r="AK59" s="266"/>
      <c r="AL59" s="266"/>
      <c r="AM59" s="266"/>
      <c r="AN59" s="266"/>
      <c r="AO59" s="266"/>
      <c r="AP59" s="266"/>
      <c r="AQ59" s="266"/>
      <c r="AR59" s="266"/>
      <c r="AS59" s="253"/>
      <c r="AT59" s="266"/>
      <c r="AU59" s="266"/>
      <c r="AV59" s="266"/>
      <c r="AW59" s="266"/>
      <c r="AX59" s="266"/>
      <c r="AY59" s="266"/>
      <c r="AZ59" s="266"/>
      <c r="BA59" s="266"/>
      <c r="BB59" s="266"/>
      <c r="BC59" s="266"/>
      <c r="BD59" s="266"/>
      <c r="BE59" s="266"/>
      <c r="BF59" s="253"/>
      <c r="BG59" s="253"/>
      <c r="BH59" s="250"/>
      <c r="BI59" s="254"/>
      <c r="BJ59" s="382"/>
      <c r="BK59" s="245"/>
      <c r="BL59" s="245"/>
      <c r="BM59" s="245"/>
      <c r="BN59" s="245"/>
      <c r="BO59" s="245"/>
      <c r="BP59" s="245"/>
      <c r="BQ59" s="245"/>
      <c r="BR59" s="245"/>
      <c r="BS59" s="245"/>
      <c r="BT59" s="245"/>
      <c r="BU59" s="245"/>
      <c r="BV59" s="245"/>
      <c r="BW59" s="245"/>
      <c r="BX59" s="245"/>
      <c r="BY59" s="245"/>
      <c r="BZ59" s="245"/>
      <c r="CA59" s="247"/>
      <c r="CB59" s="247"/>
      <c r="CC59" s="263">
        <v>1100000</v>
      </c>
      <c r="CD59" s="263"/>
      <c r="CE59" s="263"/>
      <c r="CF59" s="263"/>
      <c r="CG59" s="263"/>
      <c r="CH59" s="264"/>
      <c r="CI59" s="263"/>
      <c r="CJ59" s="263"/>
      <c r="CK59" s="263"/>
      <c r="CL59" s="263"/>
      <c r="CM59" s="263"/>
      <c r="CN59" s="263"/>
      <c r="CO59" s="263"/>
      <c r="CP59" s="263"/>
      <c r="CQ59" s="263"/>
      <c r="CR59" s="263"/>
      <c r="CS59" s="263"/>
      <c r="CT59" s="263"/>
    </row>
    <row r="60" spans="1:98" s="268" customFormat="1" ht="48.75" customHeight="1" x14ac:dyDescent="0.2">
      <c r="A60" s="831" t="s">
        <v>11</v>
      </c>
      <c r="B60" s="824" t="s">
        <v>12</v>
      </c>
      <c r="C60" s="824" t="s">
        <v>26</v>
      </c>
      <c r="D60" s="839" t="s">
        <v>13</v>
      </c>
      <c r="E60" s="839"/>
      <c r="F60" s="839"/>
      <c r="G60" s="839"/>
      <c r="H60" s="839"/>
      <c r="I60" s="839"/>
      <c r="J60" s="839"/>
      <c r="K60" s="839"/>
      <c r="L60" s="839"/>
      <c r="M60" s="839"/>
      <c r="N60" s="839"/>
      <c r="O60" s="839"/>
      <c r="P60" s="839"/>
      <c r="Q60" s="839"/>
      <c r="R60" s="824" t="s">
        <v>24</v>
      </c>
      <c r="S60" s="840" t="s">
        <v>21</v>
      </c>
      <c r="T60" s="841"/>
      <c r="U60" s="841"/>
      <c r="V60" s="841"/>
      <c r="W60" s="841"/>
      <c r="X60" s="841"/>
      <c r="Y60" s="841"/>
      <c r="Z60" s="841"/>
      <c r="AA60" s="841"/>
      <c r="AB60" s="841"/>
      <c r="AC60" s="841"/>
      <c r="AD60" s="841"/>
      <c r="AE60" s="842"/>
      <c r="AF60" s="843" t="s">
        <v>6</v>
      </c>
      <c r="AG60" s="843"/>
      <c r="AH60" s="843"/>
      <c r="AI60" s="843"/>
      <c r="AJ60" s="843"/>
      <c r="AK60" s="843"/>
      <c r="AL60" s="843"/>
      <c r="AM60" s="843"/>
      <c r="AN60" s="843"/>
      <c r="AO60" s="843"/>
      <c r="AP60" s="843"/>
      <c r="AQ60" s="843"/>
      <c r="AR60" s="843"/>
      <c r="AS60" s="843"/>
      <c r="AT60" s="847" t="s">
        <v>40</v>
      </c>
      <c r="AU60" s="848"/>
      <c r="AV60" s="848"/>
      <c r="AW60" s="848"/>
      <c r="AX60" s="848"/>
      <c r="AY60" s="848"/>
      <c r="AZ60" s="848"/>
      <c r="BA60" s="848"/>
      <c r="BB60" s="848"/>
      <c r="BC60" s="848"/>
      <c r="BD60" s="848"/>
      <c r="BE60" s="848"/>
      <c r="BF60" s="849"/>
      <c r="BG60" s="824" t="s">
        <v>37</v>
      </c>
      <c r="BH60" s="824" t="s">
        <v>124</v>
      </c>
      <c r="BI60" s="844" t="s">
        <v>38</v>
      </c>
      <c r="BJ60" s="243"/>
      <c r="BK60" s="245"/>
      <c r="BL60" s="245"/>
      <c r="BM60" s="245"/>
      <c r="BN60" s="245"/>
      <c r="BO60" s="245"/>
      <c r="BP60" s="245"/>
      <c r="BQ60" s="245"/>
      <c r="BR60" s="245"/>
      <c r="BS60" s="245"/>
      <c r="BT60" s="245"/>
      <c r="BU60" s="245"/>
      <c r="BV60" s="245"/>
      <c r="BW60" s="245"/>
      <c r="BX60" s="245"/>
      <c r="BY60" s="245"/>
      <c r="BZ60" s="245"/>
      <c r="CA60" s="267"/>
      <c r="CB60" s="267"/>
    </row>
    <row r="61" spans="1:98" s="268" customFormat="1" ht="48.75" customHeight="1" x14ac:dyDescent="0.2">
      <c r="A61" s="832"/>
      <c r="B61" s="825"/>
      <c r="C61" s="825"/>
      <c r="D61" s="836" t="s">
        <v>22</v>
      </c>
      <c r="E61" s="834" t="s">
        <v>23</v>
      </c>
      <c r="F61" s="835"/>
      <c r="G61" s="835"/>
      <c r="H61" s="835"/>
      <c r="I61" s="835"/>
      <c r="J61" s="835"/>
      <c r="K61" s="835"/>
      <c r="L61" s="835"/>
      <c r="M61" s="835"/>
      <c r="N61" s="835"/>
      <c r="O61" s="835"/>
      <c r="P61" s="835"/>
      <c r="Q61" s="835"/>
      <c r="R61" s="825"/>
      <c r="S61" s="836" t="s">
        <v>22</v>
      </c>
      <c r="T61" s="834" t="s">
        <v>23</v>
      </c>
      <c r="U61" s="835"/>
      <c r="V61" s="835"/>
      <c r="W61" s="835"/>
      <c r="X61" s="835"/>
      <c r="Y61" s="835"/>
      <c r="Z61" s="835"/>
      <c r="AA61" s="835"/>
      <c r="AB61" s="835"/>
      <c r="AC61" s="835"/>
      <c r="AD61" s="835"/>
      <c r="AE61" s="838"/>
      <c r="AF61" s="836" t="s">
        <v>22</v>
      </c>
      <c r="AG61" s="834" t="s">
        <v>23</v>
      </c>
      <c r="AH61" s="835"/>
      <c r="AI61" s="835"/>
      <c r="AJ61" s="835"/>
      <c r="AK61" s="835"/>
      <c r="AL61" s="835"/>
      <c r="AM61" s="835"/>
      <c r="AN61" s="835"/>
      <c r="AO61" s="835"/>
      <c r="AP61" s="835"/>
      <c r="AQ61" s="835"/>
      <c r="AR61" s="835"/>
      <c r="AS61" s="838"/>
      <c r="AT61" s="850"/>
      <c r="AU61" s="851"/>
      <c r="AV61" s="851"/>
      <c r="AW61" s="851"/>
      <c r="AX61" s="851"/>
      <c r="AY61" s="851"/>
      <c r="AZ61" s="851"/>
      <c r="BA61" s="851"/>
      <c r="BB61" s="851"/>
      <c r="BC61" s="851"/>
      <c r="BD61" s="851"/>
      <c r="BE61" s="851"/>
      <c r="BF61" s="852"/>
      <c r="BG61" s="825"/>
      <c r="BH61" s="825"/>
      <c r="BI61" s="845"/>
      <c r="BJ61" s="243"/>
      <c r="BK61" s="245"/>
      <c r="BL61" s="245"/>
      <c r="BM61" s="245"/>
      <c r="BN61" s="245"/>
      <c r="BO61" s="245"/>
      <c r="BP61" s="245"/>
      <c r="BQ61" s="245"/>
      <c r="BR61" s="245"/>
      <c r="BS61" s="245"/>
      <c r="BT61" s="245"/>
      <c r="BU61" s="245"/>
      <c r="BV61" s="245"/>
      <c r="BW61" s="245"/>
      <c r="BX61" s="245"/>
      <c r="BY61" s="245"/>
      <c r="BZ61" s="245"/>
      <c r="CA61" s="267"/>
      <c r="CB61" s="267"/>
    </row>
    <row r="62" spans="1:98" s="273" customFormat="1" ht="28.5" customHeight="1" x14ac:dyDescent="0.2">
      <c r="A62" s="833"/>
      <c r="B62" s="826"/>
      <c r="C62" s="826"/>
      <c r="D62" s="837"/>
      <c r="E62" s="269">
        <v>1</v>
      </c>
      <c r="F62" s="269">
        <v>2</v>
      </c>
      <c r="G62" s="269">
        <v>3</v>
      </c>
      <c r="H62" s="269">
        <v>4</v>
      </c>
      <c r="I62" s="269">
        <v>5</v>
      </c>
      <c r="J62" s="269">
        <v>6</v>
      </c>
      <c r="K62" s="269">
        <v>7</v>
      </c>
      <c r="L62" s="269">
        <v>8</v>
      </c>
      <c r="M62" s="269">
        <v>9</v>
      </c>
      <c r="N62" s="269">
        <v>10</v>
      </c>
      <c r="O62" s="269">
        <v>11</v>
      </c>
      <c r="P62" s="269">
        <v>12</v>
      </c>
      <c r="Q62" s="269" t="s">
        <v>25</v>
      </c>
      <c r="R62" s="826"/>
      <c r="S62" s="837"/>
      <c r="T62" s="269">
        <v>1</v>
      </c>
      <c r="U62" s="269">
        <v>2</v>
      </c>
      <c r="V62" s="269">
        <v>3</v>
      </c>
      <c r="W62" s="269">
        <v>4</v>
      </c>
      <c r="X62" s="269">
        <v>5</v>
      </c>
      <c r="Y62" s="269">
        <v>6</v>
      </c>
      <c r="Z62" s="269">
        <v>7</v>
      </c>
      <c r="AA62" s="269">
        <v>8</v>
      </c>
      <c r="AB62" s="269">
        <v>9</v>
      </c>
      <c r="AC62" s="269">
        <v>10</v>
      </c>
      <c r="AD62" s="269">
        <v>11</v>
      </c>
      <c r="AE62" s="269">
        <v>12</v>
      </c>
      <c r="AF62" s="837"/>
      <c r="AG62" s="269">
        <v>1</v>
      </c>
      <c r="AH62" s="269">
        <v>2</v>
      </c>
      <c r="AI62" s="269">
        <v>3</v>
      </c>
      <c r="AJ62" s="269">
        <v>4</v>
      </c>
      <c r="AK62" s="269">
        <v>5</v>
      </c>
      <c r="AL62" s="269">
        <v>6</v>
      </c>
      <c r="AM62" s="269">
        <v>7</v>
      </c>
      <c r="AN62" s="269">
        <v>8</v>
      </c>
      <c r="AO62" s="269">
        <v>9</v>
      </c>
      <c r="AP62" s="269">
        <v>10</v>
      </c>
      <c r="AQ62" s="269">
        <v>11</v>
      </c>
      <c r="AR62" s="269">
        <v>12</v>
      </c>
      <c r="AS62" s="269" t="s">
        <v>16</v>
      </c>
      <c r="AT62" s="270">
        <v>1</v>
      </c>
      <c r="AU62" s="270">
        <v>2</v>
      </c>
      <c r="AV62" s="270">
        <v>3</v>
      </c>
      <c r="AW62" s="270">
        <v>4</v>
      </c>
      <c r="AX62" s="270">
        <v>5</v>
      </c>
      <c r="AY62" s="270">
        <v>6</v>
      </c>
      <c r="AZ62" s="270">
        <v>7</v>
      </c>
      <c r="BA62" s="270">
        <v>8</v>
      </c>
      <c r="BB62" s="270">
        <v>9</v>
      </c>
      <c r="BC62" s="270">
        <v>10</v>
      </c>
      <c r="BD62" s="270">
        <v>11</v>
      </c>
      <c r="BE62" s="270">
        <v>12</v>
      </c>
      <c r="BF62" s="269" t="s">
        <v>16</v>
      </c>
      <c r="BG62" s="826"/>
      <c r="BH62" s="826"/>
      <c r="BI62" s="846"/>
      <c r="BJ62" s="271"/>
      <c r="BK62" s="272"/>
      <c r="BL62" s="272"/>
      <c r="BM62" s="272"/>
      <c r="BN62" s="272"/>
      <c r="BO62" s="272"/>
      <c r="BP62" s="272"/>
      <c r="BQ62" s="272"/>
      <c r="BR62" s="272"/>
      <c r="BS62" s="272"/>
      <c r="BT62" s="272"/>
      <c r="BU62" s="272"/>
      <c r="BV62" s="272"/>
      <c r="BW62" s="272"/>
      <c r="BX62" s="272"/>
      <c r="BY62" s="272"/>
      <c r="BZ62" s="272"/>
      <c r="CA62" s="272"/>
      <c r="CB62" s="272"/>
    </row>
    <row r="63" spans="1:98" s="271" customFormat="1" ht="24.75" customHeight="1" thickBot="1" x14ac:dyDescent="0.25">
      <c r="A63" s="346"/>
      <c r="B63" s="347" t="s">
        <v>128</v>
      </c>
      <c r="C63" s="285" t="s">
        <v>29</v>
      </c>
      <c r="D63" s="255">
        <v>24</v>
      </c>
      <c r="E63" s="255">
        <v>2</v>
      </c>
      <c r="F63" s="348">
        <v>2</v>
      </c>
      <c r="G63" s="348">
        <v>2</v>
      </c>
      <c r="H63" s="348">
        <v>2</v>
      </c>
      <c r="I63" s="348">
        <v>2</v>
      </c>
      <c r="J63" s="348">
        <v>2</v>
      </c>
      <c r="K63" s="348">
        <v>2</v>
      </c>
      <c r="L63" s="348">
        <v>2</v>
      </c>
      <c r="M63" s="348"/>
      <c r="N63" s="348"/>
      <c r="O63" s="348"/>
      <c r="P63" s="348"/>
      <c r="Q63" s="349">
        <f>SUM(E63:P63)</f>
        <v>16</v>
      </c>
      <c r="R63" s="256" t="s">
        <v>62</v>
      </c>
      <c r="S63" s="338">
        <v>2135000</v>
      </c>
      <c r="T63" s="338">
        <v>2100657</v>
      </c>
      <c r="U63" s="338">
        <v>2100657</v>
      </c>
      <c r="V63" s="338">
        <v>2100657</v>
      </c>
      <c r="W63" s="338">
        <v>2100657</v>
      </c>
      <c r="X63" s="338">
        <v>2100657</v>
      </c>
      <c r="Y63" s="338">
        <v>2100657</v>
      </c>
      <c r="Z63" s="338">
        <v>2100657</v>
      </c>
      <c r="AA63" s="338">
        <v>2100657</v>
      </c>
      <c r="AB63" s="274"/>
      <c r="AC63" s="274"/>
      <c r="AD63" s="274"/>
      <c r="AE63" s="274"/>
      <c r="AF63" s="275">
        <f t="shared" ref="AF63" si="32">SUM(Q63*S63)</f>
        <v>34160000</v>
      </c>
      <c r="AG63" s="276">
        <f>T63*E63</f>
        <v>4201314</v>
      </c>
      <c r="AH63" s="276">
        <f>U63*F63</f>
        <v>4201314</v>
      </c>
      <c r="AI63" s="276">
        <f t="shared" ref="AI63:AR63" si="33">V63*G63</f>
        <v>4201314</v>
      </c>
      <c r="AJ63" s="276">
        <f t="shared" si="33"/>
        <v>4201314</v>
      </c>
      <c r="AK63" s="276">
        <f t="shared" si="33"/>
        <v>4201314</v>
      </c>
      <c r="AL63" s="276">
        <f t="shared" si="33"/>
        <v>4201314</v>
      </c>
      <c r="AM63" s="276">
        <f t="shared" si="33"/>
        <v>4201314</v>
      </c>
      <c r="AN63" s="276">
        <f t="shared" si="33"/>
        <v>4201314</v>
      </c>
      <c r="AO63" s="276">
        <f t="shared" si="33"/>
        <v>0</v>
      </c>
      <c r="AP63" s="276">
        <f t="shared" si="33"/>
        <v>0</v>
      </c>
      <c r="AQ63" s="276">
        <f t="shared" si="33"/>
        <v>0</v>
      </c>
      <c r="AR63" s="276">
        <f t="shared" si="33"/>
        <v>0</v>
      </c>
      <c r="AS63" s="277">
        <f t="shared" ref="AS63" si="34">SUM(AG63:AR63)</f>
        <v>33610512</v>
      </c>
      <c r="AT63" s="276"/>
      <c r="AU63" s="276"/>
      <c r="AV63" s="276"/>
      <c r="AW63" s="276"/>
      <c r="AX63" s="276"/>
      <c r="AY63" s="276"/>
      <c r="AZ63" s="276"/>
      <c r="BA63" s="276"/>
      <c r="BB63" s="276"/>
      <c r="BC63" s="276"/>
      <c r="BD63" s="276"/>
      <c r="BE63" s="276"/>
      <c r="BF63" s="304">
        <f>SUM(AT63:BE63)</f>
        <v>0</v>
      </c>
      <c r="BG63" s="350">
        <f>AF63-AS63-BF63</f>
        <v>549488</v>
      </c>
      <c r="BH63" s="351">
        <f>S63*D63</f>
        <v>51240000</v>
      </c>
      <c r="BI63" s="352">
        <f>BH63-AS63-BF63</f>
        <v>17629488</v>
      </c>
      <c r="BJ63" s="383">
        <f>SUM(Q63/D63)</f>
        <v>0.66666666666666663</v>
      </c>
      <c r="BK63" s="282"/>
      <c r="BL63" s="282"/>
      <c r="BM63" s="282"/>
      <c r="BN63" s="282"/>
      <c r="BO63" s="282"/>
      <c r="BP63" s="353"/>
      <c r="BQ63" s="353"/>
      <c r="BR63" s="353"/>
      <c r="BS63" s="353"/>
      <c r="BT63" s="353"/>
      <c r="BU63" s="353"/>
      <c r="BV63" s="353"/>
      <c r="BW63" s="353"/>
      <c r="BX63" s="353"/>
      <c r="BY63" s="353"/>
      <c r="BZ63" s="353"/>
      <c r="CA63" s="353"/>
      <c r="CB63" s="353"/>
    </row>
    <row r="64" spans="1:98" s="286" customFormat="1" ht="24.75" customHeight="1" thickBot="1" x14ac:dyDescent="0.25">
      <c r="A64" s="314"/>
      <c r="B64" s="315" t="s">
        <v>5</v>
      </c>
      <c r="C64" s="315"/>
      <c r="D64" s="316"/>
      <c r="E64" s="317"/>
      <c r="F64" s="317"/>
      <c r="G64" s="317"/>
      <c r="H64" s="317"/>
      <c r="I64" s="317"/>
      <c r="J64" s="317"/>
      <c r="K64" s="317"/>
      <c r="L64" s="317"/>
      <c r="M64" s="317"/>
      <c r="N64" s="317"/>
      <c r="O64" s="317"/>
      <c r="P64" s="317"/>
      <c r="Q64" s="318"/>
      <c r="R64" s="319"/>
      <c r="S64" s="316"/>
      <c r="T64" s="354"/>
      <c r="U64" s="354"/>
      <c r="V64" s="354"/>
      <c r="W64" s="354"/>
      <c r="X64" s="354"/>
      <c r="Y64" s="354"/>
      <c r="Z64" s="354"/>
      <c r="AA64" s="354"/>
      <c r="AB64" s="354"/>
      <c r="AC64" s="354"/>
      <c r="AD64" s="354"/>
      <c r="AE64" s="354"/>
      <c r="AF64" s="355">
        <f>SUM(AF63:AF63)</f>
        <v>34160000</v>
      </c>
      <c r="AG64" s="355">
        <f>SUM(AG63:AG63)</f>
        <v>4201314</v>
      </c>
      <c r="AH64" s="355">
        <f>SUM(AH63:AH63)</f>
        <v>4201314</v>
      </c>
      <c r="AI64" s="355">
        <f t="shared" ref="AI64:AR64" si="35">SUM(AI63:AI63)</f>
        <v>4201314</v>
      </c>
      <c r="AJ64" s="355">
        <f t="shared" si="35"/>
        <v>4201314</v>
      </c>
      <c r="AK64" s="355">
        <f t="shared" si="35"/>
        <v>4201314</v>
      </c>
      <c r="AL64" s="355">
        <f t="shared" si="35"/>
        <v>4201314</v>
      </c>
      <c r="AM64" s="355">
        <f t="shared" si="35"/>
        <v>4201314</v>
      </c>
      <c r="AN64" s="355">
        <f t="shared" si="35"/>
        <v>4201314</v>
      </c>
      <c r="AO64" s="355">
        <f t="shared" si="35"/>
        <v>0</v>
      </c>
      <c r="AP64" s="355">
        <f t="shared" si="35"/>
        <v>0</v>
      </c>
      <c r="AQ64" s="355">
        <f t="shared" si="35"/>
        <v>0</v>
      </c>
      <c r="AR64" s="355">
        <f t="shared" si="35"/>
        <v>0</v>
      </c>
      <c r="AS64" s="355">
        <f>SUM(AS63:AS63)</f>
        <v>33610512</v>
      </c>
      <c r="AT64" s="355">
        <f>SUM(AT63:AT63)</f>
        <v>0</v>
      </c>
      <c r="AU64" s="355">
        <f t="shared" ref="AU64:BE64" si="36">SUM(AU63:AU63)</f>
        <v>0</v>
      </c>
      <c r="AV64" s="355">
        <f t="shared" si="36"/>
        <v>0</v>
      </c>
      <c r="AW64" s="355">
        <f t="shared" si="36"/>
        <v>0</v>
      </c>
      <c r="AX64" s="355">
        <f t="shared" si="36"/>
        <v>0</v>
      </c>
      <c r="AY64" s="355">
        <f t="shared" si="36"/>
        <v>0</v>
      </c>
      <c r="AZ64" s="355">
        <f t="shared" si="36"/>
        <v>0</v>
      </c>
      <c r="BA64" s="355">
        <f t="shared" si="36"/>
        <v>0</v>
      </c>
      <c r="BB64" s="355">
        <f t="shared" si="36"/>
        <v>0</v>
      </c>
      <c r="BC64" s="355">
        <f t="shared" si="36"/>
        <v>0</v>
      </c>
      <c r="BD64" s="355">
        <f t="shared" si="36"/>
        <v>0</v>
      </c>
      <c r="BE64" s="355">
        <f t="shared" si="36"/>
        <v>0</v>
      </c>
      <c r="BF64" s="355">
        <f>SUM(BF63:BF63)</f>
        <v>0</v>
      </c>
      <c r="BG64" s="356">
        <f>AF64-AS64-BF64</f>
        <v>549488</v>
      </c>
      <c r="BH64" s="355">
        <f>SUM(BH63:BH63)</f>
        <v>51240000</v>
      </c>
      <c r="BI64" s="355">
        <f>SUM(BI63:BI63)</f>
        <v>17629488</v>
      </c>
      <c r="BJ64" s="385">
        <f>SUM(BJ63)</f>
        <v>0.66666666666666663</v>
      </c>
      <c r="BK64" s="325"/>
      <c r="BL64" s="325"/>
      <c r="BM64" s="325"/>
      <c r="BN64" s="325"/>
      <c r="BO64" s="325"/>
      <c r="BP64" s="325"/>
      <c r="BQ64" s="325"/>
      <c r="BR64" s="325"/>
      <c r="BS64" s="325"/>
      <c r="BT64" s="325"/>
      <c r="BU64" s="325"/>
      <c r="BV64" s="325"/>
      <c r="BW64" s="325"/>
      <c r="BX64" s="325"/>
      <c r="BY64" s="325"/>
      <c r="BZ64" s="325"/>
      <c r="CA64" s="325"/>
      <c r="CB64" s="325"/>
    </row>
    <row r="65" spans="1:98" s="265" customFormat="1" ht="24.75" customHeight="1" x14ac:dyDescent="0.2">
      <c r="A65" s="287"/>
      <c r="D65" s="287"/>
      <c r="E65" s="287"/>
      <c r="F65" s="287"/>
      <c r="G65" s="287"/>
      <c r="H65" s="287"/>
      <c r="I65" s="287"/>
      <c r="J65" s="287"/>
      <c r="K65" s="287"/>
      <c r="L65" s="287"/>
      <c r="M65" s="287"/>
      <c r="N65" s="287"/>
      <c r="O65" s="287"/>
      <c r="P65" s="287"/>
      <c r="Q65" s="287"/>
      <c r="AE65" s="284"/>
      <c r="AS65" s="295"/>
      <c r="BF65" s="326">
        <f>SUM(AS64+BF64)</f>
        <v>33610512</v>
      </c>
      <c r="BG65" s="288">
        <f>AF64-AS64-BF64</f>
        <v>549488</v>
      </c>
      <c r="BH65" s="327">
        <f>SUM(BI64+AS64+BF64)</f>
        <v>51240000</v>
      </c>
      <c r="BI65" s="289">
        <f>SUM(BG64)</f>
        <v>549488</v>
      </c>
      <c r="BJ65" s="381" t="s">
        <v>37</v>
      </c>
      <c r="BK65" s="284"/>
      <c r="BL65" s="263"/>
      <c r="BM65" s="263"/>
      <c r="BN65" s="263"/>
      <c r="BO65" s="263"/>
      <c r="BP65" s="263"/>
      <c r="BQ65" s="263"/>
      <c r="BR65" s="263"/>
      <c r="BS65" s="263"/>
      <c r="BT65" s="263"/>
      <c r="BU65" s="263"/>
      <c r="BV65" s="263"/>
      <c r="BW65" s="263"/>
      <c r="BX65" s="263"/>
      <c r="BY65" s="263"/>
      <c r="BZ65" s="263"/>
      <c r="CA65" s="263"/>
      <c r="CB65" s="263"/>
      <c r="CC65" s="263"/>
    </row>
    <row r="66" spans="1:98" s="265" customFormat="1" ht="24.75" customHeight="1" x14ac:dyDescent="0.2">
      <c r="A66" s="287"/>
      <c r="D66" s="287"/>
      <c r="E66" s="287"/>
      <c r="F66" s="287"/>
      <c r="G66" s="287"/>
      <c r="H66" s="287"/>
      <c r="I66" s="287"/>
      <c r="J66" s="287"/>
      <c r="K66" s="287"/>
      <c r="L66" s="287"/>
      <c r="M66" s="287"/>
      <c r="N66" s="287"/>
      <c r="O66" s="287"/>
      <c r="P66" s="287"/>
      <c r="Q66" s="287"/>
      <c r="AE66" s="284"/>
      <c r="AS66" s="284"/>
      <c r="AT66" s="409">
        <f>SUM(AG64+AT64)</f>
        <v>4201314</v>
      </c>
      <c r="AU66" s="409">
        <f t="shared" ref="AU66:BE66" si="37">SUM(AH64+AU64)</f>
        <v>4201314</v>
      </c>
      <c r="AV66" s="409">
        <f t="shared" si="37"/>
        <v>4201314</v>
      </c>
      <c r="AW66" s="409">
        <f t="shared" si="37"/>
        <v>4201314</v>
      </c>
      <c r="AX66" s="409">
        <f t="shared" si="37"/>
        <v>4201314</v>
      </c>
      <c r="AY66" s="409">
        <f t="shared" si="37"/>
        <v>4201314</v>
      </c>
      <c r="AZ66" s="409">
        <f t="shared" si="37"/>
        <v>4201314</v>
      </c>
      <c r="BA66" s="409">
        <f t="shared" si="37"/>
        <v>4201314</v>
      </c>
      <c r="BB66" s="409">
        <f t="shared" si="37"/>
        <v>0</v>
      </c>
      <c r="BC66" s="409">
        <f t="shared" si="37"/>
        <v>0</v>
      </c>
      <c r="BD66" s="409">
        <f t="shared" si="37"/>
        <v>0</v>
      </c>
      <c r="BE66" s="409">
        <f t="shared" si="37"/>
        <v>0</v>
      </c>
      <c r="BF66" s="409">
        <f>SUM(AT66:BE66)</f>
        <v>33610512</v>
      </c>
      <c r="BG66" s="284"/>
      <c r="BH66" s="290"/>
      <c r="BI66" s="291">
        <f>SUM(BI64-BI65)</f>
        <v>17080000</v>
      </c>
      <c r="BJ66" s="381" t="s">
        <v>36</v>
      </c>
      <c r="BK66" s="284"/>
      <c r="BL66" s="263"/>
      <c r="BM66" s="263"/>
      <c r="BN66" s="263"/>
      <c r="BO66" s="263"/>
      <c r="BP66" s="263"/>
      <c r="BQ66" s="263"/>
      <c r="BR66" s="263"/>
      <c r="BS66" s="263"/>
      <c r="BT66" s="263"/>
      <c r="BU66" s="263"/>
      <c r="BV66" s="263"/>
      <c r="BW66" s="263"/>
      <c r="BX66" s="263"/>
      <c r="BY66" s="263"/>
      <c r="BZ66" s="263"/>
      <c r="CA66" s="263"/>
      <c r="CB66" s="263"/>
      <c r="CC66" s="263"/>
    </row>
    <row r="67" spans="1:98" s="265" customFormat="1" ht="16.5" customHeight="1" x14ac:dyDescent="0.2">
      <c r="A67" s="827" t="s">
        <v>9</v>
      </c>
      <c r="B67" s="828"/>
      <c r="C67" s="244" t="s">
        <v>70</v>
      </c>
      <c r="D67" s="245"/>
      <c r="E67" s="245"/>
      <c r="F67" s="245"/>
      <c r="G67" s="245"/>
      <c r="H67" s="245"/>
      <c r="I67" s="245"/>
      <c r="J67" s="245"/>
      <c r="K67" s="245"/>
      <c r="L67" s="245"/>
      <c r="M67" s="245"/>
      <c r="N67" s="245"/>
      <c r="O67" s="245"/>
      <c r="P67" s="245"/>
      <c r="Q67" s="245"/>
      <c r="R67" s="245"/>
      <c r="S67" s="245"/>
      <c r="T67" s="246"/>
      <c r="U67" s="246"/>
      <c r="V67" s="246"/>
      <c r="W67" s="246"/>
      <c r="X67" s="246"/>
      <c r="Y67" s="246"/>
      <c r="Z67" s="246"/>
      <c r="AA67" s="246"/>
      <c r="AB67" s="246"/>
      <c r="AC67" s="246"/>
      <c r="AD67" s="246"/>
      <c r="AE67" s="297"/>
      <c r="AF67" s="245"/>
      <c r="AG67" s="246"/>
      <c r="AH67" s="246"/>
      <c r="AI67" s="246"/>
      <c r="AJ67" s="246"/>
      <c r="AK67" s="246"/>
      <c r="AL67" s="246"/>
      <c r="AM67" s="246"/>
      <c r="AN67" s="246"/>
      <c r="AO67" s="246"/>
      <c r="AP67" s="246"/>
      <c r="AQ67" s="246"/>
      <c r="AR67" s="246"/>
      <c r="AS67" s="247"/>
      <c r="AT67" s="246"/>
      <c r="AU67" s="246"/>
      <c r="AV67" s="246"/>
      <c r="AW67" s="246"/>
      <c r="AX67" s="246"/>
      <c r="AY67" s="246"/>
      <c r="AZ67" s="246"/>
      <c r="BA67" s="246"/>
      <c r="BB67" s="246"/>
      <c r="BC67" s="246"/>
      <c r="BD67" s="246"/>
      <c r="BE67" s="246"/>
      <c r="BF67" s="247"/>
      <c r="BG67" s="247"/>
      <c r="BH67" s="243"/>
      <c r="BI67" s="248"/>
      <c r="BJ67" s="382"/>
      <c r="BK67" s="246"/>
      <c r="BL67" s="246"/>
      <c r="BM67" s="246"/>
      <c r="BN67" s="246"/>
      <c r="BO67" s="246"/>
      <c r="BP67" s="297"/>
      <c r="BQ67" s="246"/>
      <c r="BR67" s="246"/>
      <c r="BS67" s="246"/>
      <c r="BT67" s="246"/>
      <c r="BU67" s="246"/>
      <c r="BV67" s="247"/>
      <c r="BW67" s="247"/>
      <c r="BX67" s="247"/>
      <c r="BY67" s="243"/>
      <c r="BZ67" s="248"/>
      <c r="CA67" s="247"/>
      <c r="CB67" s="247"/>
      <c r="CC67" s="263"/>
      <c r="CD67" s="263"/>
      <c r="CE67" s="263"/>
      <c r="CF67" s="263"/>
      <c r="CG67" s="263"/>
      <c r="CH67" s="264"/>
      <c r="CI67" s="263"/>
      <c r="CJ67" s="263"/>
      <c r="CK67" s="263"/>
      <c r="CL67" s="263"/>
      <c r="CM67" s="263"/>
      <c r="CN67" s="263"/>
      <c r="CO67" s="263"/>
      <c r="CP67" s="263"/>
      <c r="CQ67" s="263"/>
      <c r="CR67" s="263"/>
      <c r="CS67" s="263"/>
      <c r="CT67" s="263"/>
    </row>
    <row r="68" spans="1:98" s="265" customFormat="1" ht="16.5" customHeight="1" x14ac:dyDescent="0.2">
      <c r="A68" s="829" t="s">
        <v>10</v>
      </c>
      <c r="B68" s="830"/>
      <c r="C68" s="251" t="s">
        <v>84</v>
      </c>
      <c r="D68" s="252"/>
      <c r="E68" s="252"/>
      <c r="F68" s="252"/>
      <c r="G68" s="252"/>
      <c r="H68" s="252"/>
      <c r="I68" s="252"/>
      <c r="J68" s="252"/>
      <c r="K68" s="252"/>
      <c r="L68" s="252"/>
      <c r="M68" s="252"/>
      <c r="N68" s="252"/>
      <c r="O68" s="252"/>
      <c r="P68" s="252"/>
      <c r="Q68" s="252"/>
      <c r="R68" s="252"/>
      <c r="S68" s="252"/>
      <c r="T68" s="266"/>
      <c r="U68" s="266"/>
      <c r="V68" s="266"/>
      <c r="W68" s="266"/>
      <c r="X68" s="266"/>
      <c r="Y68" s="266"/>
      <c r="Z68" s="266"/>
      <c r="AA68" s="266"/>
      <c r="AB68" s="266"/>
      <c r="AC68" s="266"/>
      <c r="AD68" s="266"/>
      <c r="AE68" s="253"/>
      <c r="AF68" s="252"/>
      <c r="AG68" s="266"/>
      <c r="AH68" s="266"/>
      <c r="AI68" s="266"/>
      <c r="AJ68" s="266"/>
      <c r="AK68" s="266"/>
      <c r="AL68" s="266"/>
      <c r="AM68" s="266"/>
      <c r="AN68" s="266"/>
      <c r="AO68" s="266"/>
      <c r="AP68" s="266"/>
      <c r="AQ68" s="266"/>
      <c r="AR68" s="266"/>
      <c r="AS68" s="253"/>
      <c r="AT68" s="266"/>
      <c r="AU68" s="266"/>
      <c r="AV68" s="266"/>
      <c r="AW68" s="266"/>
      <c r="AX68" s="266"/>
      <c r="AY68" s="266"/>
      <c r="AZ68" s="266"/>
      <c r="BA68" s="266"/>
      <c r="BB68" s="266"/>
      <c r="BC68" s="266"/>
      <c r="BD68" s="266"/>
      <c r="BE68" s="266"/>
      <c r="BF68" s="253"/>
      <c r="BG68" s="253"/>
      <c r="BH68" s="250"/>
      <c r="BI68" s="254"/>
      <c r="BJ68" s="382"/>
      <c r="BK68" s="245"/>
      <c r="BL68" s="245"/>
      <c r="BM68" s="245"/>
      <c r="BN68" s="245"/>
      <c r="BO68" s="245"/>
      <c r="BP68" s="245"/>
      <c r="BQ68" s="245"/>
      <c r="BR68" s="245"/>
      <c r="BS68" s="245"/>
      <c r="BT68" s="245"/>
      <c r="BU68" s="245"/>
      <c r="BV68" s="245"/>
      <c r="BW68" s="245"/>
      <c r="BX68" s="245"/>
      <c r="BY68" s="245"/>
      <c r="BZ68" s="245"/>
      <c r="CA68" s="247"/>
      <c r="CB68" s="247"/>
      <c r="CC68" s="263">
        <v>1100000</v>
      </c>
      <c r="CD68" s="263"/>
      <c r="CE68" s="263"/>
      <c r="CF68" s="263"/>
      <c r="CG68" s="263"/>
      <c r="CH68" s="264"/>
      <c r="CI68" s="263"/>
      <c r="CJ68" s="263"/>
      <c r="CK68" s="263"/>
      <c r="CL68" s="263"/>
      <c r="CM68" s="263"/>
      <c r="CN68" s="263"/>
      <c r="CO68" s="263"/>
      <c r="CP68" s="263"/>
      <c r="CQ68" s="263"/>
      <c r="CR68" s="263"/>
      <c r="CS68" s="263"/>
      <c r="CT68" s="263"/>
    </row>
    <row r="69" spans="1:98" s="268" customFormat="1" ht="48.75" customHeight="1" x14ac:dyDescent="0.2">
      <c r="A69" s="831" t="s">
        <v>11</v>
      </c>
      <c r="B69" s="824" t="s">
        <v>12</v>
      </c>
      <c r="C69" s="824" t="s">
        <v>26</v>
      </c>
      <c r="D69" s="839" t="s">
        <v>13</v>
      </c>
      <c r="E69" s="839"/>
      <c r="F69" s="839"/>
      <c r="G69" s="839"/>
      <c r="H69" s="839"/>
      <c r="I69" s="839"/>
      <c r="J69" s="839"/>
      <c r="K69" s="839"/>
      <c r="L69" s="839"/>
      <c r="M69" s="839"/>
      <c r="N69" s="839"/>
      <c r="O69" s="839"/>
      <c r="P69" s="839"/>
      <c r="Q69" s="839"/>
      <c r="R69" s="824" t="s">
        <v>24</v>
      </c>
      <c r="S69" s="840" t="s">
        <v>21</v>
      </c>
      <c r="T69" s="841"/>
      <c r="U69" s="841"/>
      <c r="V69" s="841"/>
      <c r="W69" s="841"/>
      <c r="X69" s="841"/>
      <c r="Y69" s="841"/>
      <c r="Z69" s="841"/>
      <c r="AA69" s="841"/>
      <c r="AB69" s="841"/>
      <c r="AC69" s="841"/>
      <c r="AD69" s="841"/>
      <c r="AE69" s="842"/>
      <c r="AF69" s="843" t="s">
        <v>6</v>
      </c>
      <c r="AG69" s="843"/>
      <c r="AH69" s="843"/>
      <c r="AI69" s="843"/>
      <c r="AJ69" s="843"/>
      <c r="AK69" s="843"/>
      <c r="AL69" s="843"/>
      <c r="AM69" s="843"/>
      <c r="AN69" s="843"/>
      <c r="AO69" s="843"/>
      <c r="AP69" s="843"/>
      <c r="AQ69" s="843"/>
      <c r="AR69" s="843"/>
      <c r="AS69" s="843"/>
      <c r="AT69" s="847" t="s">
        <v>40</v>
      </c>
      <c r="AU69" s="848"/>
      <c r="AV69" s="848"/>
      <c r="AW69" s="848"/>
      <c r="AX69" s="848"/>
      <c r="AY69" s="848"/>
      <c r="AZ69" s="848"/>
      <c r="BA69" s="848"/>
      <c r="BB69" s="848"/>
      <c r="BC69" s="848"/>
      <c r="BD69" s="848"/>
      <c r="BE69" s="848"/>
      <c r="BF69" s="849"/>
      <c r="BG69" s="824" t="s">
        <v>37</v>
      </c>
      <c r="BH69" s="824" t="s">
        <v>124</v>
      </c>
      <c r="BI69" s="844" t="s">
        <v>38</v>
      </c>
      <c r="BJ69" s="243"/>
      <c r="BK69" s="245"/>
      <c r="BL69" s="245"/>
      <c r="BM69" s="245"/>
      <c r="BN69" s="245"/>
      <c r="BO69" s="245"/>
      <c r="BP69" s="245"/>
      <c r="BQ69" s="245"/>
      <c r="BR69" s="245"/>
      <c r="BS69" s="245"/>
      <c r="BT69" s="245"/>
      <c r="BU69" s="245"/>
      <c r="BV69" s="245"/>
      <c r="BW69" s="245"/>
      <c r="BX69" s="245"/>
      <c r="BY69" s="245"/>
      <c r="BZ69" s="245"/>
      <c r="CA69" s="267"/>
      <c r="CB69" s="267"/>
    </row>
    <row r="70" spans="1:98" s="268" customFormat="1" ht="48.75" customHeight="1" x14ac:dyDescent="0.2">
      <c r="A70" s="832"/>
      <c r="B70" s="825"/>
      <c r="C70" s="825"/>
      <c r="D70" s="836" t="s">
        <v>22</v>
      </c>
      <c r="E70" s="834" t="s">
        <v>23</v>
      </c>
      <c r="F70" s="835"/>
      <c r="G70" s="835"/>
      <c r="H70" s="835"/>
      <c r="I70" s="835"/>
      <c r="J70" s="835"/>
      <c r="K70" s="835"/>
      <c r="L70" s="835"/>
      <c r="M70" s="835"/>
      <c r="N70" s="835"/>
      <c r="O70" s="835"/>
      <c r="P70" s="835"/>
      <c r="Q70" s="835"/>
      <c r="R70" s="825"/>
      <c r="S70" s="836" t="s">
        <v>22</v>
      </c>
      <c r="T70" s="834" t="s">
        <v>23</v>
      </c>
      <c r="U70" s="835"/>
      <c r="V70" s="835"/>
      <c r="W70" s="835"/>
      <c r="X70" s="835"/>
      <c r="Y70" s="835"/>
      <c r="Z70" s="835"/>
      <c r="AA70" s="835"/>
      <c r="AB70" s="835"/>
      <c r="AC70" s="835"/>
      <c r="AD70" s="835"/>
      <c r="AE70" s="838"/>
      <c r="AF70" s="836" t="s">
        <v>22</v>
      </c>
      <c r="AG70" s="834" t="s">
        <v>23</v>
      </c>
      <c r="AH70" s="835"/>
      <c r="AI70" s="835"/>
      <c r="AJ70" s="835"/>
      <c r="AK70" s="835"/>
      <c r="AL70" s="835"/>
      <c r="AM70" s="835"/>
      <c r="AN70" s="835"/>
      <c r="AO70" s="835"/>
      <c r="AP70" s="835"/>
      <c r="AQ70" s="835"/>
      <c r="AR70" s="835"/>
      <c r="AS70" s="838"/>
      <c r="AT70" s="850"/>
      <c r="AU70" s="851"/>
      <c r="AV70" s="851"/>
      <c r="AW70" s="851"/>
      <c r="AX70" s="851"/>
      <c r="AY70" s="851"/>
      <c r="AZ70" s="851"/>
      <c r="BA70" s="851"/>
      <c r="BB70" s="851"/>
      <c r="BC70" s="851"/>
      <c r="BD70" s="851"/>
      <c r="BE70" s="851"/>
      <c r="BF70" s="852"/>
      <c r="BG70" s="825"/>
      <c r="BH70" s="825"/>
      <c r="BI70" s="845"/>
      <c r="BJ70" s="243"/>
      <c r="BK70" s="245"/>
      <c r="BL70" s="245"/>
      <c r="BM70" s="245"/>
      <c r="BN70" s="245"/>
      <c r="BO70" s="245"/>
      <c r="BP70" s="245"/>
      <c r="BQ70" s="245"/>
      <c r="BR70" s="245"/>
      <c r="BS70" s="245"/>
      <c r="BT70" s="245"/>
      <c r="BU70" s="245"/>
      <c r="BV70" s="245"/>
      <c r="BW70" s="245"/>
      <c r="BX70" s="245"/>
      <c r="BY70" s="245"/>
      <c r="BZ70" s="245"/>
      <c r="CA70" s="267"/>
      <c r="CB70" s="267"/>
    </row>
    <row r="71" spans="1:98" s="273" customFormat="1" ht="28.5" customHeight="1" x14ac:dyDescent="0.2">
      <c r="A71" s="833"/>
      <c r="B71" s="826"/>
      <c r="C71" s="826"/>
      <c r="D71" s="837"/>
      <c r="E71" s="269">
        <v>1</v>
      </c>
      <c r="F71" s="269">
        <v>2</v>
      </c>
      <c r="G71" s="269">
        <v>3</v>
      </c>
      <c r="H71" s="269">
        <v>4</v>
      </c>
      <c r="I71" s="269">
        <v>5</v>
      </c>
      <c r="J71" s="269">
        <v>6</v>
      </c>
      <c r="K71" s="269">
        <v>7</v>
      </c>
      <c r="L71" s="269">
        <v>8</v>
      </c>
      <c r="M71" s="269">
        <v>9</v>
      </c>
      <c r="N71" s="269">
        <v>10</v>
      </c>
      <c r="O71" s="269">
        <v>11</v>
      </c>
      <c r="P71" s="269">
        <v>12</v>
      </c>
      <c r="Q71" s="269" t="s">
        <v>25</v>
      </c>
      <c r="R71" s="826"/>
      <c r="S71" s="837"/>
      <c r="T71" s="269">
        <v>1</v>
      </c>
      <c r="U71" s="269">
        <v>2</v>
      </c>
      <c r="V71" s="269">
        <v>3</v>
      </c>
      <c r="W71" s="269">
        <v>4</v>
      </c>
      <c r="X71" s="269">
        <v>5</v>
      </c>
      <c r="Y71" s="269">
        <v>6</v>
      </c>
      <c r="Z71" s="269">
        <v>7</v>
      </c>
      <c r="AA71" s="269">
        <v>8</v>
      </c>
      <c r="AB71" s="269">
        <v>9</v>
      </c>
      <c r="AC71" s="269">
        <v>10</v>
      </c>
      <c r="AD71" s="269">
        <v>11</v>
      </c>
      <c r="AE71" s="269">
        <v>12</v>
      </c>
      <c r="AF71" s="837"/>
      <c r="AG71" s="269">
        <v>1</v>
      </c>
      <c r="AH71" s="269">
        <v>2</v>
      </c>
      <c r="AI71" s="269">
        <v>3</v>
      </c>
      <c r="AJ71" s="269">
        <v>4</v>
      </c>
      <c r="AK71" s="269">
        <v>5</v>
      </c>
      <c r="AL71" s="269">
        <v>6</v>
      </c>
      <c r="AM71" s="269">
        <v>7</v>
      </c>
      <c r="AN71" s="269">
        <v>8</v>
      </c>
      <c r="AO71" s="269">
        <v>9</v>
      </c>
      <c r="AP71" s="269">
        <v>10</v>
      </c>
      <c r="AQ71" s="269">
        <v>11</v>
      </c>
      <c r="AR71" s="269">
        <v>12</v>
      </c>
      <c r="AS71" s="269" t="s">
        <v>16</v>
      </c>
      <c r="AT71" s="270">
        <v>1</v>
      </c>
      <c r="AU71" s="270">
        <v>2</v>
      </c>
      <c r="AV71" s="270">
        <v>3</v>
      </c>
      <c r="AW71" s="270">
        <v>4</v>
      </c>
      <c r="AX71" s="270">
        <v>5</v>
      </c>
      <c r="AY71" s="270">
        <v>6</v>
      </c>
      <c r="AZ71" s="270">
        <v>7</v>
      </c>
      <c r="BA71" s="270">
        <v>8</v>
      </c>
      <c r="BB71" s="270">
        <v>9</v>
      </c>
      <c r="BC71" s="270">
        <v>10</v>
      </c>
      <c r="BD71" s="270">
        <v>11</v>
      </c>
      <c r="BE71" s="270">
        <v>12</v>
      </c>
      <c r="BF71" s="269" t="s">
        <v>16</v>
      </c>
      <c r="BG71" s="826"/>
      <c r="BH71" s="826"/>
      <c r="BI71" s="846"/>
      <c r="BJ71" s="271"/>
      <c r="BK71" s="272"/>
      <c r="BL71" s="272"/>
      <c r="BM71" s="272"/>
      <c r="BN71" s="272"/>
      <c r="BO71" s="272"/>
      <c r="BP71" s="272"/>
      <c r="BQ71" s="272"/>
      <c r="BR71" s="272"/>
      <c r="BS71" s="272"/>
      <c r="BT71" s="272"/>
      <c r="BU71" s="272"/>
      <c r="BV71" s="272"/>
      <c r="BW71" s="272"/>
      <c r="BX71" s="272"/>
      <c r="BY71" s="272"/>
      <c r="BZ71" s="272"/>
      <c r="CA71" s="272"/>
      <c r="CB71" s="272"/>
    </row>
    <row r="72" spans="1:98" s="271" customFormat="1" ht="24.75" customHeight="1" thickBot="1" x14ac:dyDescent="0.25">
      <c r="A72" s="346"/>
      <c r="B72" s="347" t="s">
        <v>129</v>
      </c>
      <c r="C72" s="285" t="s">
        <v>29</v>
      </c>
      <c r="D72" s="255">
        <v>24</v>
      </c>
      <c r="E72" s="255">
        <v>2</v>
      </c>
      <c r="F72" s="255">
        <v>2</v>
      </c>
      <c r="G72" s="348">
        <v>2</v>
      </c>
      <c r="H72" s="348">
        <v>2</v>
      </c>
      <c r="I72" s="348">
        <v>2</v>
      </c>
      <c r="J72" s="348">
        <v>2</v>
      </c>
      <c r="K72" s="348">
        <v>2</v>
      </c>
      <c r="L72" s="348">
        <v>2</v>
      </c>
      <c r="M72" s="348"/>
      <c r="N72" s="348"/>
      <c r="O72" s="348"/>
      <c r="P72" s="348"/>
      <c r="Q72" s="349">
        <f>SUM(E72:P72)</f>
        <v>16</v>
      </c>
      <c r="R72" s="256" t="s">
        <v>62</v>
      </c>
      <c r="S72" s="338">
        <v>500000</v>
      </c>
      <c r="T72" s="338">
        <v>500000</v>
      </c>
      <c r="U72" s="338">
        <v>500000</v>
      </c>
      <c r="V72" s="338">
        <v>500000</v>
      </c>
      <c r="W72" s="338">
        <v>500000</v>
      </c>
      <c r="X72" s="338">
        <v>500000</v>
      </c>
      <c r="Y72" s="338">
        <v>500000</v>
      </c>
      <c r="Z72" s="338">
        <v>500000</v>
      </c>
      <c r="AA72" s="338">
        <v>500000</v>
      </c>
      <c r="AB72" s="274"/>
      <c r="AC72" s="274"/>
      <c r="AD72" s="274"/>
      <c r="AE72" s="274"/>
      <c r="AF72" s="275">
        <f t="shared" ref="AF72" si="38">SUM(Q72*S72)</f>
        <v>8000000</v>
      </c>
      <c r="AG72" s="276">
        <f>T72*E72</f>
        <v>1000000</v>
      </c>
      <c r="AH72" s="276">
        <f>U72*F72</f>
        <v>1000000</v>
      </c>
      <c r="AI72" s="276">
        <f t="shared" ref="AI72:AR72" si="39">V72*G72</f>
        <v>1000000</v>
      </c>
      <c r="AJ72" s="276">
        <f t="shared" si="39"/>
        <v>1000000</v>
      </c>
      <c r="AK72" s="276">
        <f t="shared" si="39"/>
        <v>1000000</v>
      </c>
      <c r="AL72" s="276">
        <f t="shared" si="39"/>
        <v>1000000</v>
      </c>
      <c r="AM72" s="276">
        <f t="shared" si="39"/>
        <v>1000000</v>
      </c>
      <c r="AN72" s="276">
        <f t="shared" si="39"/>
        <v>1000000</v>
      </c>
      <c r="AO72" s="276">
        <f t="shared" si="39"/>
        <v>0</v>
      </c>
      <c r="AP72" s="276">
        <f t="shared" si="39"/>
        <v>0</v>
      </c>
      <c r="AQ72" s="276">
        <f t="shared" si="39"/>
        <v>0</v>
      </c>
      <c r="AR72" s="276">
        <f t="shared" si="39"/>
        <v>0</v>
      </c>
      <c r="AS72" s="277">
        <f t="shared" ref="AS72" si="40">SUM(AG72:AR72)</f>
        <v>8000000</v>
      </c>
      <c r="AT72" s="276"/>
      <c r="AU72" s="276"/>
      <c r="AV72" s="276"/>
      <c r="AW72" s="276"/>
      <c r="AX72" s="276"/>
      <c r="AY72" s="276"/>
      <c r="AZ72" s="276"/>
      <c r="BA72" s="276"/>
      <c r="BB72" s="276"/>
      <c r="BC72" s="276"/>
      <c r="BD72" s="276"/>
      <c r="BE72" s="276"/>
      <c r="BF72" s="304">
        <f>SUM(AT72:BE72)</f>
        <v>0</v>
      </c>
      <c r="BG72" s="350">
        <f>AF72-AS72-BF72</f>
        <v>0</v>
      </c>
      <c r="BH72" s="351">
        <f>S72*D72</f>
        <v>12000000</v>
      </c>
      <c r="BI72" s="352">
        <f>BH72-AS72-BF72</f>
        <v>4000000</v>
      </c>
      <c r="BJ72" s="383">
        <f>SUM(Q72/D72)</f>
        <v>0.66666666666666663</v>
      </c>
      <c r="BK72" s="282"/>
      <c r="BL72" s="282"/>
      <c r="BM72" s="282"/>
      <c r="BN72" s="282"/>
      <c r="BO72" s="282"/>
      <c r="BP72" s="353"/>
      <c r="BQ72" s="353"/>
      <c r="BR72" s="353"/>
      <c r="BS72" s="353"/>
      <c r="BT72" s="353"/>
      <c r="BU72" s="353"/>
      <c r="BV72" s="353"/>
      <c r="BW72" s="353"/>
      <c r="BX72" s="353"/>
      <c r="BY72" s="353"/>
      <c r="BZ72" s="353"/>
      <c r="CA72" s="353"/>
      <c r="CB72" s="353"/>
    </row>
    <row r="73" spans="1:98" s="286" customFormat="1" ht="24.75" customHeight="1" thickBot="1" x14ac:dyDescent="0.25">
      <c r="A73" s="314"/>
      <c r="B73" s="315" t="s">
        <v>5</v>
      </c>
      <c r="C73" s="315"/>
      <c r="D73" s="316"/>
      <c r="E73" s="317"/>
      <c r="F73" s="317"/>
      <c r="G73" s="317"/>
      <c r="H73" s="317"/>
      <c r="I73" s="317"/>
      <c r="J73" s="317"/>
      <c r="K73" s="317"/>
      <c r="L73" s="317"/>
      <c r="M73" s="317"/>
      <c r="N73" s="317"/>
      <c r="O73" s="317"/>
      <c r="P73" s="317"/>
      <c r="Q73" s="318"/>
      <c r="R73" s="319"/>
      <c r="S73" s="316"/>
      <c r="T73" s="354"/>
      <c r="U73" s="354"/>
      <c r="V73" s="354"/>
      <c r="W73" s="354"/>
      <c r="X73" s="354"/>
      <c r="Y73" s="354"/>
      <c r="Z73" s="354"/>
      <c r="AA73" s="354"/>
      <c r="AB73" s="354"/>
      <c r="AC73" s="354"/>
      <c r="AD73" s="354"/>
      <c r="AE73" s="354"/>
      <c r="AF73" s="355">
        <f>SUM(AF72:AF72)</f>
        <v>8000000</v>
      </c>
      <c r="AG73" s="355">
        <f>SUM(AG72:AG72)</f>
        <v>1000000</v>
      </c>
      <c r="AH73" s="355">
        <f>SUM(AH72:AH72)</f>
        <v>1000000</v>
      </c>
      <c r="AI73" s="355">
        <f t="shared" ref="AI73:AR73" si="41">SUM(AI72:AI72)</f>
        <v>1000000</v>
      </c>
      <c r="AJ73" s="355">
        <f t="shared" si="41"/>
        <v>1000000</v>
      </c>
      <c r="AK73" s="355">
        <f t="shared" si="41"/>
        <v>1000000</v>
      </c>
      <c r="AL73" s="355">
        <f t="shared" si="41"/>
        <v>1000000</v>
      </c>
      <c r="AM73" s="355">
        <f t="shared" si="41"/>
        <v>1000000</v>
      </c>
      <c r="AN73" s="355">
        <f t="shared" si="41"/>
        <v>1000000</v>
      </c>
      <c r="AO73" s="355">
        <f t="shared" si="41"/>
        <v>0</v>
      </c>
      <c r="AP73" s="355">
        <f t="shared" si="41"/>
        <v>0</v>
      </c>
      <c r="AQ73" s="355">
        <f t="shared" si="41"/>
        <v>0</v>
      </c>
      <c r="AR73" s="355">
        <f t="shared" si="41"/>
        <v>0</v>
      </c>
      <c r="AS73" s="355">
        <f>SUM(AS72:AS72)</f>
        <v>8000000</v>
      </c>
      <c r="AT73" s="355">
        <f>SUM(AT72:AT72)</f>
        <v>0</v>
      </c>
      <c r="AU73" s="355">
        <f t="shared" ref="AU73:BE73" si="42">SUM(AU72:AU72)</f>
        <v>0</v>
      </c>
      <c r="AV73" s="355">
        <f t="shared" si="42"/>
        <v>0</v>
      </c>
      <c r="AW73" s="355">
        <f t="shared" si="42"/>
        <v>0</v>
      </c>
      <c r="AX73" s="355">
        <f t="shared" si="42"/>
        <v>0</v>
      </c>
      <c r="AY73" s="355">
        <f t="shared" si="42"/>
        <v>0</v>
      </c>
      <c r="AZ73" s="355">
        <f t="shared" si="42"/>
        <v>0</v>
      </c>
      <c r="BA73" s="355">
        <f t="shared" si="42"/>
        <v>0</v>
      </c>
      <c r="BB73" s="355">
        <f t="shared" si="42"/>
        <v>0</v>
      </c>
      <c r="BC73" s="355">
        <f t="shared" si="42"/>
        <v>0</v>
      </c>
      <c r="BD73" s="355">
        <f t="shared" si="42"/>
        <v>0</v>
      </c>
      <c r="BE73" s="355">
        <f t="shared" si="42"/>
        <v>0</v>
      </c>
      <c r="BF73" s="355">
        <f>SUM(BF72:BF72)</f>
        <v>0</v>
      </c>
      <c r="BG73" s="356">
        <f>AF73-AS73-BF73</f>
        <v>0</v>
      </c>
      <c r="BH73" s="355">
        <f>SUM(BH72:BH72)</f>
        <v>12000000</v>
      </c>
      <c r="BI73" s="355">
        <f>SUM(BI72:BI72)</f>
        <v>4000000</v>
      </c>
      <c r="BJ73" s="385">
        <f>SUM(BJ72)</f>
        <v>0.66666666666666663</v>
      </c>
      <c r="BK73" s="325"/>
      <c r="BL73" s="325"/>
      <c r="BM73" s="325"/>
      <c r="BN73" s="325"/>
      <c r="BO73" s="325"/>
      <c r="BP73" s="325"/>
      <c r="BQ73" s="325"/>
      <c r="BR73" s="325"/>
      <c r="BS73" s="325"/>
      <c r="BT73" s="325"/>
      <c r="BU73" s="325"/>
      <c r="BV73" s="325"/>
      <c r="BW73" s="325"/>
      <c r="BX73" s="325"/>
      <c r="BY73" s="325"/>
      <c r="BZ73" s="325"/>
      <c r="CA73" s="325"/>
      <c r="CB73" s="325"/>
    </row>
    <row r="74" spans="1:98" s="265" customFormat="1" ht="24.75" customHeight="1" x14ac:dyDescent="0.2">
      <c r="A74" s="287"/>
      <c r="D74" s="287"/>
      <c r="E74" s="287"/>
      <c r="F74" s="287"/>
      <c r="G74" s="287"/>
      <c r="H74" s="287"/>
      <c r="I74" s="287"/>
      <c r="J74" s="287"/>
      <c r="K74" s="287"/>
      <c r="L74" s="287"/>
      <c r="M74" s="287"/>
      <c r="N74" s="287"/>
      <c r="O74" s="287"/>
      <c r="P74" s="287"/>
      <c r="Q74" s="287"/>
      <c r="AE74" s="284"/>
      <c r="AS74" s="295"/>
      <c r="BF74" s="326">
        <f>SUM(AS73+BF73)</f>
        <v>8000000</v>
      </c>
      <c r="BG74" s="288">
        <f>AF73-AS73-BF73</f>
        <v>0</v>
      </c>
      <c r="BH74" s="327">
        <f>SUM(BI73+AS73+BF73)</f>
        <v>12000000</v>
      </c>
      <c r="BI74" s="289">
        <f>SUM(BG73)</f>
        <v>0</v>
      </c>
      <c r="BJ74" s="381" t="s">
        <v>37</v>
      </c>
      <c r="BK74" s="284"/>
      <c r="BL74" s="263"/>
      <c r="BM74" s="263"/>
      <c r="BN74" s="263"/>
      <c r="BO74" s="263"/>
      <c r="BP74" s="263"/>
      <c r="BQ74" s="263"/>
      <c r="BR74" s="263"/>
      <c r="BS74" s="263"/>
      <c r="BT74" s="263"/>
      <c r="BU74" s="263"/>
      <c r="BV74" s="263"/>
      <c r="BW74" s="263"/>
      <c r="BX74" s="263"/>
      <c r="BY74" s="263"/>
      <c r="BZ74" s="263"/>
      <c r="CA74" s="263"/>
      <c r="CB74" s="263"/>
      <c r="CC74" s="263"/>
    </row>
    <row r="75" spans="1:98" s="265" customFormat="1" ht="24.75" customHeight="1" x14ac:dyDescent="0.2">
      <c r="A75" s="287"/>
      <c r="D75" s="287"/>
      <c r="E75" s="287"/>
      <c r="F75" s="287"/>
      <c r="G75" s="287"/>
      <c r="H75" s="287"/>
      <c r="I75" s="287"/>
      <c r="J75" s="287"/>
      <c r="K75" s="287"/>
      <c r="L75" s="287"/>
      <c r="M75" s="287"/>
      <c r="N75" s="287"/>
      <c r="O75" s="287"/>
      <c r="P75" s="287"/>
      <c r="Q75" s="287"/>
      <c r="AE75" s="284"/>
      <c r="AS75" s="284"/>
      <c r="AT75" s="409">
        <f>SUM(AG73+AT73)</f>
        <v>1000000</v>
      </c>
      <c r="AU75" s="409">
        <f t="shared" ref="AU75:BE75" si="43">SUM(AH73+AU73)</f>
        <v>1000000</v>
      </c>
      <c r="AV75" s="409">
        <f t="shared" si="43"/>
        <v>1000000</v>
      </c>
      <c r="AW75" s="409">
        <f t="shared" si="43"/>
        <v>1000000</v>
      </c>
      <c r="AX75" s="409">
        <f t="shared" si="43"/>
        <v>1000000</v>
      </c>
      <c r="AY75" s="409">
        <f t="shared" si="43"/>
        <v>1000000</v>
      </c>
      <c r="AZ75" s="409">
        <f t="shared" si="43"/>
        <v>1000000</v>
      </c>
      <c r="BA75" s="409">
        <f t="shared" si="43"/>
        <v>1000000</v>
      </c>
      <c r="BB75" s="409">
        <f t="shared" si="43"/>
        <v>0</v>
      </c>
      <c r="BC75" s="409">
        <f t="shared" si="43"/>
        <v>0</v>
      </c>
      <c r="BD75" s="409">
        <f t="shared" si="43"/>
        <v>0</v>
      </c>
      <c r="BE75" s="409">
        <f t="shared" si="43"/>
        <v>0</v>
      </c>
      <c r="BF75" s="409">
        <f>SUM(AT75:BE75)</f>
        <v>8000000</v>
      </c>
      <c r="BG75" s="284"/>
      <c r="BH75" s="290"/>
      <c r="BI75" s="291">
        <f>SUM(BI73-BI74)</f>
        <v>4000000</v>
      </c>
      <c r="BJ75" s="381" t="s">
        <v>36</v>
      </c>
      <c r="BK75" s="284"/>
      <c r="BL75" s="263"/>
      <c r="BM75" s="263"/>
      <c r="BN75" s="263"/>
      <c r="BO75" s="263"/>
      <c r="BP75" s="263"/>
      <c r="BQ75" s="263"/>
      <c r="BR75" s="263"/>
      <c r="BS75" s="263"/>
      <c r="BT75" s="263"/>
      <c r="BU75" s="263"/>
      <c r="BV75" s="263"/>
      <c r="BW75" s="263"/>
      <c r="BX75" s="263"/>
      <c r="BY75" s="263"/>
      <c r="BZ75" s="263"/>
      <c r="CA75" s="263"/>
      <c r="CB75" s="263"/>
      <c r="CC75" s="263"/>
    </row>
    <row r="76" spans="1:98" s="265" customFormat="1" ht="16.5" customHeight="1" x14ac:dyDescent="0.2">
      <c r="A76" s="827" t="s">
        <v>9</v>
      </c>
      <c r="B76" s="828"/>
      <c r="C76" s="244" t="s">
        <v>71</v>
      </c>
      <c r="D76" s="245"/>
      <c r="E76" s="245"/>
      <c r="F76" s="245"/>
      <c r="G76" s="245"/>
      <c r="H76" s="245"/>
      <c r="I76" s="245"/>
      <c r="J76" s="245"/>
      <c r="K76" s="245"/>
      <c r="L76" s="245"/>
      <c r="M76" s="245"/>
      <c r="N76" s="245"/>
      <c r="O76" s="245"/>
      <c r="P76" s="245"/>
      <c r="Q76" s="245"/>
      <c r="R76" s="245"/>
      <c r="S76" s="245"/>
      <c r="T76" s="246"/>
      <c r="U76" s="246"/>
      <c r="V76" s="246"/>
      <c r="W76" s="246"/>
      <c r="X76" s="246"/>
      <c r="Y76" s="246"/>
      <c r="Z76" s="246"/>
      <c r="AA76" s="246"/>
      <c r="AB76" s="246"/>
      <c r="AC76" s="246"/>
      <c r="AD76" s="246"/>
      <c r="AE76" s="297"/>
      <c r="AF76" s="245"/>
      <c r="AG76" s="246"/>
      <c r="AH76" s="246"/>
      <c r="AI76" s="246"/>
      <c r="AJ76" s="246"/>
      <c r="AK76" s="246"/>
      <c r="AL76" s="246"/>
      <c r="AM76" s="246"/>
      <c r="AN76" s="246"/>
      <c r="AO76" s="246"/>
      <c r="AP76" s="246"/>
      <c r="AQ76" s="246"/>
      <c r="AR76" s="246"/>
      <c r="AS76" s="247"/>
      <c r="AT76" s="246"/>
      <c r="AU76" s="246"/>
      <c r="AV76" s="246"/>
      <c r="AW76" s="246"/>
      <c r="AX76" s="246"/>
      <c r="AY76" s="246"/>
      <c r="AZ76" s="246"/>
      <c r="BA76" s="246"/>
      <c r="BB76" s="246"/>
      <c r="BC76" s="246"/>
      <c r="BD76" s="246"/>
      <c r="BE76" s="246"/>
      <c r="BF76" s="247"/>
      <c r="BG76" s="247"/>
      <c r="BH76" s="243"/>
      <c r="BI76" s="248"/>
      <c r="BJ76" s="382"/>
      <c r="BK76" s="246"/>
      <c r="BL76" s="246"/>
      <c r="BM76" s="246"/>
      <c r="BN76" s="246"/>
      <c r="BO76" s="246"/>
      <c r="BP76" s="297"/>
      <c r="BQ76" s="246"/>
      <c r="BR76" s="246"/>
      <c r="BS76" s="246"/>
      <c r="BT76" s="246"/>
      <c r="BU76" s="246"/>
      <c r="BV76" s="247"/>
      <c r="BW76" s="247"/>
      <c r="BX76" s="247"/>
      <c r="BY76" s="243"/>
      <c r="BZ76" s="248"/>
      <c r="CA76" s="247"/>
      <c r="CB76" s="247"/>
      <c r="CC76" s="263"/>
      <c r="CD76" s="263"/>
      <c r="CE76" s="263"/>
      <c r="CF76" s="263"/>
      <c r="CG76" s="263"/>
      <c r="CH76" s="264"/>
      <c r="CI76" s="263"/>
      <c r="CJ76" s="263"/>
      <c r="CK76" s="263"/>
      <c r="CL76" s="263"/>
      <c r="CM76" s="263"/>
      <c r="CN76" s="263"/>
      <c r="CO76" s="263"/>
      <c r="CP76" s="263"/>
      <c r="CQ76" s="263"/>
      <c r="CR76" s="263"/>
      <c r="CS76" s="263"/>
      <c r="CT76" s="263"/>
    </row>
    <row r="77" spans="1:98" s="265" customFormat="1" ht="16.5" customHeight="1" x14ac:dyDescent="0.2">
      <c r="A77" s="829" t="s">
        <v>10</v>
      </c>
      <c r="B77" s="830"/>
      <c r="C77" s="251" t="s">
        <v>84</v>
      </c>
      <c r="D77" s="252"/>
      <c r="E77" s="252"/>
      <c r="F77" s="252"/>
      <c r="G77" s="252"/>
      <c r="H77" s="252"/>
      <c r="I77" s="252"/>
      <c r="J77" s="252"/>
      <c r="K77" s="252"/>
      <c r="L77" s="252"/>
      <c r="M77" s="252"/>
      <c r="N77" s="252"/>
      <c r="O77" s="252"/>
      <c r="P77" s="252"/>
      <c r="Q77" s="252"/>
      <c r="R77" s="252"/>
      <c r="S77" s="252"/>
      <c r="T77" s="266"/>
      <c r="U77" s="266"/>
      <c r="V77" s="266"/>
      <c r="W77" s="266"/>
      <c r="X77" s="266"/>
      <c r="Y77" s="266"/>
      <c r="Z77" s="266"/>
      <c r="AA77" s="266"/>
      <c r="AB77" s="266"/>
      <c r="AC77" s="266"/>
      <c r="AD77" s="266"/>
      <c r="AE77" s="253"/>
      <c r="AF77" s="252"/>
      <c r="AG77" s="266"/>
      <c r="AH77" s="266"/>
      <c r="AI77" s="266"/>
      <c r="AJ77" s="266"/>
      <c r="AK77" s="266"/>
      <c r="AL77" s="266"/>
      <c r="AM77" s="266"/>
      <c r="AN77" s="266"/>
      <c r="AO77" s="266"/>
      <c r="AP77" s="266"/>
      <c r="AQ77" s="266"/>
      <c r="AR77" s="266"/>
      <c r="AS77" s="253"/>
      <c r="AT77" s="266"/>
      <c r="AU77" s="266"/>
      <c r="AV77" s="266"/>
      <c r="AW77" s="266"/>
      <c r="AX77" s="266"/>
      <c r="AY77" s="266"/>
      <c r="AZ77" s="266"/>
      <c r="BA77" s="266"/>
      <c r="BB77" s="266"/>
      <c r="BC77" s="266"/>
      <c r="BD77" s="266"/>
      <c r="BE77" s="266"/>
      <c r="BF77" s="253"/>
      <c r="BG77" s="253"/>
      <c r="BH77" s="250"/>
      <c r="BI77" s="254"/>
      <c r="BJ77" s="382"/>
      <c r="BK77" s="245"/>
      <c r="BL77" s="245"/>
      <c r="BM77" s="245"/>
      <c r="BN77" s="245"/>
      <c r="BO77" s="245"/>
      <c r="BP77" s="245"/>
      <c r="BQ77" s="245"/>
      <c r="BR77" s="245"/>
      <c r="BS77" s="245"/>
      <c r="BT77" s="245"/>
      <c r="BU77" s="245"/>
      <c r="BV77" s="245"/>
      <c r="BW77" s="245"/>
      <c r="BX77" s="245"/>
      <c r="BY77" s="245"/>
      <c r="BZ77" s="245"/>
      <c r="CA77" s="247"/>
      <c r="CB77" s="247"/>
      <c r="CC77" s="263">
        <v>1100000</v>
      </c>
      <c r="CD77" s="263"/>
      <c r="CE77" s="263"/>
      <c r="CF77" s="263"/>
      <c r="CG77" s="263"/>
      <c r="CH77" s="264"/>
      <c r="CI77" s="263"/>
      <c r="CJ77" s="263"/>
      <c r="CK77" s="263"/>
      <c r="CL77" s="263"/>
      <c r="CM77" s="263"/>
      <c r="CN77" s="263"/>
      <c r="CO77" s="263"/>
      <c r="CP77" s="263"/>
      <c r="CQ77" s="263"/>
      <c r="CR77" s="263"/>
      <c r="CS77" s="263"/>
      <c r="CT77" s="263"/>
    </row>
    <row r="78" spans="1:98" s="273" customFormat="1" ht="15" x14ac:dyDescent="0.2">
      <c r="R78" s="292"/>
      <c r="S78" s="271"/>
      <c r="BJ78" s="381"/>
    </row>
    <row r="79" spans="1:98" s="273" customFormat="1" ht="15" x14ac:dyDescent="0.2">
      <c r="A79" s="366" t="s">
        <v>72</v>
      </c>
      <c r="R79" s="292"/>
      <c r="S79" s="271"/>
      <c r="BJ79" s="381"/>
    </row>
    <row r="80" spans="1:98" s="268" customFormat="1" ht="48.75" customHeight="1" x14ac:dyDescent="0.2">
      <c r="A80" s="831" t="s">
        <v>11</v>
      </c>
      <c r="B80" s="824" t="s">
        <v>12</v>
      </c>
      <c r="C80" s="824" t="s">
        <v>26</v>
      </c>
      <c r="D80" s="839" t="s">
        <v>13</v>
      </c>
      <c r="E80" s="839"/>
      <c r="F80" s="839"/>
      <c r="G80" s="839"/>
      <c r="H80" s="839"/>
      <c r="I80" s="839"/>
      <c r="J80" s="839"/>
      <c r="K80" s="839"/>
      <c r="L80" s="839"/>
      <c r="M80" s="839"/>
      <c r="N80" s="839"/>
      <c r="O80" s="839"/>
      <c r="P80" s="839"/>
      <c r="Q80" s="839"/>
      <c r="R80" s="824" t="s">
        <v>24</v>
      </c>
      <c r="S80" s="840" t="s">
        <v>21</v>
      </c>
      <c r="T80" s="841"/>
      <c r="U80" s="841"/>
      <c r="V80" s="841"/>
      <c r="W80" s="841"/>
      <c r="X80" s="841"/>
      <c r="Y80" s="841"/>
      <c r="Z80" s="841"/>
      <c r="AA80" s="841"/>
      <c r="AB80" s="841"/>
      <c r="AC80" s="841"/>
      <c r="AD80" s="841"/>
      <c r="AE80" s="842"/>
      <c r="AF80" s="843" t="s">
        <v>6</v>
      </c>
      <c r="AG80" s="843"/>
      <c r="AH80" s="843"/>
      <c r="AI80" s="843"/>
      <c r="AJ80" s="843"/>
      <c r="AK80" s="843"/>
      <c r="AL80" s="843"/>
      <c r="AM80" s="843"/>
      <c r="AN80" s="843"/>
      <c r="AO80" s="843"/>
      <c r="AP80" s="843"/>
      <c r="AQ80" s="843"/>
      <c r="AR80" s="843"/>
      <c r="AS80" s="843"/>
      <c r="AT80" s="847" t="s">
        <v>40</v>
      </c>
      <c r="AU80" s="848"/>
      <c r="AV80" s="848"/>
      <c r="AW80" s="848"/>
      <c r="AX80" s="848"/>
      <c r="AY80" s="848"/>
      <c r="AZ80" s="848"/>
      <c r="BA80" s="848"/>
      <c r="BB80" s="848"/>
      <c r="BC80" s="848"/>
      <c r="BD80" s="848"/>
      <c r="BE80" s="848"/>
      <c r="BF80" s="849"/>
      <c r="BG80" s="824" t="s">
        <v>37</v>
      </c>
      <c r="BH80" s="824" t="s">
        <v>124</v>
      </c>
      <c r="BI80" s="844" t="s">
        <v>38</v>
      </c>
      <c r="BJ80" s="243"/>
      <c r="BK80" s="245"/>
      <c r="BL80" s="245"/>
      <c r="BM80" s="245"/>
      <c r="BN80" s="245"/>
      <c r="BO80" s="245"/>
      <c r="BP80" s="245"/>
      <c r="BQ80" s="245"/>
      <c r="BR80" s="245"/>
      <c r="BS80" s="245"/>
      <c r="BT80" s="245"/>
      <c r="BU80" s="245"/>
      <c r="BV80" s="245"/>
      <c r="BW80" s="245"/>
      <c r="BX80" s="245"/>
      <c r="BY80" s="245"/>
      <c r="BZ80" s="245"/>
      <c r="CA80" s="267"/>
      <c r="CB80" s="267"/>
    </row>
    <row r="81" spans="1:81" s="268" customFormat="1" ht="48.75" customHeight="1" x14ac:dyDescent="0.2">
      <c r="A81" s="832"/>
      <c r="B81" s="825"/>
      <c r="C81" s="825"/>
      <c r="D81" s="836" t="s">
        <v>22</v>
      </c>
      <c r="E81" s="834" t="s">
        <v>23</v>
      </c>
      <c r="F81" s="835"/>
      <c r="G81" s="835"/>
      <c r="H81" s="835"/>
      <c r="I81" s="835"/>
      <c r="J81" s="835"/>
      <c r="K81" s="835"/>
      <c r="L81" s="835"/>
      <c r="M81" s="835"/>
      <c r="N81" s="835"/>
      <c r="O81" s="835"/>
      <c r="P81" s="835"/>
      <c r="Q81" s="835"/>
      <c r="R81" s="825"/>
      <c r="S81" s="836" t="s">
        <v>22</v>
      </c>
      <c r="T81" s="834" t="s">
        <v>23</v>
      </c>
      <c r="U81" s="835"/>
      <c r="V81" s="835"/>
      <c r="W81" s="835"/>
      <c r="X81" s="835"/>
      <c r="Y81" s="835"/>
      <c r="Z81" s="835"/>
      <c r="AA81" s="835"/>
      <c r="AB81" s="835"/>
      <c r="AC81" s="835"/>
      <c r="AD81" s="835"/>
      <c r="AE81" s="838"/>
      <c r="AF81" s="836" t="s">
        <v>22</v>
      </c>
      <c r="AG81" s="834" t="s">
        <v>23</v>
      </c>
      <c r="AH81" s="835"/>
      <c r="AI81" s="835"/>
      <c r="AJ81" s="835"/>
      <c r="AK81" s="835"/>
      <c r="AL81" s="835"/>
      <c r="AM81" s="835"/>
      <c r="AN81" s="835"/>
      <c r="AO81" s="835"/>
      <c r="AP81" s="835"/>
      <c r="AQ81" s="835"/>
      <c r="AR81" s="835"/>
      <c r="AS81" s="838"/>
      <c r="AT81" s="850"/>
      <c r="AU81" s="851"/>
      <c r="AV81" s="851"/>
      <c r="AW81" s="851"/>
      <c r="AX81" s="851"/>
      <c r="AY81" s="851"/>
      <c r="AZ81" s="851"/>
      <c r="BA81" s="851"/>
      <c r="BB81" s="851"/>
      <c r="BC81" s="851"/>
      <c r="BD81" s="851"/>
      <c r="BE81" s="851"/>
      <c r="BF81" s="852"/>
      <c r="BG81" s="825"/>
      <c r="BH81" s="825"/>
      <c r="BI81" s="845"/>
      <c r="BJ81" s="243"/>
      <c r="BK81" s="245"/>
      <c r="BL81" s="245"/>
      <c r="BM81" s="245"/>
      <c r="BN81" s="245"/>
      <c r="BO81" s="245"/>
      <c r="BP81" s="245"/>
      <c r="BQ81" s="245"/>
      <c r="BR81" s="245"/>
      <c r="BS81" s="245"/>
      <c r="BT81" s="245"/>
      <c r="BU81" s="245"/>
      <c r="BV81" s="245"/>
      <c r="BW81" s="245"/>
      <c r="BX81" s="245"/>
      <c r="BY81" s="245"/>
      <c r="BZ81" s="245"/>
      <c r="CA81" s="267"/>
      <c r="CB81" s="267"/>
    </row>
    <row r="82" spans="1:81" s="273" customFormat="1" ht="28.5" customHeight="1" x14ac:dyDescent="0.2">
      <c r="A82" s="833"/>
      <c r="B82" s="826"/>
      <c r="C82" s="826"/>
      <c r="D82" s="837"/>
      <c r="E82" s="269">
        <v>1</v>
      </c>
      <c r="F82" s="269">
        <v>2</v>
      </c>
      <c r="G82" s="269">
        <v>3</v>
      </c>
      <c r="H82" s="269">
        <v>4</v>
      </c>
      <c r="I82" s="269">
        <v>5</v>
      </c>
      <c r="J82" s="269">
        <v>6</v>
      </c>
      <c r="K82" s="269">
        <v>7</v>
      </c>
      <c r="L82" s="269">
        <v>8</v>
      </c>
      <c r="M82" s="269">
        <v>9</v>
      </c>
      <c r="N82" s="269">
        <v>10</v>
      </c>
      <c r="O82" s="269">
        <v>11</v>
      </c>
      <c r="P82" s="269">
        <v>12</v>
      </c>
      <c r="Q82" s="269" t="s">
        <v>25</v>
      </c>
      <c r="R82" s="826"/>
      <c r="S82" s="837"/>
      <c r="T82" s="269">
        <v>1</v>
      </c>
      <c r="U82" s="269">
        <v>2</v>
      </c>
      <c r="V82" s="269">
        <v>3</v>
      </c>
      <c r="W82" s="269">
        <v>4</v>
      </c>
      <c r="X82" s="269">
        <v>5</v>
      </c>
      <c r="Y82" s="269">
        <v>6</v>
      </c>
      <c r="Z82" s="269">
        <v>7</v>
      </c>
      <c r="AA82" s="269">
        <v>8</v>
      </c>
      <c r="AB82" s="269">
        <v>9</v>
      </c>
      <c r="AC82" s="269">
        <v>10</v>
      </c>
      <c r="AD82" s="269">
        <v>11</v>
      </c>
      <c r="AE82" s="269">
        <v>12</v>
      </c>
      <c r="AF82" s="837"/>
      <c r="AG82" s="269">
        <v>1</v>
      </c>
      <c r="AH82" s="269">
        <v>2</v>
      </c>
      <c r="AI82" s="269">
        <v>3</v>
      </c>
      <c r="AJ82" s="269">
        <v>4</v>
      </c>
      <c r="AK82" s="269">
        <v>5</v>
      </c>
      <c r="AL82" s="269">
        <v>6</v>
      </c>
      <c r="AM82" s="269">
        <v>7</v>
      </c>
      <c r="AN82" s="269">
        <v>8</v>
      </c>
      <c r="AO82" s="269">
        <v>9</v>
      </c>
      <c r="AP82" s="269">
        <v>10</v>
      </c>
      <c r="AQ82" s="269">
        <v>11</v>
      </c>
      <c r="AR82" s="269">
        <v>12</v>
      </c>
      <c r="AS82" s="269" t="s">
        <v>16</v>
      </c>
      <c r="AT82" s="270">
        <v>1</v>
      </c>
      <c r="AU82" s="270">
        <v>2</v>
      </c>
      <c r="AV82" s="270">
        <v>3</v>
      </c>
      <c r="AW82" s="270">
        <v>4</v>
      </c>
      <c r="AX82" s="270">
        <v>5</v>
      </c>
      <c r="AY82" s="270">
        <v>6</v>
      </c>
      <c r="AZ82" s="270">
        <v>7</v>
      </c>
      <c r="BA82" s="270">
        <v>8</v>
      </c>
      <c r="BB82" s="270">
        <v>9</v>
      </c>
      <c r="BC82" s="270">
        <v>10</v>
      </c>
      <c r="BD82" s="270">
        <v>11</v>
      </c>
      <c r="BE82" s="270">
        <v>12</v>
      </c>
      <c r="BF82" s="269" t="s">
        <v>16</v>
      </c>
      <c r="BG82" s="826"/>
      <c r="BH82" s="826"/>
      <c r="BI82" s="846"/>
      <c r="BJ82" s="271"/>
      <c r="BK82" s="272"/>
      <c r="BL82" s="272"/>
      <c r="BM82" s="272"/>
      <c r="BN82" s="272"/>
      <c r="BO82" s="272"/>
      <c r="BP82" s="272"/>
      <c r="BQ82" s="272"/>
      <c r="BR82" s="272"/>
      <c r="BS82" s="272"/>
      <c r="BT82" s="272"/>
      <c r="BU82" s="272"/>
      <c r="BV82" s="272"/>
      <c r="BW82" s="272"/>
      <c r="BX82" s="272"/>
      <c r="BY82" s="272"/>
      <c r="BZ82" s="272"/>
      <c r="CA82" s="272"/>
      <c r="CB82" s="272"/>
    </row>
    <row r="83" spans="1:81" s="273" customFormat="1" ht="20.25" customHeight="1" thickBot="1" x14ac:dyDescent="0.25">
      <c r="A83" s="346"/>
      <c r="B83" s="347" t="s">
        <v>80</v>
      </c>
      <c r="C83" s="285" t="s">
        <v>29</v>
      </c>
      <c r="D83" s="255">
        <v>12</v>
      </c>
      <c r="E83" s="255">
        <v>1</v>
      </c>
      <c r="F83" s="255">
        <v>1</v>
      </c>
      <c r="G83" s="348">
        <v>1</v>
      </c>
      <c r="H83" s="348">
        <v>1</v>
      </c>
      <c r="I83" s="348">
        <v>1</v>
      </c>
      <c r="J83" s="348">
        <v>1</v>
      </c>
      <c r="K83" s="348">
        <v>1</v>
      </c>
      <c r="L83" s="348">
        <v>1</v>
      </c>
      <c r="M83" s="348"/>
      <c r="N83" s="348"/>
      <c r="O83" s="348"/>
      <c r="P83" s="348"/>
      <c r="Q83" s="349">
        <f>SUM(E83:P83)</f>
        <v>8</v>
      </c>
      <c r="R83" s="256" t="s">
        <v>62</v>
      </c>
      <c r="S83" s="338">
        <v>1600000</v>
      </c>
      <c r="T83" s="338">
        <v>1600000</v>
      </c>
      <c r="U83" s="338">
        <v>1600000</v>
      </c>
      <c r="V83" s="338">
        <v>1600000</v>
      </c>
      <c r="W83" s="338">
        <v>1600000</v>
      </c>
      <c r="X83" s="338">
        <v>1600000</v>
      </c>
      <c r="Y83" s="338">
        <v>1600000</v>
      </c>
      <c r="Z83" s="338">
        <v>1600000</v>
      </c>
      <c r="AA83" s="338">
        <v>1600000</v>
      </c>
      <c r="AB83" s="274"/>
      <c r="AC83" s="274"/>
      <c r="AD83" s="274"/>
      <c r="AE83" s="274"/>
      <c r="AF83" s="275">
        <f t="shared" ref="AF83" si="44">SUM(Q83*S83)</f>
        <v>12800000</v>
      </c>
      <c r="AG83" s="276">
        <f>T83*E83</f>
        <v>1600000</v>
      </c>
      <c r="AH83" s="276">
        <f>U83*F83</f>
        <v>1600000</v>
      </c>
      <c r="AI83" s="276">
        <f t="shared" ref="AI83:AR83" si="45">V83*G83</f>
        <v>1600000</v>
      </c>
      <c r="AJ83" s="276">
        <f t="shared" si="45"/>
        <v>1600000</v>
      </c>
      <c r="AK83" s="276">
        <f t="shared" si="45"/>
        <v>1600000</v>
      </c>
      <c r="AL83" s="276">
        <f t="shared" si="45"/>
        <v>1600000</v>
      </c>
      <c r="AM83" s="276">
        <f t="shared" si="45"/>
        <v>1600000</v>
      </c>
      <c r="AN83" s="276">
        <f t="shared" si="45"/>
        <v>1600000</v>
      </c>
      <c r="AO83" s="276">
        <f t="shared" si="45"/>
        <v>0</v>
      </c>
      <c r="AP83" s="276">
        <f t="shared" si="45"/>
        <v>0</v>
      </c>
      <c r="AQ83" s="276">
        <f t="shared" si="45"/>
        <v>0</v>
      </c>
      <c r="AR83" s="276">
        <f t="shared" si="45"/>
        <v>0</v>
      </c>
      <c r="AS83" s="277">
        <f t="shared" ref="AS83" si="46">SUM(AG83:AR83)</f>
        <v>12800000</v>
      </c>
      <c r="AT83" s="276"/>
      <c r="AU83" s="276"/>
      <c r="AV83" s="276"/>
      <c r="AW83" s="276"/>
      <c r="AX83" s="276"/>
      <c r="AY83" s="276"/>
      <c r="AZ83" s="276"/>
      <c r="BA83" s="276"/>
      <c r="BB83" s="276"/>
      <c r="BC83" s="276"/>
      <c r="BD83" s="276"/>
      <c r="BE83" s="276"/>
      <c r="BF83" s="304">
        <f>SUM(AT83:BE83)</f>
        <v>0</v>
      </c>
      <c r="BG83" s="350">
        <f>AF83-AS83-BF83</f>
        <v>0</v>
      </c>
      <c r="BH83" s="351">
        <f>S83*D83</f>
        <v>19200000</v>
      </c>
      <c r="BI83" s="352">
        <f>BH83-AS83-BF83</f>
        <v>6400000</v>
      </c>
      <c r="BJ83" s="383">
        <f>SUM(Q83/D83)</f>
        <v>0.66666666666666663</v>
      </c>
    </row>
    <row r="84" spans="1:81" s="273" customFormat="1" ht="20.25" customHeight="1" thickBot="1" x14ac:dyDescent="0.25">
      <c r="A84" s="314"/>
      <c r="B84" s="315" t="s">
        <v>5</v>
      </c>
      <c r="C84" s="315"/>
      <c r="D84" s="316"/>
      <c r="E84" s="317"/>
      <c r="F84" s="317"/>
      <c r="G84" s="317"/>
      <c r="H84" s="317"/>
      <c r="I84" s="317"/>
      <c r="J84" s="317"/>
      <c r="K84" s="317"/>
      <c r="L84" s="317"/>
      <c r="M84" s="317"/>
      <c r="N84" s="317"/>
      <c r="O84" s="317"/>
      <c r="P84" s="317"/>
      <c r="Q84" s="318"/>
      <c r="R84" s="319"/>
      <c r="S84" s="316"/>
      <c r="T84" s="354"/>
      <c r="U84" s="354"/>
      <c r="V84" s="354"/>
      <c r="W84" s="354"/>
      <c r="X84" s="354"/>
      <c r="Y84" s="354"/>
      <c r="Z84" s="354"/>
      <c r="AA84" s="354"/>
      <c r="AB84" s="354"/>
      <c r="AC84" s="354"/>
      <c r="AD84" s="354"/>
      <c r="AE84" s="354"/>
      <c r="AF84" s="355">
        <f>SUM(AF83:AF83)</f>
        <v>12800000</v>
      </c>
      <c r="AG84" s="355">
        <f>SUM(AG83:AG83)</f>
        <v>1600000</v>
      </c>
      <c r="AH84" s="355">
        <f>SUM(AH83:AH83)</f>
        <v>1600000</v>
      </c>
      <c r="AI84" s="355">
        <f t="shared" ref="AI84:AR84" si="47">SUM(AI83:AI83)</f>
        <v>1600000</v>
      </c>
      <c r="AJ84" s="355">
        <f t="shared" si="47"/>
        <v>1600000</v>
      </c>
      <c r="AK84" s="355">
        <f t="shared" si="47"/>
        <v>1600000</v>
      </c>
      <c r="AL84" s="355">
        <f t="shared" si="47"/>
        <v>1600000</v>
      </c>
      <c r="AM84" s="355">
        <f t="shared" si="47"/>
        <v>1600000</v>
      </c>
      <c r="AN84" s="355">
        <f t="shared" si="47"/>
        <v>1600000</v>
      </c>
      <c r="AO84" s="355">
        <f t="shared" si="47"/>
        <v>0</v>
      </c>
      <c r="AP84" s="355">
        <f t="shared" si="47"/>
        <v>0</v>
      </c>
      <c r="AQ84" s="355">
        <f t="shared" si="47"/>
        <v>0</v>
      </c>
      <c r="AR84" s="355">
        <f t="shared" si="47"/>
        <v>0</v>
      </c>
      <c r="AS84" s="355">
        <f>SUM(AS83:AS83)</f>
        <v>12800000</v>
      </c>
      <c r="AT84" s="355">
        <f>SUM(AT83:AT83)</f>
        <v>0</v>
      </c>
      <c r="AU84" s="355">
        <f t="shared" ref="AU84:BE84" si="48">SUM(AU83:AU83)</f>
        <v>0</v>
      </c>
      <c r="AV84" s="355">
        <f t="shared" si="48"/>
        <v>0</v>
      </c>
      <c r="AW84" s="355">
        <f t="shared" si="48"/>
        <v>0</v>
      </c>
      <c r="AX84" s="355">
        <f t="shared" si="48"/>
        <v>0</v>
      </c>
      <c r="AY84" s="355">
        <f t="shared" si="48"/>
        <v>0</v>
      </c>
      <c r="AZ84" s="355">
        <f t="shared" si="48"/>
        <v>0</v>
      </c>
      <c r="BA84" s="355">
        <f t="shared" si="48"/>
        <v>0</v>
      </c>
      <c r="BB84" s="355">
        <f t="shared" si="48"/>
        <v>0</v>
      </c>
      <c r="BC84" s="355">
        <f t="shared" si="48"/>
        <v>0</v>
      </c>
      <c r="BD84" s="355">
        <f t="shared" si="48"/>
        <v>0</v>
      </c>
      <c r="BE84" s="355">
        <f t="shared" si="48"/>
        <v>0</v>
      </c>
      <c r="BF84" s="355">
        <f>SUM(BF83:BF83)</f>
        <v>0</v>
      </c>
      <c r="BG84" s="356">
        <f>AF84-AS84-BF84</f>
        <v>0</v>
      </c>
      <c r="BH84" s="355">
        <f>SUM(BH83:BH83)</f>
        <v>19200000</v>
      </c>
      <c r="BI84" s="355">
        <f>SUM(BI83:BI83)</f>
        <v>6400000</v>
      </c>
      <c r="BJ84" s="385">
        <f>SUM(BJ83)</f>
        <v>0.66666666666666663</v>
      </c>
    </row>
    <row r="85" spans="1:81" s="265" customFormat="1" ht="24.75" customHeight="1" x14ac:dyDescent="0.2">
      <c r="A85" s="287"/>
      <c r="D85" s="287"/>
      <c r="E85" s="287"/>
      <c r="F85" s="287"/>
      <c r="G85" s="287"/>
      <c r="H85" s="287"/>
      <c r="I85" s="287"/>
      <c r="J85" s="287"/>
      <c r="K85" s="287"/>
      <c r="L85" s="287"/>
      <c r="M85" s="287"/>
      <c r="N85" s="287"/>
      <c r="O85" s="287"/>
      <c r="P85" s="287"/>
      <c r="Q85" s="287"/>
      <c r="AE85" s="284"/>
      <c r="AS85" s="295"/>
      <c r="BF85" s="326">
        <f>SUM(AS84+BF84)</f>
        <v>12800000</v>
      </c>
      <c r="BG85" s="288">
        <f>AF84-AS84-BF84</f>
        <v>0</v>
      </c>
      <c r="BH85" s="327">
        <f>SUM(BI84+AS84+BF84)</f>
        <v>19200000</v>
      </c>
      <c r="BI85" s="289">
        <f>SUM(BG84)</f>
        <v>0</v>
      </c>
      <c r="BJ85" s="381" t="s">
        <v>37</v>
      </c>
      <c r="BK85" s="284"/>
      <c r="BL85" s="263"/>
      <c r="BM85" s="263"/>
      <c r="BN85" s="263"/>
      <c r="BO85" s="263"/>
      <c r="BP85" s="263"/>
      <c r="BQ85" s="263"/>
      <c r="BR85" s="263"/>
      <c r="BS85" s="263"/>
      <c r="BT85" s="263"/>
      <c r="BU85" s="263"/>
      <c r="BV85" s="263"/>
      <c r="BW85" s="263"/>
      <c r="BX85" s="263"/>
      <c r="BY85" s="263"/>
      <c r="BZ85" s="263"/>
      <c r="CA85" s="263"/>
      <c r="CB85" s="263"/>
      <c r="CC85" s="263"/>
    </row>
    <row r="86" spans="1:81" s="265" customFormat="1" ht="24.75" customHeight="1" x14ac:dyDescent="0.2">
      <c r="A86" s="287"/>
      <c r="D86" s="287"/>
      <c r="E86" s="287"/>
      <c r="F86" s="287"/>
      <c r="G86" s="287"/>
      <c r="H86" s="287"/>
      <c r="I86" s="287"/>
      <c r="J86" s="287"/>
      <c r="K86" s="287"/>
      <c r="L86" s="287"/>
      <c r="M86" s="287"/>
      <c r="N86" s="287"/>
      <c r="O86" s="287"/>
      <c r="P86" s="287"/>
      <c r="Q86" s="287"/>
      <c r="AE86" s="284"/>
      <c r="AS86" s="284"/>
      <c r="AT86" s="409">
        <f>SUM(AG84+AT84)</f>
        <v>1600000</v>
      </c>
      <c r="AU86" s="409">
        <f t="shared" ref="AU86:BE86" si="49">SUM(AH84+AU84)</f>
        <v>1600000</v>
      </c>
      <c r="AV86" s="409">
        <f t="shared" si="49"/>
        <v>1600000</v>
      </c>
      <c r="AW86" s="409">
        <f t="shared" si="49"/>
        <v>1600000</v>
      </c>
      <c r="AX86" s="409">
        <f t="shared" si="49"/>
        <v>1600000</v>
      </c>
      <c r="AY86" s="409">
        <f t="shared" si="49"/>
        <v>1600000</v>
      </c>
      <c r="AZ86" s="409">
        <f t="shared" si="49"/>
        <v>1600000</v>
      </c>
      <c r="BA86" s="409">
        <f t="shared" si="49"/>
        <v>1600000</v>
      </c>
      <c r="BB86" s="409">
        <f t="shared" si="49"/>
        <v>0</v>
      </c>
      <c r="BC86" s="409">
        <f t="shared" si="49"/>
        <v>0</v>
      </c>
      <c r="BD86" s="409">
        <f t="shared" si="49"/>
        <v>0</v>
      </c>
      <c r="BE86" s="409">
        <f t="shared" si="49"/>
        <v>0</v>
      </c>
      <c r="BF86" s="409">
        <f>SUM(AT86:BE86)</f>
        <v>12800000</v>
      </c>
      <c r="BG86" s="284"/>
      <c r="BH86" s="290"/>
      <c r="BI86" s="291">
        <f>SUM(BI84-BI85)</f>
        <v>6400000</v>
      </c>
      <c r="BJ86" s="381" t="s">
        <v>36</v>
      </c>
      <c r="BK86" s="284"/>
      <c r="BL86" s="263"/>
      <c r="BM86" s="263"/>
      <c r="BN86" s="263"/>
      <c r="BO86" s="263"/>
      <c r="BP86" s="263"/>
      <c r="BQ86" s="263"/>
      <c r="BR86" s="263"/>
      <c r="BS86" s="263"/>
      <c r="BT86" s="263"/>
      <c r="BU86" s="263"/>
      <c r="BV86" s="263"/>
      <c r="BW86" s="263"/>
      <c r="BX86" s="263"/>
      <c r="BY86" s="263"/>
      <c r="BZ86" s="263"/>
      <c r="CA86" s="263"/>
      <c r="CB86" s="263"/>
      <c r="CC86" s="263"/>
    </row>
    <row r="87" spans="1:81" s="273" customFormat="1" ht="15" x14ac:dyDescent="0.2">
      <c r="A87" s="366" t="s">
        <v>73</v>
      </c>
      <c r="R87" s="292"/>
      <c r="S87" s="271"/>
      <c r="BJ87" s="381"/>
    </row>
    <row r="88" spans="1:81" s="273" customFormat="1" ht="15" x14ac:dyDescent="0.2">
      <c r="R88" s="292"/>
      <c r="S88" s="271"/>
      <c r="BJ88" s="381"/>
    </row>
    <row r="89" spans="1:81" s="268" customFormat="1" ht="48.75" customHeight="1" x14ac:dyDescent="0.2">
      <c r="A89" s="831" t="s">
        <v>11</v>
      </c>
      <c r="B89" s="824" t="s">
        <v>12</v>
      </c>
      <c r="C89" s="824" t="s">
        <v>26</v>
      </c>
      <c r="D89" s="839" t="s">
        <v>13</v>
      </c>
      <c r="E89" s="839"/>
      <c r="F89" s="839"/>
      <c r="G89" s="839"/>
      <c r="H89" s="839"/>
      <c r="I89" s="839"/>
      <c r="J89" s="839"/>
      <c r="K89" s="839"/>
      <c r="L89" s="839"/>
      <c r="M89" s="839"/>
      <c r="N89" s="839"/>
      <c r="O89" s="839"/>
      <c r="P89" s="839"/>
      <c r="Q89" s="839"/>
      <c r="R89" s="824" t="s">
        <v>24</v>
      </c>
      <c r="S89" s="840" t="s">
        <v>21</v>
      </c>
      <c r="T89" s="841"/>
      <c r="U89" s="841"/>
      <c r="V89" s="841"/>
      <c r="W89" s="841"/>
      <c r="X89" s="841"/>
      <c r="Y89" s="841"/>
      <c r="Z89" s="841"/>
      <c r="AA89" s="841"/>
      <c r="AB89" s="841"/>
      <c r="AC89" s="841"/>
      <c r="AD89" s="841"/>
      <c r="AE89" s="842"/>
      <c r="AF89" s="843" t="s">
        <v>6</v>
      </c>
      <c r="AG89" s="843"/>
      <c r="AH89" s="843"/>
      <c r="AI89" s="843"/>
      <c r="AJ89" s="843"/>
      <c r="AK89" s="843"/>
      <c r="AL89" s="843"/>
      <c r="AM89" s="843"/>
      <c r="AN89" s="843"/>
      <c r="AO89" s="843"/>
      <c r="AP89" s="843"/>
      <c r="AQ89" s="843"/>
      <c r="AR89" s="843"/>
      <c r="AS89" s="843"/>
      <c r="AT89" s="847" t="s">
        <v>40</v>
      </c>
      <c r="AU89" s="848"/>
      <c r="AV89" s="848"/>
      <c r="AW89" s="848"/>
      <c r="AX89" s="848"/>
      <c r="AY89" s="848"/>
      <c r="AZ89" s="848"/>
      <c r="BA89" s="848"/>
      <c r="BB89" s="848"/>
      <c r="BC89" s="848"/>
      <c r="BD89" s="848"/>
      <c r="BE89" s="848"/>
      <c r="BF89" s="849"/>
      <c r="BG89" s="824" t="s">
        <v>37</v>
      </c>
      <c r="BH89" s="824" t="s">
        <v>124</v>
      </c>
      <c r="BI89" s="844" t="s">
        <v>38</v>
      </c>
      <c r="BJ89" s="243"/>
      <c r="BK89" s="245"/>
      <c r="BL89" s="245"/>
      <c r="BM89" s="245"/>
      <c r="BN89" s="245"/>
      <c r="BO89" s="245"/>
      <c r="BP89" s="245"/>
      <c r="BQ89" s="245"/>
      <c r="BR89" s="245"/>
      <c r="BS89" s="245"/>
      <c r="BT89" s="245"/>
      <c r="BU89" s="245"/>
      <c r="BV89" s="245"/>
      <c r="BW89" s="245"/>
      <c r="BX89" s="245"/>
      <c r="BY89" s="245"/>
      <c r="BZ89" s="245"/>
      <c r="CA89" s="267"/>
      <c r="CB89" s="267"/>
    </row>
    <row r="90" spans="1:81" s="268" customFormat="1" ht="48.75" customHeight="1" x14ac:dyDescent="0.2">
      <c r="A90" s="832"/>
      <c r="B90" s="825"/>
      <c r="C90" s="825"/>
      <c r="D90" s="836" t="s">
        <v>22</v>
      </c>
      <c r="E90" s="834" t="s">
        <v>23</v>
      </c>
      <c r="F90" s="835"/>
      <c r="G90" s="835"/>
      <c r="H90" s="835"/>
      <c r="I90" s="835"/>
      <c r="J90" s="835"/>
      <c r="K90" s="835"/>
      <c r="L90" s="835"/>
      <c r="M90" s="835"/>
      <c r="N90" s="835"/>
      <c r="O90" s="835"/>
      <c r="P90" s="835"/>
      <c r="Q90" s="835"/>
      <c r="R90" s="825"/>
      <c r="S90" s="836" t="s">
        <v>22</v>
      </c>
      <c r="T90" s="834" t="s">
        <v>23</v>
      </c>
      <c r="U90" s="835"/>
      <c r="V90" s="835"/>
      <c r="W90" s="835"/>
      <c r="X90" s="835"/>
      <c r="Y90" s="835"/>
      <c r="Z90" s="835"/>
      <c r="AA90" s="835"/>
      <c r="AB90" s="835"/>
      <c r="AC90" s="835"/>
      <c r="AD90" s="835"/>
      <c r="AE90" s="838"/>
      <c r="AF90" s="836" t="s">
        <v>22</v>
      </c>
      <c r="AG90" s="834" t="s">
        <v>23</v>
      </c>
      <c r="AH90" s="835"/>
      <c r="AI90" s="835"/>
      <c r="AJ90" s="835"/>
      <c r="AK90" s="835"/>
      <c r="AL90" s="835"/>
      <c r="AM90" s="835"/>
      <c r="AN90" s="835"/>
      <c r="AO90" s="835"/>
      <c r="AP90" s="835"/>
      <c r="AQ90" s="835"/>
      <c r="AR90" s="835"/>
      <c r="AS90" s="838"/>
      <c r="AT90" s="850"/>
      <c r="AU90" s="851"/>
      <c r="AV90" s="851"/>
      <c r="AW90" s="851"/>
      <c r="AX90" s="851"/>
      <c r="AY90" s="851"/>
      <c r="AZ90" s="851"/>
      <c r="BA90" s="851"/>
      <c r="BB90" s="851"/>
      <c r="BC90" s="851"/>
      <c r="BD90" s="851"/>
      <c r="BE90" s="851"/>
      <c r="BF90" s="852"/>
      <c r="BG90" s="825"/>
      <c r="BH90" s="825"/>
      <c r="BI90" s="845"/>
      <c r="BJ90" s="243"/>
      <c r="BK90" s="245"/>
      <c r="BL90" s="245"/>
      <c r="BM90" s="245"/>
      <c r="BN90" s="245"/>
      <c r="BO90" s="245"/>
      <c r="BP90" s="245"/>
      <c r="BQ90" s="245"/>
      <c r="BR90" s="245"/>
      <c r="BS90" s="245"/>
      <c r="BT90" s="245"/>
      <c r="BU90" s="245"/>
      <c r="BV90" s="245"/>
      <c r="BW90" s="245"/>
      <c r="BX90" s="245"/>
      <c r="BY90" s="245"/>
      <c r="BZ90" s="245"/>
      <c r="CA90" s="267"/>
      <c r="CB90" s="267"/>
    </row>
    <row r="91" spans="1:81" s="273" customFormat="1" ht="28.5" customHeight="1" x14ac:dyDescent="0.2">
      <c r="A91" s="833"/>
      <c r="B91" s="826"/>
      <c r="C91" s="826"/>
      <c r="D91" s="837"/>
      <c r="E91" s="269">
        <v>1</v>
      </c>
      <c r="F91" s="269">
        <v>2</v>
      </c>
      <c r="G91" s="269">
        <v>3</v>
      </c>
      <c r="H91" s="269">
        <v>4</v>
      </c>
      <c r="I91" s="269">
        <v>5</v>
      </c>
      <c r="J91" s="269">
        <v>6</v>
      </c>
      <c r="K91" s="269">
        <v>7</v>
      </c>
      <c r="L91" s="269">
        <v>8</v>
      </c>
      <c r="M91" s="269">
        <v>9</v>
      </c>
      <c r="N91" s="269">
        <v>10</v>
      </c>
      <c r="O91" s="269">
        <v>11</v>
      </c>
      <c r="P91" s="269">
        <v>12</v>
      </c>
      <c r="Q91" s="269" t="s">
        <v>25</v>
      </c>
      <c r="R91" s="826"/>
      <c r="S91" s="837"/>
      <c r="T91" s="269">
        <v>1</v>
      </c>
      <c r="U91" s="269">
        <v>2</v>
      </c>
      <c r="V91" s="269">
        <v>3</v>
      </c>
      <c r="W91" s="269">
        <v>4</v>
      </c>
      <c r="X91" s="269">
        <v>5</v>
      </c>
      <c r="Y91" s="269">
        <v>6</v>
      </c>
      <c r="Z91" s="269">
        <v>7</v>
      </c>
      <c r="AA91" s="269">
        <v>8</v>
      </c>
      <c r="AB91" s="269">
        <v>9</v>
      </c>
      <c r="AC91" s="269">
        <v>10</v>
      </c>
      <c r="AD91" s="269">
        <v>11</v>
      </c>
      <c r="AE91" s="269">
        <v>12</v>
      </c>
      <c r="AF91" s="837"/>
      <c r="AG91" s="269">
        <v>1</v>
      </c>
      <c r="AH91" s="269">
        <v>2</v>
      </c>
      <c r="AI91" s="269">
        <v>3</v>
      </c>
      <c r="AJ91" s="269">
        <v>4</v>
      </c>
      <c r="AK91" s="269">
        <v>5</v>
      </c>
      <c r="AL91" s="269">
        <v>6</v>
      </c>
      <c r="AM91" s="269">
        <v>7</v>
      </c>
      <c r="AN91" s="269">
        <v>8</v>
      </c>
      <c r="AO91" s="269">
        <v>9</v>
      </c>
      <c r="AP91" s="269">
        <v>10</v>
      </c>
      <c r="AQ91" s="269">
        <v>11</v>
      </c>
      <c r="AR91" s="269">
        <v>12</v>
      </c>
      <c r="AS91" s="269" t="s">
        <v>16</v>
      </c>
      <c r="AT91" s="270">
        <v>1</v>
      </c>
      <c r="AU91" s="270">
        <v>2</v>
      </c>
      <c r="AV91" s="270">
        <v>3</v>
      </c>
      <c r="AW91" s="270">
        <v>4</v>
      </c>
      <c r="AX91" s="270">
        <v>5</v>
      </c>
      <c r="AY91" s="270">
        <v>6</v>
      </c>
      <c r="AZ91" s="270">
        <v>7</v>
      </c>
      <c r="BA91" s="270">
        <v>8</v>
      </c>
      <c r="BB91" s="270">
        <v>9</v>
      </c>
      <c r="BC91" s="270">
        <v>10</v>
      </c>
      <c r="BD91" s="270">
        <v>11</v>
      </c>
      <c r="BE91" s="270">
        <v>12</v>
      </c>
      <c r="BF91" s="269" t="s">
        <v>16</v>
      </c>
      <c r="BG91" s="826"/>
      <c r="BH91" s="826"/>
      <c r="BI91" s="846"/>
      <c r="BJ91" s="271"/>
      <c r="BK91" s="272"/>
      <c r="BL91" s="272"/>
      <c r="BM91" s="272"/>
      <c r="BN91" s="272"/>
      <c r="BO91" s="272"/>
      <c r="BP91" s="272"/>
      <c r="BQ91" s="272"/>
      <c r="BR91" s="272"/>
      <c r="BS91" s="272"/>
      <c r="BT91" s="272"/>
      <c r="BU91" s="272"/>
      <c r="BV91" s="272"/>
      <c r="BW91" s="272"/>
      <c r="BX91" s="272"/>
      <c r="BY91" s="272"/>
      <c r="BZ91" s="272"/>
      <c r="CA91" s="272"/>
      <c r="CB91" s="272"/>
    </row>
    <row r="92" spans="1:81" s="273" customFormat="1" ht="29.25" customHeight="1" thickBot="1" x14ac:dyDescent="0.25">
      <c r="A92" s="346"/>
      <c r="B92" s="347" t="s">
        <v>81</v>
      </c>
      <c r="C92" s="285" t="s">
        <v>29</v>
      </c>
      <c r="D92" s="255">
        <v>12</v>
      </c>
      <c r="E92" s="255">
        <v>1</v>
      </c>
      <c r="F92" s="255">
        <v>1</v>
      </c>
      <c r="G92" s="348">
        <v>1</v>
      </c>
      <c r="H92" s="348">
        <v>1</v>
      </c>
      <c r="I92" s="348">
        <v>1</v>
      </c>
      <c r="J92" s="348">
        <v>1</v>
      </c>
      <c r="K92" s="348">
        <v>1</v>
      </c>
      <c r="L92" s="348">
        <v>1</v>
      </c>
      <c r="M92" s="348"/>
      <c r="N92" s="348"/>
      <c r="O92" s="348"/>
      <c r="P92" s="348"/>
      <c r="Q92" s="349">
        <f>SUM(E92:P92)</f>
        <v>8</v>
      </c>
      <c r="R92" s="256" t="s">
        <v>62</v>
      </c>
      <c r="S92" s="338">
        <v>1400000</v>
      </c>
      <c r="T92" s="338">
        <v>1400000</v>
      </c>
      <c r="U92" s="338">
        <v>1400000</v>
      </c>
      <c r="V92" s="338">
        <v>1400000</v>
      </c>
      <c r="W92" s="338">
        <v>1400000</v>
      </c>
      <c r="X92" s="338">
        <v>1400000</v>
      </c>
      <c r="Y92" s="338">
        <v>1400000</v>
      </c>
      <c r="Z92" s="338">
        <v>1400000</v>
      </c>
      <c r="AA92" s="338">
        <v>1400000</v>
      </c>
      <c r="AB92" s="274"/>
      <c r="AC92" s="274"/>
      <c r="AD92" s="274"/>
      <c r="AE92" s="274"/>
      <c r="AF92" s="275">
        <f t="shared" ref="AF92" si="50">SUM(Q92*S92)</f>
        <v>11200000</v>
      </c>
      <c r="AG92" s="276">
        <f>T92*E92</f>
        <v>1400000</v>
      </c>
      <c r="AH92" s="276">
        <f t="shared" ref="AH92:AR92" si="51">U92*F92</f>
        <v>1400000</v>
      </c>
      <c r="AI92" s="276">
        <f t="shared" si="51"/>
        <v>1400000</v>
      </c>
      <c r="AJ92" s="276">
        <f t="shared" si="51"/>
        <v>1400000</v>
      </c>
      <c r="AK92" s="276">
        <f t="shared" si="51"/>
        <v>1400000</v>
      </c>
      <c r="AL92" s="276">
        <f t="shared" si="51"/>
        <v>1400000</v>
      </c>
      <c r="AM92" s="276">
        <f t="shared" si="51"/>
        <v>1400000</v>
      </c>
      <c r="AN92" s="276">
        <f t="shared" si="51"/>
        <v>1400000</v>
      </c>
      <c r="AO92" s="276">
        <f t="shared" si="51"/>
        <v>0</v>
      </c>
      <c r="AP92" s="276">
        <f t="shared" si="51"/>
        <v>0</v>
      </c>
      <c r="AQ92" s="276">
        <f t="shared" si="51"/>
        <v>0</v>
      </c>
      <c r="AR92" s="276">
        <f t="shared" si="51"/>
        <v>0</v>
      </c>
      <c r="AS92" s="277">
        <f t="shared" ref="AS92" si="52">SUM(AG92:AR92)</f>
        <v>11200000</v>
      </c>
      <c r="AT92" s="276"/>
      <c r="AU92" s="276"/>
      <c r="AV92" s="276"/>
      <c r="AW92" s="276"/>
      <c r="AX92" s="276"/>
      <c r="AY92" s="276"/>
      <c r="AZ92" s="276"/>
      <c r="BA92" s="276"/>
      <c r="BB92" s="276"/>
      <c r="BC92" s="276"/>
      <c r="BD92" s="276"/>
      <c r="BE92" s="276"/>
      <c r="BF92" s="304">
        <f>SUM(AT92:BE92)</f>
        <v>0</v>
      </c>
      <c r="BG92" s="350">
        <f>AF92-AS92-BF92</f>
        <v>0</v>
      </c>
      <c r="BH92" s="351">
        <f>S92*D92</f>
        <v>16800000</v>
      </c>
      <c r="BI92" s="352">
        <f>BH92-AS92-BF92</f>
        <v>5600000</v>
      </c>
      <c r="BJ92" s="383">
        <f>SUM(Q92/D92)</f>
        <v>0.66666666666666663</v>
      </c>
    </row>
    <row r="93" spans="1:81" s="273" customFormat="1" ht="33" customHeight="1" thickBot="1" x14ac:dyDescent="0.25">
      <c r="A93" s="314"/>
      <c r="B93" s="315" t="s">
        <v>5</v>
      </c>
      <c r="C93" s="315"/>
      <c r="D93" s="316"/>
      <c r="E93" s="317"/>
      <c r="F93" s="317"/>
      <c r="G93" s="317"/>
      <c r="H93" s="317"/>
      <c r="I93" s="317"/>
      <c r="J93" s="317"/>
      <c r="K93" s="317"/>
      <c r="L93" s="317"/>
      <c r="M93" s="317"/>
      <c r="N93" s="317"/>
      <c r="O93" s="317"/>
      <c r="P93" s="317"/>
      <c r="Q93" s="318"/>
      <c r="R93" s="319"/>
      <c r="S93" s="316"/>
      <c r="T93" s="354"/>
      <c r="U93" s="354"/>
      <c r="V93" s="354"/>
      <c r="W93" s="354"/>
      <c r="X93" s="354"/>
      <c r="Y93" s="354"/>
      <c r="Z93" s="354"/>
      <c r="AA93" s="354"/>
      <c r="AB93" s="354"/>
      <c r="AC93" s="354"/>
      <c r="AD93" s="354"/>
      <c r="AE93" s="354"/>
      <c r="AF93" s="355">
        <f>SUM(AF92:AF92)</f>
        <v>11200000</v>
      </c>
      <c r="AG93" s="355">
        <f>SUM(AG92:AG92)</f>
        <v>1400000</v>
      </c>
      <c r="AH93" s="355">
        <f t="shared" ref="AH93:AR93" si="53">SUM(AH92:AH92)</f>
        <v>1400000</v>
      </c>
      <c r="AI93" s="355">
        <f t="shared" si="53"/>
        <v>1400000</v>
      </c>
      <c r="AJ93" s="355">
        <f t="shared" si="53"/>
        <v>1400000</v>
      </c>
      <c r="AK93" s="355">
        <f t="shared" si="53"/>
        <v>1400000</v>
      </c>
      <c r="AL93" s="355">
        <f t="shared" si="53"/>
        <v>1400000</v>
      </c>
      <c r="AM93" s="355">
        <f t="shared" si="53"/>
        <v>1400000</v>
      </c>
      <c r="AN93" s="355">
        <f t="shared" si="53"/>
        <v>1400000</v>
      </c>
      <c r="AO93" s="355">
        <f t="shared" si="53"/>
        <v>0</v>
      </c>
      <c r="AP93" s="355">
        <f t="shared" si="53"/>
        <v>0</v>
      </c>
      <c r="AQ93" s="355">
        <f t="shared" si="53"/>
        <v>0</v>
      </c>
      <c r="AR93" s="355">
        <f t="shared" si="53"/>
        <v>0</v>
      </c>
      <c r="AS93" s="355">
        <f>SUM(AS92:AS92)</f>
        <v>11200000</v>
      </c>
      <c r="AT93" s="355">
        <f>SUM(AT92:AT92)</f>
        <v>0</v>
      </c>
      <c r="AU93" s="355">
        <f t="shared" ref="AU93:BE93" si="54">SUM(AU92:AU92)</f>
        <v>0</v>
      </c>
      <c r="AV93" s="355">
        <f t="shared" si="54"/>
        <v>0</v>
      </c>
      <c r="AW93" s="355">
        <f t="shared" si="54"/>
        <v>0</v>
      </c>
      <c r="AX93" s="355">
        <f t="shared" si="54"/>
        <v>0</v>
      </c>
      <c r="AY93" s="355">
        <f t="shared" si="54"/>
        <v>0</v>
      </c>
      <c r="AZ93" s="355">
        <f t="shared" si="54"/>
        <v>0</v>
      </c>
      <c r="BA93" s="355">
        <f t="shared" si="54"/>
        <v>0</v>
      </c>
      <c r="BB93" s="355">
        <f t="shared" si="54"/>
        <v>0</v>
      </c>
      <c r="BC93" s="355">
        <f t="shared" si="54"/>
        <v>0</v>
      </c>
      <c r="BD93" s="355">
        <f t="shared" si="54"/>
        <v>0</v>
      </c>
      <c r="BE93" s="355">
        <f t="shared" si="54"/>
        <v>0</v>
      </c>
      <c r="BF93" s="355">
        <f>SUM(BF92:BF92)</f>
        <v>0</v>
      </c>
      <c r="BG93" s="356">
        <f>AF93-AS93-BF93</f>
        <v>0</v>
      </c>
      <c r="BH93" s="355">
        <f>SUM(BH92:BH92)</f>
        <v>16800000</v>
      </c>
      <c r="BI93" s="355">
        <f>SUM(BI92:BI92)</f>
        <v>5600000</v>
      </c>
      <c r="BJ93" s="385">
        <f>SUM(BJ92)</f>
        <v>0.66666666666666663</v>
      </c>
    </row>
    <row r="94" spans="1:81" s="265" customFormat="1" ht="24.75" customHeight="1" x14ac:dyDescent="0.2">
      <c r="A94" s="287"/>
      <c r="D94" s="287"/>
      <c r="E94" s="287"/>
      <c r="F94" s="287"/>
      <c r="G94" s="287"/>
      <c r="H94" s="287"/>
      <c r="I94" s="287"/>
      <c r="J94" s="287"/>
      <c r="K94" s="287"/>
      <c r="L94" s="287"/>
      <c r="M94" s="287"/>
      <c r="N94" s="287"/>
      <c r="O94" s="287"/>
      <c r="P94" s="287"/>
      <c r="Q94" s="287"/>
      <c r="AE94" s="284"/>
      <c r="AS94" s="295"/>
      <c r="BF94" s="326">
        <f>SUM(AS93+BF93)</f>
        <v>11200000</v>
      </c>
      <c r="BG94" s="288">
        <f>AF93-AS93-BF93</f>
        <v>0</v>
      </c>
      <c r="BH94" s="327">
        <f>SUM(BI93+AS93+BF93)</f>
        <v>16800000</v>
      </c>
      <c r="BI94" s="289">
        <f>SUM(BG93)</f>
        <v>0</v>
      </c>
      <c r="BJ94" s="381" t="s">
        <v>37</v>
      </c>
      <c r="BK94" s="284"/>
      <c r="BL94" s="263"/>
      <c r="BM94" s="263"/>
      <c r="BN94" s="263"/>
      <c r="BO94" s="263"/>
      <c r="BP94" s="263"/>
      <c r="BQ94" s="263"/>
      <c r="BR94" s="263"/>
      <c r="BS94" s="263"/>
      <c r="BT94" s="263"/>
      <c r="BU94" s="263"/>
      <c r="BV94" s="263"/>
      <c r="BW94" s="263"/>
      <c r="BX94" s="263"/>
      <c r="BY94" s="263"/>
      <c r="BZ94" s="263"/>
      <c r="CA94" s="263"/>
      <c r="CB94" s="263"/>
      <c r="CC94" s="263"/>
    </row>
    <row r="95" spans="1:81" s="265" customFormat="1" ht="24.75" customHeight="1" x14ac:dyDescent="0.2">
      <c r="A95" s="287"/>
      <c r="D95" s="287"/>
      <c r="E95" s="287"/>
      <c r="F95" s="287"/>
      <c r="G95" s="287"/>
      <c r="H95" s="287"/>
      <c r="I95" s="287"/>
      <c r="J95" s="287"/>
      <c r="K95" s="287"/>
      <c r="L95" s="287"/>
      <c r="M95" s="287"/>
      <c r="N95" s="287"/>
      <c r="O95" s="287"/>
      <c r="P95" s="287"/>
      <c r="Q95" s="287"/>
      <c r="AE95" s="284"/>
      <c r="AS95" s="284"/>
      <c r="AT95" s="409">
        <f>SUM(AG93+AT93)</f>
        <v>1400000</v>
      </c>
      <c r="AU95" s="409">
        <f t="shared" ref="AU95:BE95" si="55">SUM(AH93+AU93)</f>
        <v>1400000</v>
      </c>
      <c r="AV95" s="409">
        <f t="shared" si="55"/>
        <v>1400000</v>
      </c>
      <c r="AW95" s="409">
        <f t="shared" si="55"/>
        <v>1400000</v>
      </c>
      <c r="AX95" s="409">
        <f t="shared" si="55"/>
        <v>1400000</v>
      </c>
      <c r="AY95" s="409">
        <f t="shared" si="55"/>
        <v>1400000</v>
      </c>
      <c r="AZ95" s="409">
        <f t="shared" si="55"/>
        <v>1400000</v>
      </c>
      <c r="BA95" s="409">
        <f t="shared" si="55"/>
        <v>1400000</v>
      </c>
      <c r="BB95" s="409">
        <f t="shared" si="55"/>
        <v>0</v>
      </c>
      <c r="BC95" s="409">
        <f t="shared" si="55"/>
        <v>0</v>
      </c>
      <c r="BD95" s="409">
        <f t="shared" si="55"/>
        <v>0</v>
      </c>
      <c r="BE95" s="409">
        <f t="shared" si="55"/>
        <v>0</v>
      </c>
      <c r="BF95" s="409">
        <f>SUM(AT95:BE95)</f>
        <v>11200000</v>
      </c>
      <c r="BG95" s="284"/>
      <c r="BH95" s="290"/>
      <c r="BI95" s="291">
        <f>SUM(BI93-BI94)</f>
        <v>5600000</v>
      </c>
      <c r="BJ95" s="381" t="s">
        <v>36</v>
      </c>
      <c r="BK95" s="284"/>
      <c r="BL95" s="263"/>
      <c r="BM95" s="263"/>
      <c r="BN95" s="263"/>
      <c r="BO95" s="263"/>
      <c r="BP95" s="263"/>
      <c r="BQ95" s="263"/>
      <c r="BR95" s="263"/>
      <c r="BS95" s="263"/>
      <c r="BT95" s="263"/>
      <c r="BU95" s="263"/>
      <c r="BV95" s="263"/>
      <c r="BW95" s="263"/>
      <c r="BX95" s="263"/>
      <c r="BY95" s="263"/>
      <c r="BZ95" s="263"/>
      <c r="CA95" s="263"/>
      <c r="CB95" s="263"/>
      <c r="CC95" s="263"/>
    </row>
    <row r="96" spans="1:81" s="273" customFormat="1" ht="15" x14ac:dyDescent="0.2">
      <c r="A96" s="366" t="s">
        <v>74</v>
      </c>
      <c r="R96" s="292"/>
      <c r="S96" s="271"/>
      <c r="BJ96" s="381"/>
    </row>
    <row r="97" spans="1:81" s="273" customFormat="1" ht="15" x14ac:dyDescent="0.2">
      <c r="R97" s="292"/>
      <c r="S97" s="271"/>
      <c r="BJ97" s="381"/>
    </row>
    <row r="98" spans="1:81" s="268" customFormat="1" ht="48.75" customHeight="1" x14ac:dyDescent="0.2">
      <c r="A98" s="831" t="s">
        <v>11</v>
      </c>
      <c r="B98" s="824" t="s">
        <v>12</v>
      </c>
      <c r="C98" s="824" t="s">
        <v>26</v>
      </c>
      <c r="D98" s="839" t="s">
        <v>13</v>
      </c>
      <c r="E98" s="839"/>
      <c r="F98" s="839"/>
      <c r="G98" s="839"/>
      <c r="H98" s="839"/>
      <c r="I98" s="839"/>
      <c r="J98" s="839"/>
      <c r="K98" s="839"/>
      <c r="L98" s="839"/>
      <c r="M98" s="839"/>
      <c r="N98" s="839"/>
      <c r="O98" s="839"/>
      <c r="P98" s="839"/>
      <c r="Q98" s="839"/>
      <c r="R98" s="824" t="s">
        <v>24</v>
      </c>
      <c r="S98" s="840" t="s">
        <v>21</v>
      </c>
      <c r="T98" s="841"/>
      <c r="U98" s="841"/>
      <c r="V98" s="841"/>
      <c r="W98" s="841"/>
      <c r="X98" s="841"/>
      <c r="Y98" s="841"/>
      <c r="Z98" s="841"/>
      <c r="AA98" s="841"/>
      <c r="AB98" s="841"/>
      <c r="AC98" s="841"/>
      <c r="AD98" s="841"/>
      <c r="AE98" s="842"/>
      <c r="AF98" s="843" t="s">
        <v>6</v>
      </c>
      <c r="AG98" s="843"/>
      <c r="AH98" s="843"/>
      <c r="AI98" s="843"/>
      <c r="AJ98" s="843"/>
      <c r="AK98" s="843"/>
      <c r="AL98" s="843"/>
      <c r="AM98" s="843"/>
      <c r="AN98" s="843"/>
      <c r="AO98" s="843"/>
      <c r="AP98" s="843"/>
      <c r="AQ98" s="843"/>
      <c r="AR98" s="843"/>
      <c r="AS98" s="843"/>
      <c r="AT98" s="847" t="s">
        <v>40</v>
      </c>
      <c r="AU98" s="848"/>
      <c r="AV98" s="848"/>
      <c r="AW98" s="848"/>
      <c r="AX98" s="848"/>
      <c r="AY98" s="848"/>
      <c r="AZ98" s="848"/>
      <c r="BA98" s="848"/>
      <c r="BB98" s="848"/>
      <c r="BC98" s="848"/>
      <c r="BD98" s="848"/>
      <c r="BE98" s="848"/>
      <c r="BF98" s="849"/>
      <c r="BG98" s="824" t="s">
        <v>37</v>
      </c>
      <c r="BH98" s="824" t="s">
        <v>124</v>
      </c>
      <c r="BI98" s="844" t="s">
        <v>38</v>
      </c>
      <c r="BJ98" s="243"/>
      <c r="BK98" s="245"/>
      <c r="BL98" s="245"/>
      <c r="BM98" s="245"/>
      <c r="BN98" s="245"/>
      <c r="BO98" s="245"/>
      <c r="BP98" s="245"/>
      <c r="BQ98" s="245"/>
      <c r="BR98" s="245"/>
      <c r="BS98" s="245"/>
      <c r="BT98" s="245"/>
      <c r="BU98" s="245"/>
      <c r="BV98" s="245"/>
      <c r="BW98" s="245"/>
      <c r="BX98" s="245"/>
      <c r="BY98" s="245"/>
      <c r="BZ98" s="245"/>
      <c r="CA98" s="267"/>
      <c r="CB98" s="267"/>
    </row>
    <row r="99" spans="1:81" s="268" customFormat="1" ht="48.75" customHeight="1" x14ac:dyDescent="0.2">
      <c r="A99" s="832"/>
      <c r="B99" s="825"/>
      <c r="C99" s="825"/>
      <c r="D99" s="836" t="s">
        <v>22</v>
      </c>
      <c r="E99" s="834" t="s">
        <v>23</v>
      </c>
      <c r="F99" s="835"/>
      <c r="G99" s="835"/>
      <c r="H99" s="835"/>
      <c r="I99" s="835"/>
      <c r="J99" s="835"/>
      <c r="K99" s="835"/>
      <c r="L99" s="835"/>
      <c r="M99" s="835"/>
      <c r="N99" s="835"/>
      <c r="O99" s="835"/>
      <c r="P99" s="835"/>
      <c r="Q99" s="835"/>
      <c r="R99" s="825"/>
      <c r="S99" s="836" t="s">
        <v>22</v>
      </c>
      <c r="T99" s="834" t="s">
        <v>23</v>
      </c>
      <c r="U99" s="835"/>
      <c r="V99" s="835"/>
      <c r="W99" s="835"/>
      <c r="X99" s="835"/>
      <c r="Y99" s="835"/>
      <c r="Z99" s="835"/>
      <c r="AA99" s="835"/>
      <c r="AB99" s="835"/>
      <c r="AC99" s="835"/>
      <c r="AD99" s="835"/>
      <c r="AE99" s="838"/>
      <c r="AF99" s="836" t="s">
        <v>22</v>
      </c>
      <c r="AG99" s="834" t="s">
        <v>23</v>
      </c>
      <c r="AH99" s="835"/>
      <c r="AI99" s="835"/>
      <c r="AJ99" s="835"/>
      <c r="AK99" s="835"/>
      <c r="AL99" s="835"/>
      <c r="AM99" s="835"/>
      <c r="AN99" s="835"/>
      <c r="AO99" s="835"/>
      <c r="AP99" s="835"/>
      <c r="AQ99" s="835"/>
      <c r="AR99" s="835"/>
      <c r="AS99" s="838"/>
      <c r="AT99" s="850"/>
      <c r="AU99" s="851"/>
      <c r="AV99" s="851"/>
      <c r="AW99" s="851"/>
      <c r="AX99" s="851"/>
      <c r="AY99" s="851"/>
      <c r="AZ99" s="851"/>
      <c r="BA99" s="851"/>
      <c r="BB99" s="851"/>
      <c r="BC99" s="851"/>
      <c r="BD99" s="851"/>
      <c r="BE99" s="851"/>
      <c r="BF99" s="852"/>
      <c r="BG99" s="825"/>
      <c r="BH99" s="825"/>
      <c r="BI99" s="845"/>
      <c r="BJ99" s="243"/>
      <c r="BK99" s="245"/>
      <c r="BL99" s="245"/>
      <c r="BM99" s="245"/>
      <c r="BN99" s="245"/>
      <c r="BO99" s="245"/>
      <c r="BP99" s="245"/>
      <c r="BQ99" s="245"/>
      <c r="BR99" s="245"/>
      <c r="BS99" s="245"/>
      <c r="BT99" s="245"/>
      <c r="BU99" s="245"/>
      <c r="BV99" s="245"/>
      <c r="BW99" s="245"/>
      <c r="BX99" s="245"/>
      <c r="BY99" s="245"/>
      <c r="BZ99" s="245"/>
      <c r="CA99" s="267"/>
      <c r="CB99" s="267"/>
    </row>
    <row r="100" spans="1:81" s="273" customFormat="1" ht="28.5" customHeight="1" x14ac:dyDescent="0.2">
      <c r="A100" s="833"/>
      <c r="B100" s="826"/>
      <c r="C100" s="826"/>
      <c r="D100" s="837"/>
      <c r="E100" s="269">
        <v>1</v>
      </c>
      <c r="F100" s="269">
        <v>2</v>
      </c>
      <c r="G100" s="269">
        <v>3</v>
      </c>
      <c r="H100" s="269">
        <v>4</v>
      </c>
      <c r="I100" s="269">
        <v>5</v>
      </c>
      <c r="J100" s="269">
        <v>6</v>
      </c>
      <c r="K100" s="269">
        <v>7</v>
      </c>
      <c r="L100" s="269">
        <v>8</v>
      </c>
      <c r="M100" s="269">
        <v>9</v>
      </c>
      <c r="N100" s="269">
        <v>10</v>
      </c>
      <c r="O100" s="269">
        <v>11</v>
      </c>
      <c r="P100" s="269">
        <v>12</v>
      </c>
      <c r="Q100" s="269" t="s">
        <v>25</v>
      </c>
      <c r="R100" s="826"/>
      <c r="S100" s="837"/>
      <c r="T100" s="269">
        <v>1</v>
      </c>
      <c r="U100" s="269">
        <v>2</v>
      </c>
      <c r="V100" s="269">
        <v>3</v>
      </c>
      <c r="W100" s="269">
        <v>4</v>
      </c>
      <c r="X100" s="269">
        <v>5</v>
      </c>
      <c r="Y100" s="269">
        <v>6</v>
      </c>
      <c r="Z100" s="269">
        <v>7</v>
      </c>
      <c r="AA100" s="269">
        <v>8</v>
      </c>
      <c r="AB100" s="269">
        <v>9</v>
      </c>
      <c r="AC100" s="269">
        <v>10</v>
      </c>
      <c r="AD100" s="269">
        <v>11</v>
      </c>
      <c r="AE100" s="269">
        <v>12</v>
      </c>
      <c r="AF100" s="837"/>
      <c r="AG100" s="269">
        <v>1</v>
      </c>
      <c r="AH100" s="269">
        <v>2</v>
      </c>
      <c r="AI100" s="269">
        <v>3</v>
      </c>
      <c r="AJ100" s="269">
        <v>4</v>
      </c>
      <c r="AK100" s="269">
        <v>5</v>
      </c>
      <c r="AL100" s="269">
        <v>6</v>
      </c>
      <c r="AM100" s="269">
        <v>7</v>
      </c>
      <c r="AN100" s="269">
        <v>8</v>
      </c>
      <c r="AO100" s="269">
        <v>9</v>
      </c>
      <c r="AP100" s="269">
        <v>10</v>
      </c>
      <c r="AQ100" s="269">
        <v>11</v>
      </c>
      <c r="AR100" s="269">
        <v>12</v>
      </c>
      <c r="AS100" s="269" t="s">
        <v>16</v>
      </c>
      <c r="AT100" s="270">
        <v>1</v>
      </c>
      <c r="AU100" s="270">
        <v>2</v>
      </c>
      <c r="AV100" s="270">
        <v>3</v>
      </c>
      <c r="AW100" s="270">
        <v>4</v>
      </c>
      <c r="AX100" s="270">
        <v>5</v>
      </c>
      <c r="AY100" s="270">
        <v>6</v>
      </c>
      <c r="AZ100" s="270">
        <v>7</v>
      </c>
      <c r="BA100" s="270">
        <v>8</v>
      </c>
      <c r="BB100" s="270">
        <v>9</v>
      </c>
      <c r="BC100" s="270">
        <v>10</v>
      </c>
      <c r="BD100" s="270">
        <v>11</v>
      </c>
      <c r="BE100" s="270">
        <v>12</v>
      </c>
      <c r="BF100" s="269" t="s">
        <v>16</v>
      </c>
      <c r="BG100" s="826"/>
      <c r="BH100" s="826"/>
      <c r="BI100" s="846"/>
      <c r="BJ100" s="271"/>
      <c r="BK100" s="272"/>
      <c r="BL100" s="272"/>
      <c r="BM100" s="272"/>
      <c r="BN100" s="272"/>
      <c r="BO100" s="272"/>
      <c r="BP100" s="272"/>
      <c r="BQ100" s="272"/>
      <c r="BR100" s="272"/>
      <c r="BS100" s="272"/>
      <c r="BT100" s="272"/>
      <c r="BU100" s="272"/>
      <c r="BV100" s="272"/>
      <c r="BW100" s="272"/>
      <c r="BX100" s="272"/>
      <c r="BY100" s="272"/>
      <c r="BZ100" s="272"/>
      <c r="CA100" s="272"/>
      <c r="CB100" s="272"/>
    </row>
    <row r="101" spans="1:81" s="273" customFormat="1" ht="30" customHeight="1" thickBot="1" x14ac:dyDescent="0.25">
      <c r="A101" s="346"/>
      <c r="B101" s="347" t="s">
        <v>82</v>
      </c>
      <c r="C101" s="285" t="s">
        <v>29</v>
      </c>
      <c r="D101" s="255">
        <v>12</v>
      </c>
      <c r="E101" s="255">
        <v>1</v>
      </c>
      <c r="F101" s="255">
        <v>1</v>
      </c>
      <c r="G101" s="348">
        <v>1</v>
      </c>
      <c r="H101" s="348">
        <v>1</v>
      </c>
      <c r="I101" s="348">
        <v>1</v>
      </c>
      <c r="J101" s="348">
        <v>1</v>
      </c>
      <c r="K101" s="348">
        <v>1</v>
      </c>
      <c r="L101" s="348">
        <v>1</v>
      </c>
      <c r="M101" s="348"/>
      <c r="N101" s="348"/>
      <c r="O101" s="348"/>
      <c r="P101" s="348"/>
      <c r="Q101" s="349">
        <f>SUM(E101:P101)</f>
        <v>8</v>
      </c>
      <c r="R101" s="256" t="s">
        <v>62</v>
      </c>
      <c r="S101" s="338">
        <v>1300000</v>
      </c>
      <c r="T101" s="338">
        <v>1300000</v>
      </c>
      <c r="U101" s="338">
        <v>1300000</v>
      </c>
      <c r="V101" s="338">
        <v>1300000</v>
      </c>
      <c r="W101" s="338">
        <v>1300000</v>
      </c>
      <c r="X101" s="338">
        <v>1300000</v>
      </c>
      <c r="Y101" s="338">
        <v>1300000</v>
      </c>
      <c r="Z101" s="338">
        <v>1300000</v>
      </c>
      <c r="AA101" s="338">
        <v>1300000</v>
      </c>
      <c r="AB101" s="274"/>
      <c r="AC101" s="274"/>
      <c r="AD101" s="274"/>
      <c r="AE101" s="274"/>
      <c r="AF101" s="275">
        <f t="shared" ref="AF101" si="56">SUM(Q101*S101)</f>
        <v>10400000</v>
      </c>
      <c r="AG101" s="276">
        <f>T101*E101</f>
        <v>1300000</v>
      </c>
      <c r="AH101" s="276">
        <f>U101*F101</f>
        <v>1300000</v>
      </c>
      <c r="AI101" s="276">
        <f t="shared" ref="AI101:AR101" si="57">V101*G101</f>
        <v>1300000</v>
      </c>
      <c r="AJ101" s="276">
        <f t="shared" si="57"/>
        <v>1300000</v>
      </c>
      <c r="AK101" s="276">
        <f t="shared" si="57"/>
        <v>1300000</v>
      </c>
      <c r="AL101" s="276">
        <f t="shared" si="57"/>
        <v>1300000</v>
      </c>
      <c r="AM101" s="276">
        <f t="shared" si="57"/>
        <v>1300000</v>
      </c>
      <c r="AN101" s="276">
        <f t="shared" si="57"/>
        <v>1300000</v>
      </c>
      <c r="AO101" s="276">
        <f t="shared" si="57"/>
        <v>0</v>
      </c>
      <c r="AP101" s="276">
        <f t="shared" si="57"/>
        <v>0</v>
      </c>
      <c r="AQ101" s="276">
        <f t="shared" si="57"/>
        <v>0</v>
      </c>
      <c r="AR101" s="276">
        <f t="shared" si="57"/>
        <v>0</v>
      </c>
      <c r="AS101" s="277">
        <f t="shared" ref="AS101" si="58">SUM(AG101:AR101)</f>
        <v>10400000</v>
      </c>
      <c r="AT101" s="276"/>
      <c r="AU101" s="276"/>
      <c r="AV101" s="276"/>
      <c r="AW101" s="276"/>
      <c r="AX101" s="276"/>
      <c r="AY101" s="276"/>
      <c r="AZ101" s="276"/>
      <c r="BA101" s="276"/>
      <c r="BB101" s="276"/>
      <c r="BC101" s="276"/>
      <c r="BD101" s="276"/>
      <c r="BE101" s="276"/>
      <c r="BF101" s="304">
        <f>SUM(AT101:BE101)</f>
        <v>0</v>
      </c>
      <c r="BG101" s="350">
        <f>AF101-AS101-BF101</f>
        <v>0</v>
      </c>
      <c r="BH101" s="351">
        <f>S101*D101</f>
        <v>15600000</v>
      </c>
      <c r="BI101" s="352">
        <f>BH101-AS101-BF101</f>
        <v>5200000</v>
      </c>
      <c r="BJ101" s="383">
        <f>SUM(Q101/D101)</f>
        <v>0.66666666666666663</v>
      </c>
    </row>
    <row r="102" spans="1:81" s="273" customFormat="1" ht="39" customHeight="1" thickBot="1" x14ac:dyDescent="0.25">
      <c r="A102" s="314"/>
      <c r="B102" s="315" t="s">
        <v>5</v>
      </c>
      <c r="C102" s="315"/>
      <c r="D102" s="316"/>
      <c r="E102" s="317"/>
      <c r="F102" s="317"/>
      <c r="G102" s="317"/>
      <c r="H102" s="317"/>
      <c r="I102" s="317"/>
      <c r="J102" s="317"/>
      <c r="K102" s="317"/>
      <c r="L102" s="317"/>
      <c r="M102" s="317"/>
      <c r="N102" s="317"/>
      <c r="O102" s="317"/>
      <c r="P102" s="317"/>
      <c r="Q102" s="318"/>
      <c r="R102" s="319"/>
      <c r="S102" s="316"/>
      <c r="T102" s="354"/>
      <c r="U102" s="354"/>
      <c r="V102" s="354"/>
      <c r="W102" s="354"/>
      <c r="X102" s="354"/>
      <c r="Y102" s="354"/>
      <c r="Z102" s="354"/>
      <c r="AA102" s="354"/>
      <c r="AB102" s="354"/>
      <c r="AC102" s="354"/>
      <c r="AD102" s="354"/>
      <c r="AE102" s="354"/>
      <c r="AF102" s="355">
        <f>SUM(AF101:AF101)</f>
        <v>10400000</v>
      </c>
      <c r="AG102" s="355">
        <f>SUM(AG101:AG101)</f>
        <v>1300000</v>
      </c>
      <c r="AH102" s="355">
        <f>SUM(AH101:AH101)</f>
        <v>1300000</v>
      </c>
      <c r="AI102" s="355">
        <f t="shared" ref="AI102:AR102" si="59">SUM(AI101:AI101)</f>
        <v>1300000</v>
      </c>
      <c r="AJ102" s="355">
        <f t="shared" si="59"/>
        <v>1300000</v>
      </c>
      <c r="AK102" s="355">
        <f t="shared" si="59"/>
        <v>1300000</v>
      </c>
      <c r="AL102" s="355">
        <f t="shared" si="59"/>
        <v>1300000</v>
      </c>
      <c r="AM102" s="355">
        <f t="shared" si="59"/>
        <v>1300000</v>
      </c>
      <c r="AN102" s="355">
        <f t="shared" si="59"/>
        <v>1300000</v>
      </c>
      <c r="AO102" s="355">
        <f t="shared" si="59"/>
        <v>0</v>
      </c>
      <c r="AP102" s="355">
        <f t="shared" si="59"/>
        <v>0</v>
      </c>
      <c r="AQ102" s="355">
        <f t="shared" si="59"/>
        <v>0</v>
      </c>
      <c r="AR102" s="355">
        <f t="shared" si="59"/>
        <v>0</v>
      </c>
      <c r="AS102" s="355">
        <f>SUM(AS101:AS101)</f>
        <v>10400000</v>
      </c>
      <c r="AT102" s="355">
        <f>SUM(AT101:AT101)</f>
        <v>0</v>
      </c>
      <c r="AU102" s="355">
        <f t="shared" ref="AU102:BE102" si="60">SUM(AU101:AU101)</f>
        <v>0</v>
      </c>
      <c r="AV102" s="355">
        <f t="shared" si="60"/>
        <v>0</v>
      </c>
      <c r="AW102" s="355">
        <f t="shared" si="60"/>
        <v>0</v>
      </c>
      <c r="AX102" s="355">
        <f t="shared" si="60"/>
        <v>0</v>
      </c>
      <c r="AY102" s="355">
        <f t="shared" si="60"/>
        <v>0</v>
      </c>
      <c r="AZ102" s="355">
        <f t="shared" si="60"/>
        <v>0</v>
      </c>
      <c r="BA102" s="355">
        <f t="shared" si="60"/>
        <v>0</v>
      </c>
      <c r="BB102" s="355">
        <f t="shared" si="60"/>
        <v>0</v>
      </c>
      <c r="BC102" s="355">
        <f t="shared" si="60"/>
        <v>0</v>
      </c>
      <c r="BD102" s="355">
        <f t="shared" si="60"/>
        <v>0</v>
      </c>
      <c r="BE102" s="355">
        <f t="shared" si="60"/>
        <v>0</v>
      </c>
      <c r="BF102" s="355">
        <f>SUM(BF101:BF101)</f>
        <v>0</v>
      </c>
      <c r="BG102" s="356">
        <f>AF102-AS102-BF102</f>
        <v>0</v>
      </c>
      <c r="BH102" s="355">
        <f>SUM(BH101:BH101)</f>
        <v>15600000</v>
      </c>
      <c r="BI102" s="355">
        <f>SUM(BI101:BI101)</f>
        <v>5200000</v>
      </c>
      <c r="BJ102" s="385">
        <f>SUM(BJ101)</f>
        <v>0.66666666666666663</v>
      </c>
    </row>
    <row r="103" spans="1:81" s="265" customFormat="1" ht="24.75" customHeight="1" x14ac:dyDescent="0.2">
      <c r="A103" s="287"/>
      <c r="D103" s="287"/>
      <c r="E103" s="287"/>
      <c r="F103" s="287"/>
      <c r="G103" s="287"/>
      <c r="H103" s="287"/>
      <c r="I103" s="287"/>
      <c r="J103" s="287"/>
      <c r="K103" s="287"/>
      <c r="L103" s="287"/>
      <c r="M103" s="287"/>
      <c r="N103" s="287"/>
      <c r="O103" s="287"/>
      <c r="P103" s="287"/>
      <c r="Q103" s="287"/>
      <c r="AE103" s="284"/>
      <c r="AS103" s="295"/>
      <c r="BF103" s="326">
        <f>SUM(AS102+BF102)</f>
        <v>10400000</v>
      </c>
      <c r="BG103" s="288">
        <f>AF102-AS102-BF102</f>
        <v>0</v>
      </c>
      <c r="BH103" s="327">
        <f>SUM(BI102+AS102+BF102)</f>
        <v>15600000</v>
      </c>
      <c r="BI103" s="289">
        <f>SUM(BG102)</f>
        <v>0</v>
      </c>
      <c r="BJ103" s="381" t="s">
        <v>37</v>
      </c>
      <c r="BK103" s="284"/>
      <c r="BL103" s="263"/>
      <c r="BM103" s="263"/>
      <c r="BN103" s="263"/>
      <c r="BO103" s="263"/>
      <c r="BP103" s="263"/>
      <c r="BQ103" s="263"/>
      <c r="BR103" s="263"/>
      <c r="BS103" s="263"/>
      <c r="BT103" s="263"/>
      <c r="BU103" s="263"/>
      <c r="BV103" s="263"/>
      <c r="BW103" s="263"/>
      <c r="BX103" s="263"/>
      <c r="BY103" s="263"/>
      <c r="BZ103" s="263"/>
      <c r="CA103" s="263"/>
      <c r="CB103" s="263"/>
      <c r="CC103" s="263"/>
    </row>
    <row r="104" spans="1:81" s="265" customFormat="1" ht="24.75" customHeight="1" x14ac:dyDescent="0.2">
      <c r="A104" s="287"/>
      <c r="D104" s="287"/>
      <c r="E104" s="287"/>
      <c r="F104" s="287"/>
      <c r="G104" s="287"/>
      <c r="H104" s="287"/>
      <c r="I104" s="287"/>
      <c r="J104" s="287"/>
      <c r="K104" s="287"/>
      <c r="L104" s="287"/>
      <c r="M104" s="287"/>
      <c r="N104" s="287"/>
      <c r="O104" s="287"/>
      <c r="P104" s="287"/>
      <c r="Q104" s="287"/>
      <c r="AE104" s="284"/>
      <c r="AS104" s="284"/>
      <c r="AT104" s="409">
        <f>SUM(AG102+AT102)</f>
        <v>1300000</v>
      </c>
      <c r="AU104" s="409">
        <f t="shared" ref="AU104:BE104" si="61">SUM(AH102+AU102)</f>
        <v>1300000</v>
      </c>
      <c r="AV104" s="409">
        <f t="shared" si="61"/>
        <v>1300000</v>
      </c>
      <c r="AW104" s="409">
        <f t="shared" si="61"/>
        <v>1300000</v>
      </c>
      <c r="AX104" s="409">
        <f t="shared" si="61"/>
        <v>1300000</v>
      </c>
      <c r="AY104" s="409">
        <f t="shared" si="61"/>
        <v>1300000</v>
      </c>
      <c r="AZ104" s="409">
        <f t="shared" si="61"/>
        <v>1300000</v>
      </c>
      <c r="BA104" s="409">
        <f t="shared" si="61"/>
        <v>1300000</v>
      </c>
      <c r="BB104" s="409">
        <f t="shared" si="61"/>
        <v>0</v>
      </c>
      <c r="BC104" s="409">
        <f t="shared" si="61"/>
        <v>0</v>
      </c>
      <c r="BD104" s="409">
        <f t="shared" si="61"/>
        <v>0</v>
      </c>
      <c r="BE104" s="409">
        <f t="shared" si="61"/>
        <v>0</v>
      </c>
      <c r="BF104" s="409">
        <f>SUM(AT104:BE104)</f>
        <v>10400000</v>
      </c>
      <c r="BG104" s="284"/>
      <c r="BH104" s="290"/>
      <c r="BI104" s="291">
        <f>SUM(BI102-BI103)</f>
        <v>5200000</v>
      </c>
      <c r="BJ104" s="381" t="s">
        <v>36</v>
      </c>
      <c r="BK104" s="284"/>
      <c r="BL104" s="263"/>
      <c r="BM104" s="263"/>
      <c r="BN104" s="263"/>
      <c r="BO104" s="263"/>
      <c r="BP104" s="263"/>
      <c r="BQ104" s="263"/>
      <c r="BR104" s="263"/>
      <c r="BS104" s="263"/>
      <c r="BT104" s="263"/>
      <c r="BU104" s="263"/>
      <c r="BV104" s="263"/>
      <c r="BW104" s="263"/>
      <c r="BX104" s="263"/>
      <c r="BY104" s="263"/>
      <c r="BZ104" s="263"/>
      <c r="CA104" s="263"/>
      <c r="CB104" s="263"/>
      <c r="CC104" s="263"/>
    </row>
    <row r="105" spans="1:81" s="273" customFormat="1" ht="15" x14ac:dyDescent="0.2">
      <c r="A105" s="366" t="s">
        <v>75</v>
      </c>
      <c r="R105" s="292"/>
      <c r="S105" s="271"/>
      <c r="BJ105" s="381"/>
    </row>
    <row r="106" spans="1:81" s="273" customFormat="1" ht="15" x14ac:dyDescent="0.2">
      <c r="R106" s="292"/>
      <c r="S106" s="271"/>
      <c r="BJ106" s="381"/>
    </row>
    <row r="107" spans="1:81" s="268" customFormat="1" ht="48.75" customHeight="1" x14ac:dyDescent="0.2">
      <c r="A107" s="831" t="s">
        <v>11</v>
      </c>
      <c r="B107" s="824" t="s">
        <v>12</v>
      </c>
      <c r="C107" s="824" t="s">
        <v>26</v>
      </c>
      <c r="D107" s="839" t="s">
        <v>13</v>
      </c>
      <c r="E107" s="839"/>
      <c r="F107" s="839"/>
      <c r="G107" s="839"/>
      <c r="H107" s="839"/>
      <c r="I107" s="839"/>
      <c r="J107" s="839"/>
      <c r="K107" s="839"/>
      <c r="L107" s="839"/>
      <c r="M107" s="839"/>
      <c r="N107" s="839"/>
      <c r="O107" s="839"/>
      <c r="P107" s="839"/>
      <c r="Q107" s="839"/>
      <c r="R107" s="824" t="s">
        <v>24</v>
      </c>
      <c r="S107" s="840" t="s">
        <v>21</v>
      </c>
      <c r="T107" s="841"/>
      <c r="U107" s="841"/>
      <c r="V107" s="841"/>
      <c r="W107" s="841"/>
      <c r="X107" s="841"/>
      <c r="Y107" s="841"/>
      <c r="Z107" s="841"/>
      <c r="AA107" s="841"/>
      <c r="AB107" s="841"/>
      <c r="AC107" s="841"/>
      <c r="AD107" s="841"/>
      <c r="AE107" s="842"/>
      <c r="AF107" s="843" t="s">
        <v>6</v>
      </c>
      <c r="AG107" s="843"/>
      <c r="AH107" s="843"/>
      <c r="AI107" s="843"/>
      <c r="AJ107" s="843"/>
      <c r="AK107" s="843"/>
      <c r="AL107" s="843"/>
      <c r="AM107" s="843"/>
      <c r="AN107" s="843"/>
      <c r="AO107" s="843"/>
      <c r="AP107" s="843"/>
      <c r="AQ107" s="843"/>
      <c r="AR107" s="843"/>
      <c r="AS107" s="843"/>
      <c r="AT107" s="847" t="s">
        <v>40</v>
      </c>
      <c r="AU107" s="848"/>
      <c r="AV107" s="848"/>
      <c r="AW107" s="848"/>
      <c r="AX107" s="848"/>
      <c r="AY107" s="848"/>
      <c r="AZ107" s="848"/>
      <c r="BA107" s="848"/>
      <c r="BB107" s="848"/>
      <c r="BC107" s="848"/>
      <c r="BD107" s="848"/>
      <c r="BE107" s="848"/>
      <c r="BF107" s="849"/>
      <c r="BG107" s="824" t="s">
        <v>37</v>
      </c>
      <c r="BH107" s="824" t="s">
        <v>124</v>
      </c>
      <c r="BI107" s="844" t="s">
        <v>38</v>
      </c>
      <c r="BJ107" s="243"/>
      <c r="BK107" s="245"/>
      <c r="BL107" s="245"/>
      <c r="BM107" s="245"/>
      <c r="BN107" s="245"/>
      <c r="BO107" s="245"/>
      <c r="BP107" s="245"/>
      <c r="BQ107" s="245"/>
      <c r="BR107" s="245"/>
      <c r="BS107" s="245"/>
      <c r="BT107" s="245"/>
      <c r="BU107" s="245"/>
      <c r="BV107" s="245"/>
      <c r="BW107" s="245"/>
      <c r="BX107" s="245"/>
      <c r="BY107" s="245"/>
      <c r="BZ107" s="245"/>
      <c r="CA107" s="267"/>
      <c r="CB107" s="267"/>
    </row>
    <row r="108" spans="1:81" s="268" customFormat="1" ht="48.75" customHeight="1" x14ac:dyDescent="0.2">
      <c r="A108" s="832"/>
      <c r="B108" s="825"/>
      <c r="C108" s="825"/>
      <c r="D108" s="836" t="s">
        <v>22</v>
      </c>
      <c r="E108" s="834" t="s">
        <v>23</v>
      </c>
      <c r="F108" s="835"/>
      <c r="G108" s="835"/>
      <c r="H108" s="835"/>
      <c r="I108" s="835"/>
      <c r="J108" s="835"/>
      <c r="K108" s="835"/>
      <c r="L108" s="835"/>
      <c r="M108" s="835"/>
      <c r="N108" s="835"/>
      <c r="O108" s="835"/>
      <c r="P108" s="835"/>
      <c r="Q108" s="835"/>
      <c r="R108" s="825"/>
      <c r="S108" s="836" t="s">
        <v>22</v>
      </c>
      <c r="T108" s="834" t="s">
        <v>23</v>
      </c>
      <c r="U108" s="835"/>
      <c r="V108" s="835"/>
      <c r="W108" s="835"/>
      <c r="X108" s="835"/>
      <c r="Y108" s="835"/>
      <c r="Z108" s="835"/>
      <c r="AA108" s="835"/>
      <c r="AB108" s="835"/>
      <c r="AC108" s="835"/>
      <c r="AD108" s="835"/>
      <c r="AE108" s="838"/>
      <c r="AF108" s="836" t="s">
        <v>22</v>
      </c>
      <c r="AG108" s="834" t="s">
        <v>23</v>
      </c>
      <c r="AH108" s="835"/>
      <c r="AI108" s="835"/>
      <c r="AJ108" s="835"/>
      <c r="AK108" s="835"/>
      <c r="AL108" s="835"/>
      <c r="AM108" s="835"/>
      <c r="AN108" s="835"/>
      <c r="AO108" s="835"/>
      <c r="AP108" s="835"/>
      <c r="AQ108" s="835"/>
      <c r="AR108" s="835"/>
      <c r="AS108" s="838"/>
      <c r="AT108" s="850"/>
      <c r="AU108" s="851"/>
      <c r="AV108" s="851"/>
      <c r="AW108" s="851"/>
      <c r="AX108" s="851"/>
      <c r="AY108" s="851"/>
      <c r="AZ108" s="851"/>
      <c r="BA108" s="851"/>
      <c r="BB108" s="851"/>
      <c r="BC108" s="851"/>
      <c r="BD108" s="851"/>
      <c r="BE108" s="851"/>
      <c r="BF108" s="852"/>
      <c r="BG108" s="825"/>
      <c r="BH108" s="825"/>
      <c r="BI108" s="845"/>
      <c r="BJ108" s="243"/>
      <c r="BK108" s="245"/>
      <c r="BL108" s="245"/>
      <c r="BM108" s="245"/>
      <c r="BN108" s="245"/>
      <c r="BO108" s="245"/>
      <c r="BP108" s="245"/>
      <c r="BQ108" s="245"/>
      <c r="BR108" s="245"/>
      <c r="BS108" s="245"/>
      <c r="BT108" s="245"/>
      <c r="BU108" s="245"/>
      <c r="BV108" s="245"/>
      <c r="BW108" s="245"/>
      <c r="BX108" s="245"/>
      <c r="BY108" s="245"/>
      <c r="BZ108" s="245"/>
      <c r="CA108" s="267"/>
      <c r="CB108" s="267"/>
    </row>
    <row r="109" spans="1:81" s="273" customFormat="1" ht="28.5" customHeight="1" x14ac:dyDescent="0.2">
      <c r="A109" s="833"/>
      <c r="B109" s="826"/>
      <c r="C109" s="826"/>
      <c r="D109" s="837"/>
      <c r="E109" s="269">
        <v>1</v>
      </c>
      <c r="F109" s="269">
        <v>2</v>
      </c>
      <c r="G109" s="269">
        <v>3</v>
      </c>
      <c r="H109" s="269">
        <v>4</v>
      </c>
      <c r="I109" s="269">
        <v>5</v>
      </c>
      <c r="J109" s="269">
        <v>6</v>
      </c>
      <c r="K109" s="269">
        <v>7</v>
      </c>
      <c r="L109" s="269">
        <v>8</v>
      </c>
      <c r="M109" s="269">
        <v>9</v>
      </c>
      <c r="N109" s="269">
        <v>10</v>
      </c>
      <c r="O109" s="269">
        <v>11</v>
      </c>
      <c r="P109" s="269">
        <v>12</v>
      </c>
      <c r="Q109" s="269" t="s">
        <v>25</v>
      </c>
      <c r="R109" s="826"/>
      <c r="S109" s="837"/>
      <c r="T109" s="269">
        <v>1</v>
      </c>
      <c r="U109" s="269">
        <v>2</v>
      </c>
      <c r="V109" s="269">
        <v>3</v>
      </c>
      <c r="W109" s="269">
        <v>4</v>
      </c>
      <c r="X109" s="269">
        <v>5</v>
      </c>
      <c r="Y109" s="269">
        <v>6</v>
      </c>
      <c r="Z109" s="269">
        <v>7</v>
      </c>
      <c r="AA109" s="269">
        <v>8</v>
      </c>
      <c r="AB109" s="269">
        <v>9</v>
      </c>
      <c r="AC109" s="269">
        <v>10</v>
      </c>
      <c r="AD109" s="269">
        <v>11</v>
      </c>
      <c r="AE109" s="269">
        <v>12</v>
      </c>
      <c r="AF109" s="837"/>
      <c r="AG109" s="269">
        <v>1</v>
      </c>
      <c r="AH109" s="269">
        <v>2</v>
      </c>
      <c r="AI109" s="269">
        <v>3</v>
      </c>
      <c r="AJ109" s="269">
        <v>4</v>
      </c>
      <c r="AK109" s="269">
        <v>5</v>
      </c>
      <c r="AL109" s="269">
        <v>6</v>
      </c>
      <c r="AM109" s="269">
        <v>7</v>
      </c>
      <c r="AN109" s="269">
        <v>8</v>
      </c>
      <c r="AO109" s="269">
        <v>9</v>
      </c>
      <c r="AP109" s="269">
        <v>10</v>
      </c>
      <c r="AQ109" s="269">
        <v>11</v>
      </c>
      <c r="AR109" s="269">
        <v>12</v>
      </c>
      <c r="AS109" s="269" t="s">
        <v>16</v>
      </c>
      <c r="AT109" s="270">
        <v>1</v>
      </c>
      <c r="AU109" s="270">
        <v>2</v>
      </c>
      <c r="AV109" s="270">
        <v>3</v>
      </c>
      <c r="AW109" s="270">
        <v>4</v>
      </c>
      <c r="AX109" s="270">
        <v>5</v>
      </c>
      <c r="AY109" s="270">
        <v>6</v>
      </c>
      <c r="AZ109" s="270">
        <v>7</v>
      </c>
      <c r="BA109" s="270">
        <v>8</v>
      </c>
      <c r="BB109" s="270">
        <v>9</v>
      </c>
      <c r="BC109" s="270">
        <v>10</v>
      </c>
      <c r="BD109" s="270">
        <v>11</v>
      </c>
      <c r="BE109" s="270">
        <v>12</v>
      </c>
      <c r="BF109" s="269" t="s">
        <v>16</v>
      </c>
      <c r="BG109" s="826"/>
      <c r="BH109" s="826"/>
      <c r="BI109" s="846"/>
      <c r="BJ109" s="271"/>
      <c r="BK109" s="272"/>
      <c r="BL109" s="272"/>
      <c r="BM109" s="272"/>
      <c r="BN109" s="272"/>
      <c r="BO109" s="272"/>
      <c r="BP109" s="272"/>
      <c r="BQ109" s="272"/>
      <c r="BR109" s="272"/>
      <c r="BS109" s="272"/>
      <c r="BT109" s="272"/>
      <c r="BU109" s="272"/>
      <c r="BV109" s="272"/>
      <c r="BW109" s="272"/>
      <c r="BX109" s="272"/>
      <c r="BY109" s="272"/>
      <c r="BZ109" s="272"/>
      <c r="CA109" s="272"/>
      <c r="CB109" s="272"/>
    </row>
    <row r="110" spans="1:81" s="273" customFormat="1" ht="30" customHeight="1" thickBot="1" x14ac:dyDescent="0.25">
      <c r="A110" s="346"/>
      <c r="B110" s="347" t="s">
        <v>83</v>
      </c>
      <c r="C110" s="285" t="s">
        <v>29</v>
      </c>
      <c r="D110" s="255">
        <v>72</v>
      </c>
      <c r="E110" s="255">
        <v>6</v>
      </c>
      <c r="F110" s="255">
        <v>6</v>
      </c>
      <c r="G110" s="348">
        <v>6</v>
      </c>
      <c r="H110" s="348">
        <v>6</v>
      </c>
      <c r="I110" s="348">
        <v>6</v>
      </c>
      <c r="J110" s="348">
        <v>6</v>
      </c>
      <c r="K110" s="348">
        <v>6</v>
      </c>
      <c r="L110" s="348">
        <v>6</v>
      </c>
      <c r="M110" s="348"/>
      <c r="N110" s="348"/>
      <c r="O110" s="348"/>
      <c r="P110" s="348"/>
      <c r="Q110" s="349">
        <f>SUM(E110:P110)</f>
        <v>48</v>
      </c>
      <c r="R110" s="256" t="s">
        <v>62</v>
      </c>
      <c r="S110" s="338">
        <v>1200000</v>
      </c>
      <c r="T110" s="338">
        <v>1200000</v>
      </c>
      <c r="U110" s="338">
        <v>1200000</v>
      </c>
      <c r="V110" s="338">
        <v>1200000</v>
      </c>
      <c r="W110" s="338">
        <v>1200000</v>
      </c>
      <c r="X110" s="338">
        <v>1200000</v>
      </c>
      <c r="Y110" s="338">
        <v>1200000</v>
      </c>
      <c r="Z110" s="338">
        <v>1200000</v>
      </c>
      <c r="AA110" s="338">
        <v>1200000</v>
      </c>
      <c r="AB110" s="274"/>
      <c r="AC110" s="274"/>
      <c r="AD110" s="274"/>
      <c r="AE110" s="274"/>
      <c r="AF110" s="275">
        <f t="shared" ref="AF110" si="62">SUM(Q110*S110)</f>
        <v>57600000</v>
      </c>
      <c r="AG110" s="276">
        <f>T110*E110</f>
        <v>7200000</v>
      </c>
      <c r="AH110" s="276">
        <f>U110*F110</f>
        <v>7200000</v>
      </c>
      <c r="AI110" s="276">
        <f t="shared" ref="AI110:AR110" si="63">V110*G110</f>
        <v>7200000</v>
      </c>
      <c r="AJ110" s="276">
        <f t="shared" si="63"/>
        <v>7200000</v>
      </c>
      <c r="AK110" s="276">
        <f t="shared" si="63"/>
        <v>7200000</v>
      </c>
      <c r="AL110" s="276">
        <f t="shared" si="63"/>
        <v>7200000</v>
      </c>
      <c r="AM110" s="276">
        <f t="shared" si="63"/>
        <v>7200000</v>
      </c>
      <c r="AN110" s="276">
        <f t="shared" si="63"/>
        <v>7200000</v>
      </c>
      <c r="AO110" s="276">
        <f t="shared" si="63"/>
        <v>0</v>
      </c>
      <c r="AP110" s="276">
        <f t="shared" si="63"/>
        <v>0</v>
      </c>
      <c r="AQ110" s="276">
        <f t="shared" si="63"/>
        <v>0</v>
      </c>
      <c r="AR110" s="276">
        <f t="shared" si="63"/>
        <v>0</v>
      </c>
      <c r="AS110" s="277">
        <f t="shared" ref="AS110" si="64">SUM(AG110:AR110)</f>
        <v>57600000</v>
      </c>
      <c r="AT110" s="276"/>
      <c r="AU110" s="276"/>
      <c r="AV110" s="276"/>
      <c r="AW110" s="276"/>
      <c r="AX110" s="276"/>
      <c r="AY110" s="276"/>
      <c r="AZ110" s="276"/>
      <c r="BA110" s="276"/>
      <c r="BB110" s="276"/>
      <c r="BC110" s="276"/>
      <c r="BD110" s="276"/>
      <c r="BE110" s="276"/>
      <c r="BF110" s="304">
        <f>SUM(AT110:BE110)</f>
        <v>0</v>
      </c>
      <c r="BG110" s="350">
        <f>AF110-AS110-BF110</f>
        <v>0</v>
      </c>
      <c r="BH110" s="351">
        <f>S110*D110</f>
        <v>86400000</v>
      </c>
      <c r="BI110" s="352">
        <f>BH110-AS110-BF110</f>
        <v>28800000</v>
      </c>
      <c r="BJ110" s="383">
        <f>SUM(Q110/D110)</f>
        <v>0.66666666666666663</v>
      </c>
    </row>
    <row r="111" spans="1:81" s="273" customFormat="1" ht="30.75" customHeight="1" thickBot="1" x14ac:dyDescent="0.25">
      <c r="A111" s="314"/>
      <c r="B111" s="315" t="s">
        <v>5</v>
      </c>
      <c r="C111" s="315"/>
      <c r="D111" s="316"/>
      <c r="E111" s="317"/>
      <c r="F111" s="317"/>
      <c r="G111" s="317"/>
      <c r="H111" s="317"/>
      <c r="I111" s="317"/>
      <c r="J111" s="317"/>
      <c r="K111" s="317"/>
      <c r="L111" s="317"/>
      <c r="M111" s="317"/>
      <c r="N111" s="317"/>
      <c r="O111" s="317"/>
      <c r="P111" s="317"/>
      <c r="Q111" s="318"/>
      <c r="R111" s="319"/>
      <c r="S111" s="316"/>
      <c r="T111" s="354"/>
      <c r="U111" s="354"/>
      <c r="V111" s="354"/>
      <c r="W111" s="354"/>
      <c r="X111" s="354"/>
      <c r="Y111" s="354"/>
      <c r="Z111" s="354"/>
      <c r="AA111" s="354"/>
      <c r="AB111" s="354"/>
      <c r="AC111" s="354"/>
      <c r="AD111" s="354"/>
      <c r="AE111" s="354"/>
      <c r="AF111" s="355">
        <f>SUM(AF110:AF110)</f>
        <v>57600000</v>
      </c>
      <c r="AG111" s="355">
        <f>SUM(AG110:AG110)</f>
        <v>7200000</v>
      </c>
      <c r="AH111" s="355">
        <f>SUM(AH110:AH110)</f>
        <v>7200000</v>
      </c>
      <c r="AI111" s="355">
        <f t="shared" ref="AI111:AR111" si="65">SUM(AI110:AI110)</f>
        <v>7200000</v>
      </c>
      <c r="AJ111" s="355">
        <f t="shared" si="65"/>
        <v>7200000</v>
      </c>
      <c r="AK111" s="355">
        <f t="shared" si="65"/>
        <v>7200000</v>
      </c>
      <c r="AL111" s="355">
        <f t="shared" si="65"/>
        <v>7200000</v>
      </c>
      <c r="AM111" s="355">
        <f t="shared" si="65"/>
        <v>7200000</v>
      </c>
      <c r="AN111" s="355">
        <f t="shared" si="65"/>
        <v>7200000</v>
      </c>
      <c r="AO111" s="355">
        <f t="shared" si="65"/>
        <v>0</v>
      </c>
      <c r="AP111" s="355">
        <f t="shared" si="65"/>
        <v>0</v>
      </c>
      <c r="AQ111" s="355">
        <f t="shared" si="65"/>
        <v>0</v>
      </c>
      <c r="AR111" s="355">
        <f t="shared" si="65"/>
        <v>0</v>
      </c>
      <c r="AS111" s="355">
        <f>SUM(AS110:AS110)</f>
        <v>57600000</v>
      </c>
      <c r="AT111" s="355">
        <f>SUM(AT110:AT110)</f>
        <v>0</v>
      </c>
      <c r="AU111" s="355">
        <f t="shared" ref="AU111:BE111" si="66">SUM(AU110:AU110)</f>
        <v>0</v>
      </c>
      <c r="AV111" s="355">
        <f t="shared" si="66"/>
        <v>0</v>
      </c>
      <c r="AW111" s="355">
        <f t="shared" si="66"/>
        <v>0</v>
      </c>
      <c r="AX111" s="355">
        <f t="shared" si="66"/>
        <v>0</v>
      </c>
      <c r="AY111" s="355">
        <f t="shared" si="66"/>
        <v>0</v>
      </c>
      <c r="AZ111" s="355">
        <f t="shared" si="66"/>
        <v>0</v>
      </c>
      <c r="BA111" s="355">
        <f t="shared" si="66"/>
        <v>0</v>
      </c>
      <c r="BB111" s="355">
        <f t="shared" si="66"/>
        <v>0</v>
      </c>
      <c r="BC111" s="355">
        <f t="shared" si="66"/>
        <v>0</v>
      </c>
      <c r="BD111" s="355">
        <f t="shared" si="66"/>
        <v>0</v>
      </c>
      <c r="BE111" s="355">
        <f t="shared" si="66"/>
        <v>0</v>
      </c>
      <c r="BF111" s="355">
        <f>SUM(BF110:BF110)</f>
        <v>0</v>
      </c>
      <c r="BG111" s="356">
        <f>AF111-AS111-BF111</f>
        <v>0</v>
      </c>
      <c r="BH111" s="355">
        <f>SUM(BH110:BH110)</f>
        <v>86400000</v>
      </c>
      <c r="BI111" s="355">
        <f>SUM(BI110:BI110)</f>
        <v>28800000</v>
      </c>
      <c r="BJ111" s="385">
        <f>SUM(BJ110)</f>
        <v>0.66666666666666663</v>
      </c>
    </row>
    <row r="112" spans="1:81" s="265" customFormat="1" ht="24.75" customHeight="1" x14ac:dyDescent="0.2">
      <c r="A112" s="287"/>
      <c r="D112" s="287"/>
      <c r="E112" s="287"/>
      <c r="F112" s="287"/>
      <c r="G112" s="287"/>
      <c r="H112" s="287"/>
      <c r="I112" s="287"/>
      <c r="J112" s="287"/>
      <c r="K112" s="287"/>
      <c r="L112" s="287"/>
      <c r="M112" s="287"/>
      <c r="N112" s="287"/>
      <c r="O112" s="287"/>
      <c r="P112" s="287"/>
      <c r="Q112" s="287"/>
      <c r="AE112" s="284"/>
      <c r="AS112" s="295"/>
      <c r="BF112" s="326">
        <f>SUM(AS111+BF111)</f>
        <v>57600000</v>
      </c>
      <c r="BG112" s="288">
        <f>AF111-AS111-BF111</f>
        <v>0</v>
      </c>
      <c r="BH112" s="327">
        <f>SUM(BI111+AS111+BF111)</f>
        <v>86400000</v>
      </c>
      <c r="BI112" s="289">
        <f>SUM(BG111)</f>
        <v>0</v>
      </c>
      <c r="BJ112" s="381" t="s">
        <v>37</v>
      </c>
      <c r="BK112" s="284"/>
      <c r="BL112" s="263"/>
      <c r="BM112" s="263"/>
      <c r="BN112" s="263"/>
      <c r="BO112" s="263"/>
      <c r="BP112" s="263"/>
      <c r="BQ112" s="263"/>
      <c r="BR112" s="263"/>
      <c r="BS112" s="263"/>
      <c r="BT112" s="263"/>
      <c r="BU112" s="263"/>
      <c r="BV112" s="263"/>
      <c r="BW112" s="263"/>
      <c r="BX112" s="263"/>
      <c r="BY112" s="263"/>
      <c r="BZ112" s="263"/>
      <c r="CA112" s="263"/>
      <c r="CB112" s="263"/>
      <c r="CC112" s="263"/>
    </row>
    <row r="113" spans="1:98" s="284" customFormat="1" ht="24.75" customHeight="1" x14ac:dyDescent="0.2">
      <c r="A113" s="399"/>
      <c r="D113" s="399"/>
      <c r="E113" s="399"/>
      <c r="F113" s="399"/>
      <c r="G113" s="399"/>
      <c r="H113" s="399"/>
      <c r="I113" s="399"/>
      <c r="J113" s="399"/>
      <c r="K113" s="399"/>
      <c r="L113" s="399"/>
      <c r="M113" s="399"/>
      <c r="N113" s="399"/>
      <c r="O113" s="399"/>
      <c r="P113" s="399"/>
      <c r="Q113" s="399"/>
      <c r="AT113" s="409">
        <f>SUM(AG111+AT111)</f>
        <v>7200000</v>
      </c>
      <c r="AU113" s="409">
        <f t="shared" ref="AU113:BE113" si="67">SUM(AH111+AU111)</f>
        <v>7200000</v>
      </c>
      <c r="AV113" s="409">
        <f t="shared" si="67"/>
        <v>7200000</v>
      </c>
      <c r="AW113" s="409">
        <f t="shared" si="67"/>
        <v>7200000</v>
      </c>
      <c r="AX113" s="409">
        <f t="shared" si="67"/>
        <v>7200000</v>
      </c>
      <c r="AY113" s="409">
        <f t="shared" si="67"/>
        <v>7200000</v>
      </c>
      <c r="AZ113" s="409">
        <f t="shared" si="67"/>
        <v>7200000</v>
      </c>
      <c r="BA113" s="409">
        <f t="shared" si="67"/>
        <v>7200000</v>
      </c>
      <c r="BB113" s="409">
        <f t="shared" si="67"/>
        <v>0</v>
      </c>
      <c r="BC113" s="409">
        <f t="shared" si="67"/>
        <v>0</v>
      </c>
      <c r="BD113" s="409">
        <f t="shared" si="67"/>
        <v>0</v>
      </c>
      <c r="BE113" s="409">
        <f t="shared" si="67"/>
        <v>0</v>
      </c>
      <c r="BF113" s="409">
        <f>SUM(AT113:BE113)</f>
        <v>57600000</v>
      </c>
      <c r="BH113" s="400"/>
      <c r="BI113" s="291">
        <f>SUM(BI111-BI112)</f>
        <v>28800000</v>
      </c>
      <c r="BJ113" s="385" t="s">
        <v>36</v>
      </c>
      <c r="BL113" s="264"/>
      <c r="BM113" s="264"/>
      <c r="BN113" s="264"/>
      <c r="BO113" s="264"/>
      <c r="BP113" s="264"/>
      <c r="BQ113" s="264"/>
      <c r="BR113" s="264"/>
      <c r="BS113" s="264"/>
      <c r="BT113" s="264"/>
      <c r="BU113" s="264"/>
      <c r="BV113" s="264"/>
      <c r="BW113" s="264"/>
      <c r="BX113" s="264"/>
      <c r="BY113" s="264"/>
      <c r="BZ113" s="264"/>
      <c r="CA113" s="264"/>
      <c r="CB113" s="264"/>
      <c r="CC113" s="264"/>
    </row>
    <row r="114" spans="1:98" s="284" customFormat="1" ht="16.5" customHeight="1" x14ac:dyDescent="0.2">
      <c r="A114" s="853" t="s">
        <v>9</v>
      </c>
      <c r="B114" s="854"/>
      <c r="C114" s="284" t="s">
        <v>130</v>
      </c>
      <c r="D114" s="401"/>
      <c r="E114" s="401"/>
      <c r="F114" s="401"/>
      <c r="G114" s="401"/>
      <c r="H114" s="401"/>
      <c r="I114" s="401"/>
      <c r="J114" s="401"/>
      <c r="K114" s="401"/>
      <c r="L114" s="401"/>
      <c r="M114" s="401"/>
      <c r="N114" s="401"/>
      <c r="O114" s="401"/>
      <c r="P114" s="401"/>
      <c r="Q114" s="401"/>
      <c r="R114" s="401"/>
      <c r="S114" s="401"/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401"/>
      <c r="AG114" s="297"/>
      <c r="AH114" s="297"/>
      <c r="AI114" s="297"/>
      <c r="AJ114" s="297"/>
      <c r="AK114" s="297"/>
      <c r="AL114" s="297"/>
      <c r="AM114" s="297"/>
      <c r="AN114" s="297"/>
      <c r="AO114" s="297"/>
      <c r="AP114" s="297"/>
      <c r="AQ114" s="297"/>
      <c r="AR114" s="297"/>
      <c r="AS114" s="247"/>
      <c r="AT114" s="297"/>
      <c r="AU114" s="297"/>
      <c r="AV114" s="297"/>
      <c r="AW114" s="297"/>
      <c r="AX114" s="297"/>
      <c r="AY114" s="297"/>
      <c r="AZ114" s="297"/>
      <c r="BA114" s="297"/>
      <c r="BB114" s="297"/>
      <c r="BC114" s="297"/>
      <c r="BD114" s="297"/>
      <c r="BE114" s="297"/>
      <c r="BF114" s="247"/>
      <c r="BG114" s="247"/>
      <c r="BH114" s="247"/>
      <c r="BI114" s="402"/>
      <c r="BJ114" s="403"/>
      <c r="BK114" s="297"/>
      <c r="BL114" s="297"/>
      <c r="BM114" s="297"/>
      <c r="BN114" s="297"/>
      <c r="BO114" s="297"/>
      <c r="BP114" s="297"/>
      <c r="BQ114" s="297"/>
      <c r="BR114" s="297"/>
      <c r="BS114" s="297"/>
      <c r="BT114" s="297"/>
      <c r="BU114" s="297"/>
      <c r="BV114" s="247"/>
      <c r="BW114" s="247"/>
      <c r="BX114" s="247"/>
      <c r="BY114" s="247"/>
      <c r="BZ114" s="402"/>
      <c r="CA114" s="247"/>
      <c r="CB114" s="247"/>
      <c r="CC114" s="264"/>
      <c r="CD114" s="264"/>
      <c r="CE114" s="264"/>
      <c r="CF114" s="264"/>
      <c r="CG114" s="264"/>
      <c r="CH114" s="264"/>
      <c r="CI114" s="264"/>
      <c r="CJ114" s="264"/>
      <c r="CK114" s="264"/>
      <c r="CL114" s="264"/>
      <c r="CM114" s="264"/>
      <c r="CN114" s="264"/>
      <c r="CO114" s="264"/>
      <c r="CP114" s="264"/>
      <c r="CQ114" s="264"/>
      <c r="CR114" s="264"/>
      <c r="CS114" s="264"/>
      <c r="CT114" s="264"/>
    </row>
    <row r="115" spans="1:98" s="284" customFormat="1" ht="16.5" customHeight="1" x14ac:dyDescent="0.2">
      <c r="A115" s="855" t="s">
        <v>10</v>
      </c>
      <c r="B115" s="856"/>
      <c r="C115" s="404" t="s">
        <v>84</v>
      </c>
      <c r="D115" s="405"/>
      <c r="E115" s="405"/>
      <c r="F115" s="405"/>
      <c r="G115" s="405"/>
      <c r="H115" s="405"/>
      <c r="I115" s="405"/>
      <c r="J115" s="405"/>
      <c r="K115" s="405"/>
      <c r="L115" s="405"/>
      <c r="M115" s="405"/>
      <c r="N115" s="405"/>
      <c r="O115" s="405"/>
      <c r="P115" s="405"/>
      <c r="Q115" s="405"/>
      <c r="R115" s="405"/>
      <c r="S115" s="405"/>
      <c r="T115" s="253"/>
      <c r="U115" s="253"/>
      <c r="V115" s="253"/>
      <c r="W115" s="253"/>
      <c r="X115" s="253"/>
      <c r="Y115" s="253"/>
      <c r="Z115" s="253"/>
      <c r="AA115" s="253"/>
      <c r="AB115" s="253"/>
      <c r="AC115" s="253"/>
      <c r="AD115" s="253"/>
      <c r="AE115" s="253"/>
      <c r="AF115" s="405"/>
      <c r="AG115" s="253"/>
      <c r="AH115" s="253"/>
      <c r="AI115" s="253"/>
      <c r="AJ115" s="253"/>
      <c r="AK115" s="253"/>
      <c r="AL115" s="253"/>
      <c r="AM115" s="253"/>
      <c r="AN115" s="253"/>
      <c r="AO115" s="253"/>
      <c r="AP115" s="253"/>
      <c r="AQ115" s="253"/>
      <c r="AR115" s="253"/>
      <c r="AS115" s="253"/>
      <c r="AT115" s="253"/>
      <c r="AU115" s="253"/>
      <c r="AV115" s="253"/>
      <c r="AW115" s="253"/>
      <c r="AX115" s="253"/>
      <c r="AY115" s="253"/>
      <c r="AZ115" s="253"/>
      <c r="BA115" s="253"/>
      <c r="BB115" s="253"/>
      <c r="BC115" s="253"/>
      <c r="BD115" s="253"/>
      <c r="BE115" s="253"/>
      <c r="BF115" s="253"/>
      <c r="BG115" s="253"/>
      <c r="BH115" s="253"/>
      <c r="BI115" s="406"/>
      <c r="BJ115" s="403"/>
      <c r="BK115" s="401"/>
      <c r="BL115" s="401"/>
      <c r="BM115" s="401"/>
      <c r="BN115" s="401"/>
      <c r="BO115" s="401"/>
      <c r="BP115" s="401"/>
      <c r="BQ115" s="401"/>
      <c r="BR115" s="401"/>
      <c r="BS115" s="401"/>
      <c r="BT115" s="401"/>
      <c r="BU115" s="401"/>
      <c r="BV115" s="401"/>
      <c r="BW115" s="401"/>
      <c r="BX115" s="401"/>
      <c r="BY115" s="401"/>
      <c r="BZ115" s="401"/>
      <c r="CA115" s="247"/>
      <c r="CB115" s="247"/>
      <c r="CC115" s="264">
        <v>1100000</v>
      </c>
      <c r="CD115" s="264"/>
      <c r="CE115" s="264"/>
      <c r="CF115" s="264"/>
      <c r="CG115" s="264"/>
      <c r="CH115" s="264"/>
      <c r="CI115" s="264"/>
      <c r="CJ115" s="264"/>
      <c r="CK115" s="264"/>
      <c r="CL115" s="264"/>
      <c r="CM115" s="264"/>
      <c r="CN115" s="264"/>
      <c r="CO115" s="264"/>
      <c r="CP115" s="264"/>
      <c r="CQ115" s="264"/>
      <c r="CR115" s="264"/>
      <c r="CS115" s="264"/>
      <c r="CT115" s="264"/>
    </row>
    <row r="116" spans="1:98" s="268" customFormat="1" ht="48.75" customHeight="1" x14ac:dyDescent="0.2">
      <c r="A116" s="831" t="s">
        <v>11</v>
      </c>
      <c r="B116" s="824" t="s">
        <v>12</v>
      </c>
      <c r="C116" s="824" t="s">
        <v>26</v>
      </c>
      <c r="D116" s="839" t="s">
        <v>13</v>
      </c>
      <c r="E116" s="839"/>
      <c r="F116" s="839"/>
      <c r="G116" s="839"/>
      <c r="H116" s="839"/>
      <c r="I116" s="839"/>
      <c r="J116" s="839"/>
      <c r="K116" s="839"/>
      <c r="L116" s="839"/>
      <c r="M116" s="839"/>
      <c r="N116" s="839"/>
      <c r="O116" s="839"/>
      <c r="P116" s="839"/>
      <c r="Q116" s="839"/>
      <c r="R116" s="824" t="s">
        <v>24</v>
      </c>
      <c r="S116" s="840" t="s">
        <v>21</v>
      </c>
      <c r="T116" s="841"/>
      <c r="U116" s="841"/>
      <c r="V116" s="841"/>
      <c r="W116" s="841"/>
      <c r="X116" s="841"/>
      <c r="Y116" s="841"/>
      <c r="Z116" s="841"/>
      <c r="AA116" s="841"/>
      <c r="AB116" s="841"/>
      <c r="AC116" s="841"/>
      <c r="AD116" s="841"/>
      <c r="AE116" s="842"/>
      <c r="AF116" s="843" t="s">
        <v>6</v>
      </c>
      <c r="AG116" s="843"/>
      <c r="AH116" s="843"/>
      <c r="AI116" s="843"/>
      <c r="AJ116" s="843"/>
      <c r="AK116" s="843"/>
      <c r="AL116" s="843"/>
      <c r="AM116" s="843"/>
      <c r="AN116" s="843"/>
      <c r="AO116" s="843"/>
      <c r="AP116" s="843"/>
      <c r="AQ116" s="843"/>
      <c r="AR116" s="843"/>
      <c r="AS116" s="843"/>
      <c r="AT116" s="847" t="s">
        <v>40</v>
      </c>
      <c r="AU116" s="848"/>
      <c r="AV116" s="848"/>
      <c r="AW116" s="848"/>
      <c r="AX116" s="848"/>
      <c r="AY116" s="848"/>
      <c r="AZ116" s="848"/>
      <c r="BA116" s="848"/>
      <c r="BB116" s="848"/>
      <c r="BC116" s="848"/>
      <c r="BD116" s="848"/>
      <c r="BE116" s="848"/>
      <c r="BF116" s="849"/>
      <c r="BG116" s="824" t="s">
        <v>37</v>
      </c>
      <c r="BH116" s="824" t="s">
        <v>124</v>
      </c>
      <c r="BI116" s="844" t="s">
        <v>38</v>
      </c>
      <c r="BJ116" s="243"/>
      <c r="BK116" s="245"/>
      <c r="BL116" s="245"/>
      <c r="BM116" s="245"/>
      <c r="BN116" s="245"/>
      <c r="BO116" s="245"/>
      <c r="BP116" s="245"/>
      <c r="BQ116" s="245"/>
      <c r="BR116" s="245"/>
      <c r="BS116" s="245"/>
      <c r="BT116" s="245"/>
      <c r="BU116" s="245"/>
      <c r="BV116" s="245"/>
      <c r="BW116" s="245"/>
      <c r="BX116" s="245"/>
      <c r="BY116" s="245"/>
      <c r="BZ116" s="245"/>
      <c r="CA116" s="267"/>
      <c r="CB116" s="267"/>
    </row>
    <row r="117" spans="1:98" s="268" customFormat="1" ht="48.75" customHeight="1" x14ac:dyDescent="0.2">
      <c r="A117" s="832"/>
      <c r="B117" s="825"/>
      <c r="C117" s="825"/>
      <c r="D117" s="836" t="s">
        <v>22</v>
      </c>
      <c r="E117" s="834" t="s">
        <v>23</v>
      </c>
      <c r="F117" s="835"/>
      <c r="G117" s="835"/>
      <c r="H117" s="835"/>
      <c r="I117" s="835"/>
      <c r="J117" s="835"/>
      <c r="K117" s="835"/>
      <c r="L117" s="835"/>
      <c r="M117" s="835"/>
      <c r="N117" s="835"/>
      <c r="O117" s="835"/>
      <c r="P117" s="835"/>
      <c r="Q117" s="835"/>
      <c r="R117" s="825"/>
      <c r="S117" s="836" t="s">
        <v>22</v>
      </c>
      <c r="T117" s="834" t="s">
        <v>23</v>
      </c>
      <c r="U117" s="835"/>
      <c r="V117" s="835"/>
      <c r="W117" s="835"/>
      <c r="X117" s="835"/>
      <c r="Y117" s="835"/>
      <c r="Z117" s="835"/>
      <c r="AA117" s="835"/>
      <c r="AB117" s="835"/>
      <c r="AC117" s="835"/>
      <c r="AD117" s="835"/>
      <c r="AE117" s="838"/>
      <c r="AF117" s="836" t="s">
        <v>22</v>
      </c>
      <c r="AG117" s="834" t="s">
        <v>23</v>
      </c>
      <c r="AH117" s="835"/>
      <c r="AI117" s="835"/>
      <c r="AJ117" s="835"/>
      <c r="AK117" s="835"/>
      <c r="AL117" s="835"/>
      <c r="AM117" s="835"/>
      <c r="AN117" s="835"/>
      <c r="AO117" s="835"/>
      <c r="AP117" s="835"/>
      <c r="AQ117" s="835"/>
      <c r="AR117" s="835"/>
      <c r="AS117" s="838"/>
      <c r="AT117" s="850"/>
      <c r="AU117" s="851"/>
      <c r="AV117" s="851"/>
      <c r="AW117" s="851"/>
      <c r="AX117" s="851"/>
      <c r="AY117" s="851"/>
      <c r="AZ117" s="851"/>
      <c r="BA117" s="851"/>
      <c r="BB117" s="851"/>
      <c r="BC117" s="851"/>
      <c r="BD117" s="851"/>
      <c r="BE117" s="851"/>
      <c r="BF117" s="852"/>
      <c r="BG117" s="825"/>
      <c r="BH117" s="825"/>
      <c r="BI117" s="845"/>
      <c r="BJ117" s="243"/>
      <c r="BK117" s="245"/>
      <c r="BL117" s="245"/>
      <c r="BM117" s="245"/>
      <c r="BN117" s="245"/>
      <c r="BO117" s="245"/>
      <c r="BP117" s="245"/>
      <c r="BQ117" s="245"/>
      <c r="BR117" s="245"/>
      <c r="BS117" s="245"/>
      <c r="BT117" s="245"/>
      <c r="BU117" s="245"/>
      <c r="BV117" s="245"/>
      <c r="BW117" s="245"/>
      <c r="BX117" s="245"/>
      <c r="BY117" s="245"/>
      <c r="BZ117" s="245"/>
      <c r="CA117" s="267"/>
      <c r="CB117" s="267"/>
    </row>
    <row r="118" spans="1:98" s="273" customFormat="1" ht="28.5" customHeight="1" x14ac:dyDescent="0.2">
      <c r="A118" s="833"/>
      <c r="B118" s="826"/>
      <c r="C118" s="826"/>
      <c r="D118" s="837"/>
      <c r="E118" s="269">
        <v>1</v>
      </c>
      <c r="F118" s="269">
        <v>2</v>
      </c>
      <c r="G118" s="269">
        <v>3</v>
      </c>
      <c r="H118" s="269">
        <v>4</v>
      </c>
      <c r="I118" s="269">
        <v>5</v>
      </c>
      <c r="J118" s="269">
        <v>6</v>
      </c>
      <c r="K118" s="269">
        <v>7</v>
      </c>
      <c r="L118" s="269">
        <v>8</v>
      </c>
      <c r="M118" s="269">
        <v>9</v>
      </c>
      <c r="N118" s="269">
        <v>10</v>
      </c>
      <c r="O118" s="269">
        <v>11</v>
      </c>
      <c r="P118" s="269">
        <v>12</v>
      </c>
      <c r="Q118" s="269" t="s">
        <v>25</v>
      </c>
      <c r="R118" s="826"/>
      <c r="S118" s="837"/>
      <c r="T118" s="269">
        <v>1</v>
      </c>
      <c r="U118" s="269">
        <v>2</v>
      </c>
      <c r="V118" s="269">
        <v>3</v>
      </c>
      <c r="W118" s="269">
        <v>4</v>
      </c>
      <c r="X118" s="269">
        <v>5</v>
      </c>
      <c r="Y118" s="269">
        <v>6</v>
      </c>
      <c r="Z118" s="269">
        <v>7</v>
      </c>
      <c r="AA118" s="269">
        <v>8</v>
      </c>
      <c r="AB118" s="269">
        <v>9</v>
      </c>
      <c r="AC118" s="269">
        <v>10</v>
      </c>
      <c r="AD118" s="269">
        <v>11</v>
      </c>
      <c r="AE118" s="269">
        <v>12</v>
      </c>
      <c r="AF118" s="837"/>
      <c r="AG118" s="269">
        <v>1</v>
      </c>
      <c r="AH118" s="269">
        <v>2</v>
      </c>
      <c r="AI118" s="269">
        <v>3</v>
      </c>
      <c r="AJ118" s="269">
        <v>4</v>
      </c>
      <c r="AK118" s="269">
        <v>5</v>
      </c>
      <c r="AL118" s="269">
        <v>6</v>
      </c>
      <c r="AM118" s="269">
        <v>7</v>
      </c>
      <c r="AN118" s="269">
        <v>8</v>
      </c>
      <c r="AO118" s="269">
        <v>9</v>
      </c>
      <c r="AP118" s="269">
        <v>10</v>
      </c>
      <c r="AQ118" s="269">
        <v>11</v>
      </c>
      <c r="AR118" s="269">
        <v>12</v>
      </c>
      <c r="AS118" s="269" t="s">
        <v>16</v>
      </c>
      <c r="AT118" s="270">
        <v>1</v>
      </c>
      <c r="AU118" s="270">
        <v>2</v>
      </c>
      <c r="AV118" s="270">
        <v>3</v>
      </c>
      <c r="AW118" s="270">
        <v>4</v>
      </c>
      <c r="AX118" s="270">
        <v>5</v>
      </c>
      <c r="AY118" s="270">
        <v>6</v>
      </c>
      <c r="AZ118" s="270">
        <v>7</v>
      </c>
      <c r="BA118" s="270">
        <v>8</v>
      </c>
      <c r="BB118" s="270">
        <v>9</v>
      </c>
      <c r="BC118" s="270">
        <v>10</v>
      </c>
      <c r="BD118" s="270">
        <v>11</v>
      </c>
      <c r="BE118" s="270">
        <v>12</v>
      </c>
      <c r="BF118" s="269" t="s">
        <v>16</v>
      </c>
      <c r="BG118" s="826"/>
      <c r="BH118" s="826"/>
      <c r="BI118" s="846"/>
      <c r="BJ118" s="271"/>
      <c r="BK118" s="272"/>
      <c r="BL118" s="272"/>
      <c r="BM118" s="272"/>
      <c r="BN118" s="272"/>
      <c r="BO118" s="272"/>
      <c r="BP118" s="272"/>
      <c r="BQ118" s="272"/>
      <c r="BR118" s="272"/>
      <c r="BS118" s="272"/>
      <c r="BT118" s="272"/>
      <c r="BU118" s="272"/>
      <c r="BV118" s="272"/>
      <c r="BW118" s="272"/>
      <c r="BX118" s="272"/>
      <c r="BY118" s="272"/>
      <c r="BZ118" s="272"/>
      <c r="CA118" s="272"/>
      <c r="CB118" s="272"/>
    </row>
    <row r="119" spans="1:98" s="271" customFormat="1" ht="30.75" customHeight="1" thickBot="1" x14ac:dyDescent="0.25">
      <c r="A119" s="346"/>
      <c r="B119" s="347" t="s">
        <v>131</v>
      </c>
      <c r="C119" s="285" t="s">
        <v>29</v>
      </c>
      <c r="D119" s="341">
        <v>12</v>
      </c>
      <c r="E119" s="255">
        <v>1</v>
      </c>
      <c r="F119" s="255">
        <v>1</v>
      </c>
      <c r="G119" s="348">
        <v>1</v>
      </c>
      <c r="H119" s="348">
        <v>1</v>
      </c>
      <c r="I119" s="348">
        <v>1</v>
      </c>
      <c r="J119" s="348">
        <v>1</v>
      </c>
      <c r="K119" s="348">
        <v>1</v>
      </c>
      <c r="L119" s="348"/>
      <c r="M119" s="348"/>
      <c r="N119" s="348"/>
      <c r="O119" s="348"/>
      <c r="P119" s="348"/>
      <c r="Q119" s="349">
        <f>SUM(E119:P119)</f>
        <v>7</v>
      </c>
      <c r="R119" s="256" t="s">
        <v>92</v>
      </c>
      <c r="S119" s="368">
        <v>73863</v>
      </c>
      <c r="T119" s="368">
        <v>73863</v>
      </c>
      <c r="U119" s="368">
        <v>73863</v>
      </c>
      <c r="V119" s="368">
        <v>73863</v>
      </c>
      <c r="W119" s="368">
        <v>73863</v>
      </c>
      <c r="X119" s="368">
        <v>73863</v>
      </c>
      <c r="Y119" s="368">
        <v>73863</v>
      </c>
      <c r="Z119" s="368">
        <v>73863</v>
      </c>
      <c r="AA119" s="274"/>
      <c r="AB119" s="274"/>
      <c r="AC119" s="274"/>
      <c r="AD119" s="274"/>
      <c r="AE119" s="274"/>
      <c r="AF119" s="275">
        <f t="shared" ref="AF119" si="68">SUM(Q119*S119)</f>
        <v>517041</v>
      </c>
      <c r="AG119" s="276">
        <f>T119*E119</f>
        <v>73863</v>
      </c>
      <c r="AH119" s="276">
        <f>U119*F119</f>
        <v>73863</v>
      </c>
      <c r="AI119" s="276">
        <f t="shared" ref="AI119:AR119" si="69">V119*G119</f>
        <v>73863</v>
      </c>
      <c r="AJ119" s="276">
        <f t="shared" si="69"/>
        <v>73863</v>
      </c>
      <c r="AK119" s="276">
        <f t="shared" si="69"/>
        <v>73863</v>
      </c>
      <c r="AL119" s="276">
        <f t="shared" si="69"/>
        <v>73863</v>
      </c>
      <c r="AM119" s="276">
        <f t="shared" si="69"/>
        <v>73863</v>
      </c>
      <c r="AN119" s="276">
        <f t="shared" si="69"/>
        <v>0</v>
      </c>
      <c r="AO119" s="276">
        <f t="shared" si="69"/>
        <v>0</v>
      </c>
      <c r="AP119" s="276">
        <f t="shared" si="69"/>
        <v>0</v>
      </c>
      <c r="AQ119" s="276">
        <f t="shared" si="69"/>
        <v>0</v>
      </c>
      <c r="AR119" s="276">
        <f t="shared" si="69"/>
        <v>0</v>
      </c>
      <c r="AS119" s="277">
        <f t="shared" ref="AS119" si="70">SUM(AG119:AR119)</f>
        <v>517041</v>
      </c>
      <c r="AT119" s="276"/>
      <c r="AU119" s="276"/>
      <c r="AV119" s="276"/>
      <c r="AW119" s="276"/>
      <c r="AX119" s="276"/>
      <c r="AY119" s="276"/>
      <c r="AZ119" s="276"/>
      <c r="BA119" s="276"/>
      <c r="BB119" s="276"/>
      <c r="BC119" s="276"/>
      <c r="BD119" s="276"/>
      <c r="BE119" s="276"/>
      <c r="BF119" s="304">
        <f>SUM(AT119:BE119)</f>
        <v>0</v>
      </c>
      <c r="BG119" s="350">
        <f>AF119-AS119-BF119</f>
        <v>0</v>
      </c>
      <c r="BH119" s="351">
        <f>S119*D119</f>
        <v>886356</v>
      </c>
      <c r="BI119" s="352">
        <f>BH119-AS119-BF119</f>
        <v>369315</v>
      </c>
      <c r="BJ119" s="383">
        <f>SUM(Q119/D119)</f>
        <v>0.58333333333333337</v>
      </c>
      <c r="BK119" s="282"/>
      <c r="BL119" s="282"/>
      <c r="BM119" s="282"/>
      <c r="BN119" s="282"/>
      <c r="BO119" s="282"/>
      <c r="BP119" s="353"/>
      <c r="BQ119" s="353"/>
      <c r="BR119" s="353"/>
      <c r="BS119" s="353"/>
      <c r="BT119" s="353"/>
      <c r="BU119" s="353"/>
      <c r="BV119" s="353"/>
      <c r="BW119" s="353"/>
      <c r="BX119" s="353"/>
      <c r="BY119" s="353"/>
      <c r="BZ119" s="353"/>
      <c r="CA119" s="353"/>
      <c r="CB119" s="353"/>
    </row>
    <row r="120" spans="1:98" s="286" customFormat="1" ht="30.75" customHeight="1" thickBot="1" x14ac:dyDescent="0.25">
      <c r="A120" s="314"/>
      <c r="B120" s="315" t="s">
        <v>5</v>
      </c>
      <c r="C120" s="315"/>
      <c r="D120" s="316"/>
      <c r="E120" s="317"/>
      <c r="F120" s="317"/>
      <c r="G120" s="317"/>
      <c r="H120" s="317"/>
      <c r="I120" s="317"/>
      <c r="J120" s="317"/>
      <c r="K120" s="317"/>
      <c r="L120" s="317"/>
      <c r="M120" s="317"/>
      <c r="N120" s="317"/>
      <c r="O120" s="317"/>
      <c r="P120" s="317"/>
      <c r="Q120" s="318"/>
      <c r="R120" s="319"/>
      <c r="S120" s="316"/>
      <c r="T120" s="354"/>
      <c r="U120" s="354"/>
      <c r="V120" s="354"/>
      <c r="W120" s="354"/>
      <c r="X120" s="354"/>
      <c r="Y120" s="354"/>
      <c r="Z120" s="354"/>
      <c r="AA120" s="354"/>
      <c r="AB120" s="354"/>
      <c r="AC120" s="354"/>
      <c r="AD120" s="354"/>
      <c r="AE120" s="354"/>
      <c r="AF120" s="355">
        <f>SUM(AF119)</f>
        <v>517041</v>
      </c>
      <c r="AG120" s="355">
        <f t="shared" ref="AG120:AH120" si="71">SUM(AG119)</f>
        <v>73863</v>
      </c>
      <c r="AH120" s="355">
        <f t="shared" si="71"/>
        <v>73863</v>
      </c>
      <c r="AI120" s="355">
        <f t="shared" ref="AI120" si="72">SUM(AI119)</f>
        <v>73863</v>
      </c>
      <c r="AJ120" s="355">
        <f t="shared" ref="AJ120" si="73">SUM(AJ119)</f>
        <v>73863</v>
      </c>
      <c r="AK120" s="355">
        <f t="shared" ref="AK120" si="74">SUM(AK119)</f>
        <v>73863</v>
      </c>
      <c r="AL120" s="355">
        <f t="shared" ref="AL120" si="75">SUM(AL119)</f>
        <v>73863</v>
      </c>
      <c r="AM120" s="355">
        <f t="shared" ref="AM120" si="76">SUM(AM119)</f>
        <v>73863</v>
      </c>
      <c r="AN120" s="355">
        <f t="shared" ref="AN120" si="77">SUM(AN119)</f>
        <v>0</v>
      </c>
      <c r="AO120" s="355">
        <f t="shared" ref="AO120" si="78">SUM(AO119)</f>
        <v>0</v>
      </c>
      <c r="AP120" s="355">
        <f t="shared" ref="AP120" si="79">SUM(AP119)</f>
        <v>0</v>
      </c>
      <c r="AQ120" s="355">
        <f t="shared" ref="AQ120" si="80">SUM(AQ119)</f>
        <v>0</v>
      </c>
      <c r="AR120" s="355">
        <f t="shared" ref="AR120" si="81">SUM(AR119)</f>
        <v>0</v>
      </c>
      <c r="AS120" s="355">
        <f t="shared" ref="AS120" si="82">SUM(AS119)</f>
        <v>517041</v>
      </c>
      <c r="AT120" s="355">
        <f t="shared" ref="AT120" si="83">SUM(AT119)</f>
        <v>0</v>
      </c>
      <c r="AU120" s="355">
        <f t="shared" ref="AU120" si="84">SUM(AU119)</f>
        <v>0</v>
      </c>
      <c r="AV120" s="355">
        <f t="shared" ref="AV120" si="85">SUM(AV119)</f>
        <v>0</v>
      </c>
      <c r="AW120" s="355">
        <f t="shared" ref="AW120" si="86">SUM(AW119)</f>
        <v>0</v>
      </c>
      <c r="AX120" s="355">
        <f t="shared" ref="AX120" si="87">SUM(AX119)</f>
        <v>0</v>
      </c>
      <c r="AY120" s="355">
        <f t="shared" ref="AY120" si="88">SUM(AY119)</f>
        <v>0</v>
      </c>
      <c r="AZ120" s="355">
        <f t="shared" ref="AZ120" si="89">SUM(AZ119)</f>
        <v>0</v>
      </c>
      <c r="BA120" s="355">
        <f t="shared" ref="BA120" si="90">SUM(BA119)</f>
        <v>0</v>
      </c>
      <c r="BB120" s="355">
        <f t="shared" ref="BB120" si="91">SUM(BB119)</f>
        <v>0</v>
      </c>
      <c r="BC120" s="355">
        <f t="shared" ref="BC120" si="92">SUM(BC119)</f>
        <v>0</v>
      </c>
      <c r="BD120" s="355">
        <f t="shared" ref="BD120" si="93">SUM(BD119)</f>
        <v>0</v>
      </c>
      <c r="BE120" s="355">
        <f t="shared" ref="BE120" si="94">SUM(BE119)</f>
        <v>0</v>
      </c>
      <c r="BF120" s="355">
        <f t="shared" ref="BF120" si="95">SUM(BF119)</f>
        <v>0</v>
      </c>
      <c r="BG120" s="355">
        <f t="shared" ref="BG120" si="96">SUM(BG119)</f>
        <v>0</v>
      </c>
      <c r="BH120" s="355">
        <f t="shared" ref="BH120" si="97">SUM(BH119)</f>
        <v>886356</v>
      </c>
      <c r="BI120" s="355">
        <f t="shared" ref="BI120" si="98">SUM(BI119)</f>
        <v>369315</v>
      </c>
      <c r="BJ120" s="385">
        <f>SUM(BJ119)</f>
        <v>0.58333333333333337</v>
      </c>
      <c r="BK120" s="325"/>
      <c r="BL120" s="325"/>
      <c r="BM120" s="325"/>
      <c r="BN120" s="325"/>
      <c r="BO120" s="325"/>
      <c r="BP120" s="325"/>
      <c r="BQ120" s="325"/>
      <c r="BR120" s="325"/>
      <c r="BS120" s="325"/>
      <c r="BT120" s="325"/>
      <c r="BU120" s="325"/>
      <c r="BV120" s="325"/>
      <c r="BW120" s="325"/>
      <c r="BX120" s="325"/>
      <c r="BY120" s="325"/>
      <c r="BZ120" s="325"/>
      <c r="CA120" s="325"/>
      <c r="CB120" s="325"/>
    </row>
    <row r="121" spans="1:98" s="265" customFormat="1" ht="24.75" customHeight="1" x14ac:dyDescent="0.2">
      <c r="A121" s="287"/>
      <c r="D121" s="287"/>
      <c r="E121" s="287"/>
      <c r="F121" s="287"/>
      <c r="G121" s="287"/>
      <c r="H121" s="287"/>
      <c r="I121" s="287"/>
      <c r="J121" s="287"/>
      <c r="K121" s="287"/>
      <c r="L121" s="287"/>
      <c r="M121" s="287"/>
      <c r="N121" s="287"/>
      <c r="O121" s="287"/>
      <c r="P121" s="287"/>
      <c r="Q121" s="287"/>
      <c r="AE121" s="284"/>
      <c r="AS121" s="295"/>
      <c r="BF121" s="326">
        <f>SUM(AS120+BF120)</f>
        <v>517041</v>
      </c>
      <c r="BG121" s="288">
        <f>AF120-AS120-BF120</f>
        <v>0</v>
      </c>
      <c r="BH121" s="327">
        <f>SUM(BI120+AS120+BF120)</f>
        <v>886356</v>
      </c>
      <c r="BI121" s="289">
        <f>SUM(BG120)</f>
        <v>0</v>
      </c>
      <c r="BJ121" s="381" t="s">
        <v>37</v>
      </c>
      <c r="BK121" s="284"/>
      <c r="BL121" s="263"/>
      <c r="BM121" s="263"/>
      <c r="BN121" s="263"/>
      <c r="BO121" s="263"/>
      <c r="BP121" s="263"/>
      <c r="BQ121" s="263"/>
      <c r="BR121" s="263"/>
      <c r="BS121" s="263"/>
      <c r="BT121" s="263"/>
      <c r="BU121" s="263"/>
      <c r="BV121" s="263"/>
      <c r="BW121" s="263"/>
      <c r="BX121" s="263"/>
      <c r="BY121" s="263"/>
      <c r="BZ121" s="263"/>
      <c r="CA121" s="263"/>
      <c r="CB121" s="263"/>
      <c r="CC121" s="263"/>
    </row>
    <row r="122" spans="1:98" s="284" customFormat="1" ht="24.75" customHeight="1" x14ac:dyDescent="0.2">
      <c r="A122" s="399"/>
      <c r="D122" s="399"/>
      <c r="E122" s="399"/>
      <c r="F122" s="399"/>
      <c r="G122" s="399"/>
      <c r="H122" s="399"/>
      <c r="I122" s="399"/>
      <c r="J122" s="399"/>
      <c r="K122" s="399"/>
      <c r="L122" s="399"/>
      <c r="M122" s="399"/>
      <c r="N122" s="399"/>
      <c r="O122" s="399"/>
      <c r="P122" s="399"/>
      <c r="Q122" s="399"/>
      <c r="AT122" s="409">
        <f>SUM(AG120+AT120)</f>
        <v>73863</v>
      </c>
      <c r="AU122" s="409">
        <f t="shared" ref="AU122:BE122" si="99">SUM(AH120+AU120)</f>
        <v>73863</v>
      </c>
      <c r="AV122" s="409">
        <f t="shared" si="99"/>
        <v>73863</v>
      </c>
      <c r="AW122" s="409">
        <f t="shared" si="99"/>
        <v>73863</v>
      </c>
      <c r="AX122" s="409">
        <f t="shared" si="99"/>
        <v>73863</v>
      </c>
      <c r="AY122" s="409">
        <f t="shared" si="99"/>
        <v>73863</v>
      </c>
      <c r="AZ122" s="409">
        <f t="shared" si="99"/>
        <v>73863</v>
      </c>
      <c r="BA122" s="409">
        <f t="shared" si="99"/>
        <v>0</v>
      </c>
      <c r="BB122" s="409">
        <f t="shared" si="99"/>
        <v>0</v>
      </c>
      <c r="BC122" s="409">
        <f t="shared" si="99"/>
        <v>0</v>
      </c>
      <c r="BD122" s="409">
        <f t="shared" si="99"/>
        <v>0</v>
      </c>
      <c r="BE122" s="409">
        <f t="shared" si="99"/>
        <v>0</v>
      </c>
      <c r="BF122" s="409">
        <f>SUM(AT122:BE122)</f>
        <v>517041</v>
      </c>
      <c r="BH122" s="400"/>
      <c r="BI122" s="291">
        <f>SUM(BI120-BI121)</f>
        <v>369315</v>
      </c>
      <c r="BJ122" s="385" t="s">
        <v>36</v>
      </c>
      <c r="BL122" s="264"/>
      <c r="BM122" s="264"/>
      <c r="BN122" s="264"/>
      <c r="BO122" s="264"/>
      <c r="BP122" s="264"/>
      <c r="BQ122" s="264"/>
      <c r="BR122" s="264"/>
      <c r="BS122" s="264"/>
      <c r="BT122" s="264"/>
      <c r="BU122" s="264"/>
      <c r="BV122" s="264"/>
      <c r="BW122" s="264"/>
      <c r="BX122" s="264"/>
      <c r="BY122" s="264"/>
      <c r="BZ122" s="264"/>
      <c r="CA122" s="264"/>
      <c r="CB122" s="264"/>
      <c r="CC122" s="264"/>
    </row>
    <row r="123" spans="1:98" s="284" customFormat="1" ht="16.5" customHeight="1" x14ac:dyDescent="0.2">
      <c r="A123" s="853" t="s">
        <v>9</v>
      </c>
      <c r="B123" s="854"/>
      <c r="C123" s="284" t="s">
        <v>135</v>
      </c>
      <c r="D123" s="401"/>
      <c r="E123" s="401"/>
      <c r="F123" s="401"/>
      <c r="G123" s="401"/>
      <c r="H123" s="401"/>
      <c r="I123" s="401"/>
      <c r="J123" s="401"/>
      <c r="K123" s="401"/>
      <c r="L123" s="401"/>
      <c r="M123" s="401"/>
      <c r="N123" s="401"/>
      <c r="O123" s="401"/>
      <c r="P123" s="401"/>
      <c r="Q123" s="401"/>
      <c r="R123" s="401"/>
      <c r="S123" s="401"/>
      <c r="T123" s="297"/>
      <c r="U123" s="297"/>
      <c r="V123" s="297"/>
      <c r="W123" s="297"/>
      <c r="X123" s="297"/>
      <c r="Y123" s="297"/>
      <c r="Z123" s="297"/>
      <c r="AA123" s="297"/>
      <c r="AB123" s="297"/>
      <c r="AC123" s="297"/>
      <c r="AD123" s="297"/>
      <c r="AE123" s="297"/>
      <c r="AF123" s="401"/>
      <c r="AG123" s="297"/>
      <c r="AH123" s="297"/>
      <c r="AI123" s="297"/>
      <c r="AJ123" s="297"/>
      <c r="AK123" s="297"/>
      <c r="AL123" s="297"/>
      <c r="AM123" s="297"/>
      <c r="AN123" s="297"/>
      <c r="AO123" s="297"/>
      <c r="AP123" s="297"/>
      <c r="AQ123" s="297"/>
      <c r="AR123" s="297"/>
      <c r="AS123" s="247"/>
      <c r="AT123" s="297"/>
      <c r="AU123" s="297"/>
      <c r="AV123" s="297"/>
      <c r="AW123" s="297"/>
      <c r="AX123" s="297"/>
      <c r="AY123" s="297"/>
      <c r="AZ123" s="297"/>
      <c r="BA123" s="297"/>
      <c r="BB123" s="297"/>
      <c r="BC123" s="297"/>
      <c r="BD123" s="297"/>
      <c r="BE123" s="297"/>
      <c r="BF123" s="247"/>
      <c r="BG123" s="247"/>
      <c r="BH123" s="247"/>
      <c r="BI123" s="402"/>
      <c r="BJ123" s="403"/>
      <c r="BK123" s="297"/>
      <c r="BL123" s="297"/>
      <c r="BM123" s="297"/>
      <c r="BN123" s="297"/>
      <c r="BO123" s="297"/>
      <c r="BP123" s="297"/>
      <c r="BQ123" s="297"/>
      <c r="BR123" s="297"/>
      <c r="BS123" s="297"/>
      <c r="BT123" s="297"/>
      <c r="BU123" s="297"/>
      <c r="BV123" s="247"/>
      <c r="BW123" s="247"/>
      <c r="BX123" s="247"/>
      <c r="BY123" s="247"/>
      <c r="BZ123" s="402"/>
      <c r="CA123" s="247"/>
      <c r="CB123" s="247"/>
      <c r="CC123" s="264"/>
      <c r="CD123" s="264"/>
      <c r="CE123" s="264"/>
      <c r="CF123" s="264"/>
      <c r="CG123" s="264"/>
      <c r="CH123" s="264"/>
      <c r="CI123" s="264"/>
      <c r="CJ123" s="264"/>
      <c r="CK123" s="264"/>
      <c r="CL123" s="264"/>
      <c r="CM123" s="264"/>
      <c r="CN123" s="264"/>
      <c r="CO123" s="264"/>
      <c r="CP123" s="264"/>
      <c r="CQ123" s="264"/>
      <c r="CR123" s="264"/>
      <c r="CS123" s="264"/>
      <c r="CT123" s="264"/>
    </row>
    <row r="124" spans="1:98" s="284" customFormat="1" ht="16.5" customHeight="1" x14ac:dyDescent="0.2">
      <c r="A124" s="855" t="s">
        <v>10</v>
      </c>
      <c r="B124" s="856"/>
      <c r="C124" s="404" t="s">
        <v>84</v>
      </c>
      <c r="D124" s="405"/>
      <c r="E124" s="405"/>
      <c r="F124" s="405"/>
      <c r="G124" s="405"/>
      <c r="H124" s="405"/>
      <c r="I124" s="405"/>
      <c r="J124" s="405"/>
      <c r="K124" s="405"/>
      <c r="L124" s="405"/>
      <c r="M124" s="405"/>
      <c r="N124" s="405"/>
      <c r="O124" s="405"/>
      <c r="P124" s="405"/>
      <c r="Q124" s="405"/>
      <c r="R124" s="405"/>
      <c r="S124" s="405"/>
      <c r="T124" s="253"/>
      <c r="U124" s="253"/>
      <c r="V124" s="253"/>
      <c r="W124" s="253"/>
      <c r="X124" s="253"/>
      <c r="Y124" s="253"/>
      <c r="Z124" s="253"/>
      <c r="AA124" s="253"/>
      <c r="AB124" s="253"/>
      <c r="AC124" s="253"/>
      <c r="AD124" s="253"/>
      <c r="AE124" s="253"/>
      <c r="AF124" s="405"/>
      <c r="AG124" s="253"/>
      <c r="AH124" s="253"/>
      <c r="AI124" s="253"/>
      <c r="AJ124" s="253"/>
      <c r="AK124" s="253"/>
      <c r="AL124" s="253"/>
      <c r="AM124" s="253"/>
      <c r="AN124" s="253"/>
      <c r="AO124" s="253"/>
      <c r="AP124" s="253"/>
      <c r="AQ124" s="253"/>
      <c r="AR124" s="253"/>
      <c r="AS124" s="253"/>
      <c r="AT124" s="253"/>
      <c r="AU124" s="253"/>
      <c r="AV124" s="253"/>
      <c r="AW124" s="253"/>
      <c r="AX124" s="253"/>
      <c r="AY124" s="253"/>
      <c r="AZ124" s="253"/>
      <c r="BA124" s="253"/>
      <c r="BB124" s="253"/>
      <c r="BC124" s="253"/>
      <c r="BD124" s="253"/>
      <c r="BE124" s="253"/>
      <c r="BF124" s="253"/>
      <c r="BG124" s="253"/>
      <c r="BH124" s="253"/>
      <c r="BI124" s="406"/>
      <c r="BJ124" s="403"/>
      <c r="BK124" s="401"/>
      <c r="BL124" s="401"/>
      <c r="BM124" s="401"/>
      <c r="BN124" s="401"/>
      <c r="BO124" s="401"/>
      <c r="BP124" s="401"/>
      <c r="BQ124" s="401"/>
      <c r="BR124" s="401"/>
      <c r="BS124" s="401"/>
      <c r="BT124" s="401"/>
      <c r="BU124" s="401"/>
      <c r="BV124" s="401"/>
      <c r="BW124" s="401"/>
      <c r="BX124" s="401"/>
      <c r="BY124" s="401"/>
      <c r="BZ124" s="401"/>
      <c r="CA124" s="247"/>
      <c r="CB124" s="247"/>
      <c r="CC124" s="264">
        <v>1100000</v>
      </c>
      <c r="CD124" s="264"/>
      <c r="CE124" s="264"/>
      <c r="CF124" s="264"/>
      <c r="CG124" s="264"/>
      <c r="CH124" s="264"/>
      <c r="CI124" s="264"/>
      <c r="CJ124" s="264"/>
      <c r="CK124" s="264"/>
      <c r="CL124" s="264"/>
      <c r="CM124" s="264"/>
      <c r="CN124" s="264"/>
      <c r="CO124" s="264"/>
      <c r="CP124" s="264"/>
      <c r="CQ124" s="264"/>
      <c r="CR124" s="264"/>
      <c r="CS124" s="264"/>
      <c r="CT124" s="264"/>
    </row>
    <row r="125" spans="1:98" s="265" customFormat="1" ht="16.5" customHeight="1" x14ac:dyDescent="0.2">
      <c r="A125" s="829"/>
      <c r="B125" s="830"/>
      <c r="C125" s="251" t="s">
        <v>94</v>
      </c>
      <c r="D125" s="252"/>
      <c r="E125" s="252"/>
      <c r="F125" s="252"/>
      <c r="G125" s="252"/>
      <c r="H125" s="252"/>
      <c r="I125" s="252"/>
      <c r="J125" s="252"/>
      <c r="K125" s="252"/>
      <c r="L125" s="252"/>
      <c r="M125" s="252"/>
      <c r="N125" s="252"/>
      <c r="O125" s="252"/>
      <c r="P125" s="252"/>
      <c r="Q125" s="252"/>
      <c r="R125" s="252"/>
      <c r="S125" s="252"/>
      <c r="T125" s="266"/>
      <c r="U125" s="266"/>
      <c r="V125" s="266"/>
      <c r="W125" s="266"/>
      <c r="X125" s="266"/>
      <c r="Y125" s="266"/>
      <c r="Z125" s="266"/>
      <c r="AA125" s="266"/>
      <c r="AB125" s="266"/>
      <c r="AC125" s="266"/>
      <c r="AD125" s="266"/>
      <c r="AE125" s="253"/>
      <c r="AF125" s="252"/>
      <c r="AG125" s="266"/>
      <c r="AH125" s="266"/>
      <c r="AI125" s="266"/>
      <c r="AJ125" s="266"/>
      <c r="AK125" s="266"/>
      <c r="AL125" s="266"/>
      <c r="AM125" s="266"/>
      <c r="AN125" s="266"/>
      <c r="AO125" s="266"/>
      <c r="AP125" s="266"/>
      <c r="AQ125" s="266"/>
      <c r="AR125" s="266"/>
      <c r="AS125" s="253"/>
      <c r="AT125" s="266"/>
      <c r="AU125" s="266"/>
      <c r="AV125" s="266"/>
      <c r="AW125" s="266"/>
      <c r="AX125" s="266"/>
      <c r="AY125" s="266"/>
      <c r="AZ125" s="266"/>
      <c r="BA125" s="266"/>
      <c r="BB125" s="266"/>
      <c r="BC125" s="266"/>
      <c r="BD125" s="266"/>
      <c r="BE125" s="266"/>
      <c r="BF125" s="253"/>
      <c r="BG125" s="253"/>
      <c r="BH125" s="250"/>
      <c r="BI125" s="254"/>
      <c r="BJ125" s="382"/>
      <c r="BK125" s="245"/>
      <c r="BL125" s="245"/>
      <c r="BM125" s="245"/>
      <c r="BN125" s="245"/>
      <c r="BO125" s="245"/>
      <c r="BP125" s="245"/>
      <c r="BQ125" s="245"/>
      <c r="BR125" s="245"/>
      <c r="BS125" s="245"/>
      <c r="BT125" s="245"/>
      <c r="BU125" s="245"/>
      <c r="BV125" s="245"/>
      <c r="BW125" s="245"/>
      <c r="BX125" s="245"/>
      <c r="BY125" s="245"/>
      <c r="BZ125" s="245"/>
      <c r="CA125" s="247"/>
      <c r="CB125" s="247"/>
      <c r="CC125" s="263">
        <v>1100000</v>
      </c>
      <c r="CD125" s="263"/>
      <c r="CE125" s="263"/>
      <c r="CF125" s="263"/>
      <c r="CG125" s="263"/>
      <c r="CH125" s="264"/>
      <c r="CI125" s="263"/>
      <c r="CJ125" s="263"/>
      <c r="CK125" s="263"/>
      <c r="CL125" s="263"/>
      <c r="CM125" s="263"/>
      <c r="CN125" s="263"/>
      <c r="CO125" s="263"/>
      <c r="CP125" s="263"/>
      <c r="CQ125" s="263"/>
      <c r="CR125" s="263"/>
      <c r="CS125" s="263"/>
      <c r="CT125" s="263"/>
    </row>
    <row r="126" spans="1:98" s="268" customFormat="1" ht="48.75" customHeight="1" x14ac:dyDescent="0.2">
      <c r="A126" s="831" t="s">
        <v>11</v>
      </c>
      <c r="B126" s="824" t="s">
        <v>12</v>
      </c>
      <c r="C126" s="824" t="s">
        <v>26</v>
      </c>
      <c r="D126" s="839" t="s">
        <v>13</v>
      </c>
      <c r="E126" s="839"/>
      <c r="F126" s="839"/>
      <c r="G126" s="839"/>
      <c r="H126" s="839"/>
      <c r="I126" s="839"/>
      <c r="J126" s="839"/>
      <c r="K126" s="839"/>
      <c r="L126" s="839"/>
      <c r="M126" s="839"/>
      <c r="N126" s="839"/>
      <c r="O126" s="839"/>
      <c r="P126" s="839"/>
      <c r="Q126" s="839"/>
      <c r="R126" s="824" t="s">
        <v>24</v>
      </c>
      <c r="S126" s="840" t="s">
        <v>21</v>
      </c>
      <c r="T126" s="841"/>
      <c r="U126" s="841"/>
      <c r="V126" s="841"/>
      <c r="W126" s="841"/>
      <c r="X126" s="841"/>
      <c r="Y126" s="841"/>
      <c r="Z126" s="841"/>
      <c r="AA126" s="841"/>
      <c r="AB126" s="841"/>
      <c r="AC126" s="841"/>
      <c r="AD126" s="841"/>
      <c r="AE126" s="842"/>
      <c r="AF126" s="843" t="s">
        <v>6</v>
      </c>
      <c r="AG126" s="843"/>
      <c r="AH126" s="843"/>
      <c r="AI126" s="843"/>
      <c r="AJ126" s="843"/>
      <c r="AK126" s="843"/>
      <c r="AL126" s="843"/>
      <c r="AM126" s="843"/>
      <c r="AN126" s="843"/>
      <c r="AO126" s="843"/>
      <c r="AP126" s="843"/>
      <c r="AQ126" s="843"/>
      <c r="AR126" s="843"/>
      <c r="AS126" s="843"/>
      <c r="AT126" s="847" t="s">
        <v>40</v>
      </c>
      <c r="AU126" s="848"/>
      <c r="AV126" s="848"/>
      <c r="AW126" s="848"/>
      <c r="AX126" s="848"/>
      <c r="AY126" s="848"/>
      <c r="AZ126" s="848"/>
      <c r="BA126" s="848"/>
      <c r="BB126" s="848"/>
      <c r="BC126" s="848"/>
      <c r="BD126" s="848"/>
      <c r="BE126" s="848"/>
      <c r="BF126" s="849"/>
      <c r="BG126" s="824" t="s">
        <v>37</v>
      </c>
      <c r="BH126" s="824" t="s">
        <v>124</v>
      </c>
      <c r="BI126" s="844" t="s">
        <v>38</v>
      </c>
      <c r="BJ126" s="243"/>
      <c r="BK126" s="245"/>
      <c r="BL126" s="245"/>
      <c r="BM126" s="245"/>
      <c r="BN126" s="245"/>
      <c r="BO126" s="245"/>
      <c r="BP126" s="245"/>
      <c r="BQ126" s="245"/>
      <c r="BR126" s="245"/>
      <c r="BS126" s="245"/>
      <c r="BT126" s="245"/>
      <c r="BU126" s="245"/>
      <c r="BV126" s="245"/>
      <c r="BW126" s="245"/>
      <c r="BX126" s="245"/>
      <c r="BY126" s="245"/>
      <c r="BZ126" s="245"/>
      <c r="CA126" s="267"/>
      <c r="CB126" s="267"/>
    </row>
    <row r="127" spans="1:98" s="268" customFormat="1" ht="48.75" customHeight="1" x14ac:dyDescent="0.2">
      <c r="A127" s="832"/>
      <c r="B127" s="825"/>
      <c r="C127" s="825"/>
      <c r="D127" s="836" t="s">
        <v>22</v>
      </c>
      <c r="E127" s="834" t="s">
        <v>23</v>
      </c>
      <c r="F127" s="835"/>
      <c r="G127" s="835"/>
      <c r="H127" s="835"/>
      <c r="I127" s="835"/>
      <c r="J127" s="835"/>
      <c r="K127" s="835"/>
      <c r="L127" s="835"/>
      <c r="M127" s="835"/>
      <c r="N127" s="835"/>
      <c r="O127" s="835"/>
      <c r="P127" s="835"/>
      <c r="Q127" s="835"/>
      <c r="R127" s="825"/>
      <c r="S127" s="836" t="s">
        <v>22</v>
      </c>
      <c r="T127" s="834" t="s">
        <v>23</v>
      </c>
      <c r="U127" s="835"/>
      <c r="V127" s="835"/>
      <c r="W127" s="835"/>
      <c r="X127" s="835"/>
      <c r="Y127" s="835"/>
      <c r="Z127" s="835"/>
      <c r="AA127" s="835"/>
      <c r="AB127" s="835"/>
      <c r="AC127" s="835"/>
      <c r="AD127" s="835"/>
      <c r="AE127" s="838"/>
      <c r="AF127" s="836" t="s">
        <v>22</v>
      </c>
      <c r="AG127" s="834" t="s">
        <v>23</v>
      </c>
      <c r="AH127" s="835"/>
      <c r="AI127" s="835"/>
      <c r="AJ127" s="835"/>
      <c r="AK127" s="835"/>
      <c r="AL127" s="835"/>
      <c r="AM127" s="835"/>
      <c r="AN127" s="835"/>
      <c r="AO127" s="835"/>
      <c r="AP127" s="835"/>
      <c r="AQ127" s="835"/>
      <c r="AR127" s="835"/>
      <c r="AS127" s="838"/>
      <c r="AT127" s="850"/>
      <c r="AU127" s="851"/>
      <c r="AV127" s="851"/>
      <c r="AW127" s="851"/>
      <c r="AX127" s="851"/>
      <c r="AY127" s="851"/>
      <c r="AZ127" s="851"/>
      <c r="BA127" s="851"/>
      <c r="BB127" s="851"/>
      <c r="BC127" s="851"/>
      <c r="BD127" s="851"/>
      <c r="BE127" s="851"/>
      <c r="BF127" s="852"/>
      <c r="BG127" s="825"/>
      <c r="BH127" s="825"/>
      <c r="BI127" s="845"/>
      <c r="BJ127" s="243"/>
      <c r="BK127" s="245"/>
      <c r="BL127" s="245"/>
      <c r="BM127" s="245"/>
      <c r="BN127" s="245"/>
      <c r="BO127" s="245"/>
      <c r="BP127" s="245"/>
      <c r="BQ127" s="245"/>
      <c r="BR127" s="245"/>
      <c r="BS127" s="245"/>
      <c r="BT127" s="245"/>
      <c r="BU127" s="245"/>
      <c r="BV127" s="245"/>
      <c r="BW127" s="245"/>
      <c r="BX127" s="245"/>
      <c r="BY127" s="245"/>
      <c r="BZ127" s="245"/>
      <c r="CA127" s="267"/>
      <c r="CB127" s="267"/>
    </row>
    <row r="128" spans="1:98" s="273" customFormat="1" ht="28.5" customHeight="1" x14ac:dyDescent="0.2">
      <c r="A128" s="833"/>
      <c r="B128" s="826"/>
      <c r="C128" s="826"/>
      <c r="D128" s="837"/>
      <c r="E128" s="269">
        <v>1</v>
      </c>
      <c r="F128" s="269">
        <v>2</v>
      </c>
      <c r="G128" s="269">
        <v>3</v>
      </c>
      <c r="H128" s="269">
        <v>4</v>
      </c>
      <c r="I128" s="269">
        <v>5</v>
      </c>
      <c r="J128" s="269">
        <v>6</v>
      </c>
      <c r="K128" s="269">
        <v>7</v>
      </c>
      <c r="L128" s="269">
        <v>8</v>
      </c>
      <c r="M128" s="269">
        <v>9</v>
      </c>
      <c r="N128" s="269">
        <v>10</v>
      </c>
      <c r="O128" s="269">
        <v>11</v>
      </c>
      <c r="P128" s="269">
        <v>12</v>
      </c>
      <c r="Q128" s="269" t="s">
        <v>25</v>
      </c>
      <c r="R128" s="826"/>
      <c r="S128" s="837"/>
      <c r="T128" s="269">
        <v>1</v>
      </c>
      <c r="U128" s="269">
        <v>2</v>
      </c>
      <c r="V128" s="269">
        <v>3</v>
      </c>
      <c r="W128" s="269">
        <v>4</v>
      </c>
      <c r="X128" s="269">
        <v>5</v>
      </c>
      <c r="Y128" s="269">
        <v>6</v>
      </c>
      <c r="Z128" s="269">
        <v>7</v>
      </c>
      <c r="AA128" s="269">
        <v>8</v>
      </c>
      <c r="AB128" s="269">
        <v>9</v>
      </c>
      <c r="AC128" s="269">
        <v>10</v>
      </c>
      <c r="AD128" s="269">
        <v>11</v>
      </c>
      <c r="AE128" s="269">
        <v>12</v>
      </c>
      <c r="AF128" s="837"/>
      <c r="AG128" s="269">
        <v>1</v>
      </c>
      <c r="AH128" s="269">
        <v>2</v>
      </c>
      <c r="AI128" s="269">
        <v>3</v>
      </c>
      <c r="AJ128" s="269">
        <v>4</v>
      </c>
      <c r="AK128" s="269">
        <v>5</v>
      </c>
      <c r="AL128" s="269">
        <v>6</v>
      </c>
      <c r="AM128" s="269">
        <v>7</v>
      </c>
      <c r="AN128" s="269">
        <v>8</v>
      </c>
      <c r="AO128" s="269">
        <v>9</v>
      </c>
      <c r="AP128" s="269">
        <v>10</v>
      </c>
      <c r="AQ128" s="269">
        <v>11</v>
      </c>
      <c r="AR128" s="269">
        <v>12</v>
      </c>
      <c r="AS128" s="269" t="s">
        <v>16</v>
      </c>
      <c r="AT128" s="270">
        <v>1</v>
      </c>
      <c r="AU128" s="270">
        <v>2</v>
      </c>
      <c r="AV128" s="270">
        <v>3</v>
      </c>
      <c r="AW128" s="270">
        <v>4</v>
      </c>
      <c r="AX128" s="270">
        <v>5</v>
      </c>
      <c r="AY128" s="270">
        <v>6</v>
      </c>
      <c r="AZ128" s="270">
        <v>7</v>
      </c>
      <c r="BA128" s="270">
        <v>8</v>
      </c>
      <c r="BB128" s="270">
        <v>9</v>
      </c>
      <c r="BC128" s="270">
        <v>10</v>
      </c>
      <c r="BD128" s="270">
        <v>11</v>
      </c>
      <c r="BE128" s="270">
        <v>12</v>
      </c>
      <c r="BF128" s="269" t="s">
        <v>16</v>
      </c>
      <c r="BG128" s="826"/>
      <c r="BH128" s="826"/>
      <c r="BI128" s="846"/>
      <c r="BJ128" s="271"/>
      <c r="BK128" s="272"/>
      <c r="BL128" s="272"/>
      <c r="BM128" s="272"/>
      <c r="BN128" s="272"/>
      <c r="BO128" s="272"/>
      <c r="BP128" s="272"/>
      <c r="BQ128" s="272"/>
      <c r="BR128" s="272"/>
      <c r="BS128" s="272"/>
      <c r="BT128" s="272"/>
      <c r="BU128" s="272"/>
      <c r="BV128" s="272"/>
      <c r="BW128" s="272"/>
      <c r="BX128" s="272"/>
      <c r="BY128" s="272"/>
      <c r="BZ128" s="272"/>
      <c r="CA128" s="272"/>
      <c r="CB128" s="272"/>
    </row>
    <row r="129" spans="1:98" s="271" customFormat="1" ht="31.5" customHeight="1" thickBot="1" x14ac:dyDescent="0.25">
      <c r="A129" s="346"/>
      <c r="B129" s="347" t="s">
        <v>132</v>
      </c>
      <c r="C129" s="285" t="s">
        <v>29</v>
      </c>
      <c r="D129" s="341">
        <v>12</v>
      </c>
      <c r="E129" s="255">
        <v>1</v>
      </c>
      <c r="F129" s="255">
        <v>1</v>
      </c>
      <c r="G129" s="348">
        <v>1</v>
      </c>
      <c r="H129" s="348">
        <v>1</v>
      </c>
      <c r="I129" s="348">
        <v>1</v>
      </c>
      <c r="J129" s="348">
        <v>1</v>
      </c>
      <c r="K129" s="348">
        <v>1</v>
      </c>
      <c r="L129" s="348"/>
      <c r="M129" s="348"/>
      <c r="N129" s="348"/>
      <c r="O129" s="348"/>
      <c r="P129" s="348"/>
      <c r="Q129" s="349">
        <f>SUM(E129:P129)</f>
        <v>7</v>
      </c>
      <c r="R129" s="256" t="s">
        <v>92</v>
      </c>
      <c r="S129" s="368">
        <v>73863</v>
      </c>
      <c r="T129" s="368">
        <v>73863</v>
      </c>
      <c r="U129" s="368">
        <v>73863</v>
      </c>
      <c r="V129" s="368">
        <v>73863</v>
      </c>
      <c r="W129" s="368">
        <v>73863</v>
      </c>
      <c r="X129" s="368">
        <v>73863</v>
      </c>
      <c r="Y129" s="368">
        <v>73863</v>
      </c>
      <c r="Z129" s="368">
        <v>73863</v>
      </c>
      <c r="AA129" s="274"/>
      <c r="AB129" s="274"/>
      <c r="AC129" s="274"/>
      <c r="AD129" s="274"/>
      <c r="AE129" s="274"/>
      <c r="AF129" s="275">
        <f t="shared" ref="AF129" si="100">SUM(Q129*S129)</f>
        <v>517041</v>
      </c>
      <c r="AG129" s="276">
        <f>T129*E129</f>
        <v>73863</v>
      </c>
      <c r="AH129" s="276">
        <f>U129*F129</f>
        <v>73863</v>
      </c>
      <c r="AI129" s="276">
        <f t="shared" ref="AI129:AR129" si="101">V129*G129</f>
        <v>73863</v>
      </c>
      <c r="AJ129" s="276">
        <f t="shared" si="101"/>
        <v>73863</v>
      </c>
      <c r="AK129" s="276">
        <f t="shared" si="101"/>
        <v>73863</v>
      </c>
      <c r="AL129" s="276">
        <f t="shared" si="101"/>
        <v>73863</v>
      </c>
      <c r="AM129" s="276">
        <f t="shared" si="101"/>
        <v>73863</v>
      </c>
      <c r="AN129" s="276">
        <f t="shared" si="101"/>
        <v>0</v>
      </c>
      <c r="AO129" s="276">
        <f t="shared" si="101"/>
        <v>0</v>
      </c>
      <c r="AP129" s="276">
        <f t="shared" si="101"/>
        <v>0</v>
      </c>
      <c r="AQ129" s="276">
        <f t="shared" si="101"/>
        <v>0</v>
      </c>
      <c r="AR129" s="276">
        <f t="shared" si="101"/>
        <v>0</v>
      </c>
      <c r="AS129" s="277">
        <f t="shared" ref="AS129" si="102">SUM(AG129:AR129)</f>
        <v>517041</v>
      </c>
      <c r="AT129" s="276"/>
      <c r="AU129" s="276"/>
      <c r="AV129" s="276"/>
      <c r="AW129" s="276"/>
      <c r="AX129" s="276"/>
      <c r="AY129" s="276"/>
      <c r="AZ129" s="276"/>
      <c r="BA129" s="276"/>
      <c r="BB129" s="276"/>
      <c r="BC129" s="276"/>
      <c r="BD129" s="276"/>
      <c r="BE129" s="276"/>
      <c r="BF129" s="304">
        <f>SUM(AT129:BE129)</f>
        <v>0</v>
      </c>
      <c r="BG129" s="350">
        <f>AF129-AS129-BF129</f>
        <v>0</v>
      </c>
      <c r="BH129" s="351">
        <f>S129*D129</f>
        <v>886356</v>
      </c>
      <c r="BI129" s="352">
        <f>BH129-AS129-BF129</f>
        <v>369315</v>
      </c>
      <c r="BJ129" s="383">
        <f>SUM(Q129/D129)</f>
        <v>0.58333333333333337</v>
      </c>
      <c r="BK129" s="282"/>
      <c r="BL129" s="282"/>
      <c r="BM129" s="282"/>
      <c r="BN129" s="282"/>
      <c r="BO129" s="282"/>
      <c r="BP129" s="353"/>
      <c r="BQ129" s="353"/>
      <c r="BR129" s="353"/>
      <c r="BS129" s="353"/>
      <c r="BT129" s="353"/>
      <c r="BU129" s="353"/>
      <c r="BV129" s="353"/>
      <c r="BW129" s="353"/>
      <c r="BX129" s="353"/>
      <c r="BY129" s="353"/>
      <c r="BZ129" s="353"/>
      <c r="CA129" s="353"/>
      <c r="CB129" s="353"/>
    </row>
    <row r="130" spans="1:98" s="286" customFormat="1" ht="31.5" customHeight="1" thickBot="1" x14ac:dyDescent="0.25">
      <c r="A130" s="314"/>
      <c r="B130" s="315" t="s">
        <v>5</v>
      </c>
      <c r="C130" s="315"/>
      <c r="D130" s="316"/>
      <c r="E130" s="317"/>
      <c r="F130" s="317"/>
      <c r="G130" s="317"/>
      <c r="H130" s="317"/>
      <c r="I130" s="317"/>
      <c r="J130" s="317"/>
      <c r="K130" s="317"/>
      <c r="L130" s="317"/>
      <c r="M130" s="317"/>
      <c r="N130" s="317"/>
      <c r="O130" s="317"/>
      <c r="P130" s="317"/>
      <c r="Q130" s="318"/>
      <c r="R130" s="319"/>
      <c r="S130" s="316"/>
      <c r="T130" s="354"/>
      <c r="U130" s="354"/>
      <c r="V130" s="354"/>
      <c r="W130" s="354"/>
      <c r="X130" s="354"/>
      <c r="Y130" s="354"/>
      <c r="Z130" s="354"/>
      <c r="AA130" s="354"/>
      <c r="AB130" s="354"/>
      <c r="AC130" s="354"/>
      <c r="AD130" s="354"/>
      <c r="AE130" s="354"/>
      <c r="AF130" s="355">
        <f>SUM(AF129:AF129)</f>
        <v>517041</v>
      </c>
      <c r="AG130" s="355">
        <f>SUM(AG129:AG129)</f>
        <v>73863</v>
      </c>
      <c r="AH130" s="355">
        <f>SUM(AH129:AH129)</f>
        <v>73863</v>
      </c>
      <c r="AI130" s="355">
        <f t="shared" ref="AI130:AR130" si="103">SUM(AI129:AI129)</f>
        <v>73863</v>
      </c>
      <c r="AJ130" s="355">
        <f t="shared" si="103"/>
        <v>73863</v>
      </c>
      <c r="AK130" s="355">
        <f t="shared" si="103"/>
        <v>73863</v>
      </c>
      <c r="AL130" s="355">
        <f t="shared" si="103"/>
        <v>73863</v>
      </c>
      <c r="AM130" s="355">
        <f t="shared" si="103"/>
        <v>73863</v>
      </c>
      <c r="AN130" s="355">
        <f t="shared" si="103"/>
        <v>0</v>
      </c>
      <c r="AO130" s="355">
        <f t="shared" si="103"/>
        <v>0</v>
      </c>
      <c r="AP130" s="355">
        <f t="shared" si="103"/>
        <v>0</v>
      </c>
      <c r="AQ130" s="355">
        <f t="shared" si="103"/>
        <v>0</v>
      </c>
      <c r="AR130" s="355">
        <f t="shared" si="103"/>
        <v>0</v>
      </c>
      <c r="AS130" s="355">
        <f>SUM(AS129:AS129)</f>
        <v>517041</v>
      </c>
      <c r="AT130" s="355">
        <f>SUM(AT129:AT129)</f>
        <v>0</v>
      </c>
      <c r="AU130" s="355">
        <f t="shared" ref="AU130:BE130" si="104">SUM(AU129:AU129)</f>
        <v>0</v>
      </c>
      <c r="AV130" s="355">
        <f t="shared" si="104"/>
        <v>0</v>
      </c>
      <c r="AW130" s="355">
        <f t="shared" si="104"/>
        <v>0</v>
      </c>
      <c r="AX130" s="355">
        <f t="shared" si="104"/>
        <v>0</v>
      </c>
      <c r="AY130" s="355">
        <f t="shared" si="104"/>
        <v>0</v>
      </c>
      <c r="AZ130" s="355">
        <f t="shared" si="104"/>
        <v>0</v>
      </c>
      <c r="BA130" s="355">
        <f t="shared" si="104"/>
        <v>0</v>
      </c>
      <c r="BB130" s="355">
        <f t="shared" si="104"/>
        <v>0</v>
      </c>
      <c r="BC130" s="355">
        <f t="shared" si="104"/>
        <v>0</v>
      </c>
      <c r="BD130" s="355">
        <f t="shared" si="104"/>
        <v>0</v>
      </c>
      <c r="BE130" s="355">
        <f t="shared" si="104"/>
        <v>0</v>
      </c>
      <c r="BF130" s="355">
        <f>SUM(BF129:BF129)</f>
        <v>0</v>
      </c>
      <c r="BG130" s="355">
        <f>SUM(BG129:BG129)</f>
        <v>0</v>
      </c>
      <c r="BH130" s="355">
        <f>SUM(BH129:BH129)</f>
        <v>886356</v>
      </c>
      <c r="BI130" s="355">
        <f>SUM(BI129:BI129)</f>
        <v>369315</v>
      </c>
      <c r="BJ130" s="385">
        <f>SUM(BJ129)</f>
        <v>0.58333333333333337</v>
      </c>
      <c r="BK130" s="325"/>
      <c r="BL130" s="325"/>
      <c r="BM130" s="325"/>
      <c r="BN130" s="325"/>
      <c r="BO130" s="325"/>
      <c r="BP130" s="325"/>
      <c r="BQ130" s="325"/>
      <c r="BR130" s="325"/>
      <c r="BS130" s="325"/>
      <c r="BT130" s="325"/>
      <c r="BU130" s="325"/>
      <c r="BV130" s="325"/>
      <c r="BW130" s="325"/>
      <c r="BX130" s="325"/>
      <c r="BY130" s="325"/>
      <c r="BZ130" s="325"/>
      <c r="CA130" s="325"/>
      <c r="CB130" s="325"/>
    </row>
    <row r="131" spans="1:98" s="265" customFormat="1" ht="24.75" customHeight="1" x14ac:dyDescent="0.2">
      <c r="A131" s="287"/>
      <c r="D131" s="287"/>
      <c r="E131" s="287"/>
      <c r="F131" s="287"/>
      <c r="G131" s="287"/>
      <c r="H131" s="287"/>
      <c r="I131" s="287"/>
      <c r="J131" s="287"/>
      <c r="K131" s="287"/>
      <c r="L131" s="287"/>
      <c r="M131" s="287"/>
      <c r="N131" s="287"/>
      <c r="O131" s="287"/>
      <c r="P131" s="287"/>
      <c r="Q131" s="287"/>
      <c r="AE131" s="284"/>
      <c r="AS131" s="295"/>
      <c r="BF131" s="326">
        <f>SUM(AS130+BF130)</f>
        <v>517041</v>
      </c>
      <c r="BG131" s="288">
        <f>AF130-AS130-BF130</f>
        <v>0</v>
      </c>
      <c r="BH131" s="327">
        <f>SUM(BI130+AS130+BF130)</f>
        <v>886356</v>
      </c>
      <c r="BI131" s="289">
        <f>SUM(BG130)</f>
        <v>0</v>
      </c>
      <c r="BJ131" s="381" t="s">
        <v>37</v>
      </c>
      <c r="BK131" s="284"/>
      <c r="BL131" s="263"/>
      <c r="BM131" s="263"/>
      <c r="BN131" s="263"/>
      <c r="BO131" s="263"/>
      <c r="BP131" s="263"/>
      <c r="BQ131" s="263"/>
      <c r="BR131" s="263"/>
      <c r="BS131" s="263"/>
      <c r="BT131" s="263"/>
      <c r="BU131" s="263"/>
      <c r="BV131" s="263"/>
      <c r="BW131" s="263"/>
      <c r="BX131" s="263"/>
      <c r="BY131" s="263"/>
      <c r="BZ131" s="263"/>
      <c r="CA131" s="263"/>
      <c r="CB131" s="263"/>
      <c r="CC131" s="263"/>
    </row>
    <row r="132" spans="1:98" s="265" customFormat="1" ht="24.75" customHeight="1" x14ac:dyDescent="0.2">
      <c r="A132" s="287"/>
      <c r="D132" s="287"/>
      <c r="E132" s="287"/>
      <c r="F132" s="287"/>
      <c r="G132" s="287"/>
      <c r="H132" s="287"/>
      <c r="I132" s="287"/>
      <c r="J132" s="287"/>
      <c r="K132" s="287"/>
      <c r="L132" s="287"/>
      <c r="M132" s="287"/>
      <c r="N132" s="287"/>
      <c r="O132" s="287"/>
      <c r="P132" s="287"/>
      <c r="Q132" s="287"/>
      <c r="AE132" s="284"/>
      <c r="AS132" s="284"/>
      <c r="AT132" s="409">
        <f>SUM(AG130+AT130)</f>
        <v>73863</v>
      </c>
      <c r="AU132" s="409">
        <f t="shared" ref="AU132:BE132" si="105">SUM(AH130+AU130)</f>
        <v>73863</v>
      </c>
      <c r="AV132" s="409">
        <f t="shared" si="105"/>
        <v>73863</v>
      </c>
      <c r="AW132" s="409">
        <f t="shared" si="105"/>
        <v>73863</v>
      </c>
      <c r="AX132" s="409">
        <f t="shared" si="105"/>
        <v>73863</v>
      </c>
      <c r="AY132" s="409">
        <f t="shared" si="105"/>
        <v>73863</v>
      </c>
      <c r="AZ132" s="409">
        <f t="shared" si="105"/>
        <v>73863</v>
      </c>
      <c r="BA132" s="409">
        <f t="shared" si="105"/>
        <v>0</v>
      </c>
      <c r="BB132" s="409">
        <f t="shared" si="105"/>
        <v>0</v>
      </c>
      <c r="BC132" s="409">
        <f t="shared" si="105"/>
        <v>0</v>
      </c>
      <c r="BD132" s="409">
        <f t="shared" si="105"/>
        <v>0</v>
      </c>
      <c r="BE132" s="409">
        <f t="shared" si="105"/>
        <v>0</v>
      </c>
      <c r="BF132" s="409">
        <f>SUM(AT132:BE132)</f>
        <v>517041</v>
      </c>
      <c r="BG132" s="284"/>
      <c r="BH132" s="290"/>
      <c r="BI132" s="291">
        <f>SUM(BI130-BI131)</f>
        <v>369315</v>
      </c>
      <c r="BJ132" s="381" t="s">
        <v>36</v>
      </c>
      <c r="BK132" s="284"/>
      <c r="BL132" s="263"/>
      <c r="BM132" s="263"/>
      <c r="BN132" s="263"/>
      <c r="BO132" s="263"/>
      <c r="BP132" s="263"/>
      <c r="BQ132" s="263"/>
      <c r="BR132" s="263"/>
      <c r="BS132" s="263"/>
      <c r="BT132" s="263"/>
      <c r="BU132" s="263"/>
      <c r="BV132" s="263"/>
      <c r="BW132" s="263"/>
      <c r="BX132" s="263"/>
      <c r="BY132" s="263"/>
      <c r="BZ132" s="263"/>
      <c r="CA132" s="263"/>
      <c r="CB132" s="263"/>
      <c r="CC132" s="263"/>
    </row>
    <row r="133" spans="1:98" s="265" customFormat="1" ht="16.5" customHeight="1" x14ac:dyDescent="0.2">
      <c r="A133" s="827" t="s">
        <v>9</v>
      </c>
      <c r="B133" s="828"/>
      <c r="C133" s="244" t="s">
        <v>93</v>
      </c>
      <c r="D133" s="245"/>
      <c r="E133" s="245"/>
      <c r="F133" s="245"/>
      <c r="G133" s="245"/>
      <c r="H133" s="245"/>
      <c r="I133" s="245"/>
      <c r="J133" s="245"/>
      <c r="K133" s="245"/>
      <c r="L133" s="245"/>
      <c r="M133" s="245"/>
      <c r="N133" s="245"/>
      <c r="O133" s="245"/>
      <c r="P133" s="245"/>
      <c r="Q133" s="245"/>
      <c r="R133" s="245"/>
      <c r="S133" s="245"/>
      <c r="T133" s="246"/>
      <c r="U133" s="246"/>
      <c r="V133" s="246"/>
      <c r="W133" s="246"/>
      <c r="X133" s="246"/>
      <c r="Y133" s="246"/>
      <c r="Z133" s="246"/>
      <c r="AA133" s="246"/>
      <c r="AB133" s="246"/>
      <c r="AC133" s="246"/>
      <c r="AD133" s="246"/>
      <c r="AE133" s="297"/>
      <c r="AF133" s="245"/>
      <c r="AG133" s="246"/>
      <c r="AH133" s="246"/>
      <c r="AI133" s="246"/>
      <c r="AJ133" s="246"/>
      <c r="AK133" s="246"/>
      <c r="AL133" s="246"/>
      <c r="AM133" s="246"/>
      <c r="AN133" s="246"/>
      <c r="AO133" s="246"/>
      <c r="AP133" s="246"/>
      <c r="AQ133" s="246"/>
      <c r="AR133" s="246"/>
      <c r="AS133" s="247"/>
      <c r="AT133" s="246"/>
      <c r="AU133" s="246"/>
      <c r="AV133" s="246"/>
      <c r="AW133" s="246"/>
      <c r="AX133" s="246"/>
      <c r="AY133" s="246"/>
      <c r="AZ133" s="246"/>
      <c r="BA133" s="246"/>
      <c r="BB133" s="246"/>
      <c r="BC133" s="246"/>
      <c r="BD133" s="246"/>
      <c r="BE133" s="246"/>
      <c r="BF133" s="247"/>
      <c r="BG133" s="247"/>
      <c r="BH133" s="243"/>
      <c r="BI133" s="248"/>
      <c r="BJ133" s="382"/>
      <c r="BK133" s="246"/>
      <c r="BL133" s="246"/>
      <c r="BM133" s="246"/>
      <c r="BN133" s="246"/>
      <c r="BO133" s="246"/>
      <c r="BP133" s="297"/>
      <c r="BQ133" s="246"/>
      <c r="BR133" s="246"/>
      <c r="BS133" s="246"/>
      <c r="BT133" s="246"/>
      <c r="BU133" s="246"/>
      <c r="BV133" s="247"/>
      <c r="BW133" s="247"/>
      <c r="BX133" s="247"/>
      <c r="BY133" s="243"/>
      <c r="BZ133" s="248"/>
      <c r="CA133" s="247"/>
      <c r="CB133" s="247"/>
      <c r="CC133" s="263"/>
      <c r="CD133" s="263"/>
      <c r="CE133" s="263"/>
      <c r="CF133" s="263"/>
      <c r="CG133" s="263"/>
      <c r="CH133" s="264"/>
      <c r="CI133" s="263"/>
      <c r="CJ133" s="263"/>
      <c r="CK133" s="263"/>
      <c r="CL133" s="263"/>
      <c r="CM133" s="263"/>
      <c r="CN133" s="263"/>
      <c r="CO133" s="263"/>
      <c r="CP133" s="263"/>
      <c r="CQ133" s="263"/>
      <c r="CR133" s="263"/>
      <c r="CS133" s="263"/>
      <c r="CT133" s="263"/>
    </row>
    <row r="134" spans="1:98" s="265" customFormat="1" ht="16.5" customHeight="1" x14ac:dyDescent="0.2">
      <c r="A134" s="829" t="s">
        <v>10</v>
      </c>
      <c r="B134" s="830"/>
      <c r="C134" s="251" t="s">
        <v>84</v>
      </c>
      <c r="D134" s="252"/>
      <c r="E134" s="252"/>
      <c r="F134" s="252"/>
      <c r="G134" s="252"/>
      <c r="H134" s="252"/>
      <c r="I134" s="252"/>
      <c r="J134" s="252"/>
      <c r="K134" s="252"/>
      <c r="L134" s="252"/>
      <c r="M134" s="252"/>
      <c r="N134" s="252"/>
      <c r="O134" s="252"/>
      <c r="P134" s="252"/>
      <c r="Q134" s="252"/>
      <c r="R134" s="252"/>
      <c r="S134" s="252"/>
      <c r="T134" s="266"/>
      <c r="U134" s="266"/>
      <c r="V134" s="266"/>
      <c r="W134" s="266"/>
      <c r="X134" s="266"/>
      <c r="Y134" s="266"/>
      <c r="Z134" s="266"/>
      <c r="AA134" s="266"/>
      <c r="AB134" s="266"/>
      <c r="AC134" s="266"/>
      <c r="AD134" s="266"/>
      <c r="AE134" s="253"/>
      <c r="AF134" s="252"/>
      <c r="AG134" s="266"/>
      <c r="AH134" s="266"/>
      <c r="AI134" s="266"/>
      <c r="AJ134" s="266"/>
      <c r="AK134" s="266"/>
      <c r="AL134" s="266"/>
      <c r="AM134" s="266"/>
      <c r="AN134" s="266"/>
      <c r="AO134" s="266"/>
      <c r="AP134" s="266"/>
      <c r="AQ134" s="266"/>
      <c r="AR134" s="266"/>
      <c r="AS134" s="253"/>
      <c r="AT134" s="266"/>
      <c r="AU134" s="266"/>
      <c r="AV134" s="266"/>
      <c r="AW134" s="266"/>
      <c r="AX134" s="266"/>
      <c r="AY134" s="266"/>
      <c r="AZ134" s="266"/>
      <c r="BA134" s="266"/>
      <c r="BB134" s="266"/>
      <c r="BC134" s="266"/>
      <c r="BD134" s="266"/>
      <c r="BE134" s="266"/>
      <c r="BF134" s="253"/>
      <c r="BG134" s="253"/>
      <c r="BH134" s="250"/>
      <c r="BI134" s="254"/>
      <c r="BJ134" s="382"/>
      <c r="BK134" s="245"/>
      <c r="BL134" s="245"/>
      <c r="BM134" s="245"/>
      <c r="BN134" s="245"/>
      <c r="BO134" s="245"/>
      <c r="BP134" s="245"/>
      <c r="BQ134" s="245"/>
      <c r="BR134" s="245"/>
      <c r="BS134" s="245"/>
      <c r="BT134" s="245"/>
      <c r="BU134" s="245"/>
      <c r="BV134" s="245"/>
      <c r="BW134" s="245"/>
      <c r="BX134" s="245"/>
      <c r="BY134" s="245"/>
      <c r="BZ134" s="245"/>
      <c r="CA134" s="247"/>
      <c r="CB134" s="247"/>
      <c r="CC134" s="263">
        <v>1100000</v>
      </c>
      <c r="CD134" s="263"/>
      <c r="CE134" s="263"/>
      <c r="CF134" s="263"/>
      <c r="CG134" s="263"/>
      <c r="CH134" s="264"/>
      <c r="CI134" s="263"/>
      <c r="CJ134" s="263"/>
      <c r="CK134" s="263"/>
      <c r="CL134" s="263"/>
      <c r="CM134" s="263"/>
      <c r="CN134" s="263"/>
      <c r="CO134" s="263"/>
      <c r="CP134" s="263"/>
      <c r="CQ134" s="263"/>
      <c r="CR134" s="263"/>
      <c r="CS134" s="263"/>
      <c r="CT134" s="263"/>
    </row>
    <row r="135" spans="1:98" s="265" customFormat="1" ht="16.5" customHeight="1" x14ac:dyDescent="0.2">
      <c r="A135" s="829"/>
      <c r="B135" s="830"/>
      <c r="C135" s="251" t="s">
        <v>95</v>
      </c>
      <c r="D135" s="252"/>
      <c r="E135" s="252"/>
      <c r="F135" s="252"/>
      <c r="G135" s="252"/>
      <c r="H135" s="252"/>
      <c r="I135" s="252"/>
      <c r="J135" s="252"/>
      <c r="K135" s="252"/>
      <c r="L135" s="252"/>
      <c r="M135" s="252"/>
      <c r="N135" s="252"/>
      <c r="O135" s="252"/>
      <c r="P135" s="252"/>
      <c r="Q135" s="252"/>
      <c r="R135" s="252"/>
      <c r="S135" s="252"/>
      <c r="T135" s="266"/>
      <c r="U135" s="266"/>
      <c r="V135" s="266"/>
      <c r="W135" s="266"/>
      <c r="X135" s="266"/>
      <c r="Y135" s="266"/>
      <c r="Z135" s="266"/>
      <c r="AA135" s="266"/>
      <c r="AB135" s="266"/>
      <c r="AC135" s="266"/>
      <c r="AD135" s="266"/>
      <c r="AE135" s="253"/>
      <c r="AF135" s="252"/>
      <c r="AG135" s="266"/>
      <c r="AH135" s="266"/>
      <c r="AI135" s="266"/>
      <c r="AJ135" s="266"/>
      <c r="AK135" s="266"/>
      <c r="AL135" s="266"/>
      <c r="AM135" s="266"/>
      <c r="AN135" s="266"/>
      <c r="AO135" s="266"/>
      <c r="AP135" s="266"/>
      <c r="AQ135" s="266"/>
      <c r="AR135" s="266"/>
      <c r="AS135" s="253"/>
      <c r="AT135" s="266"/>
      <c r="AU135" s="266"/>
      <c r="AV135" s="266"/>
      <c r="AW135" s="266"/>
      <c r="AX135" s="266"/>
      <c r="AY135" s="266"/>
      <c r="AZ135" s="266"/>
      <c r="BA135" s="266"/>
      <c r="BB135" s="266"/>
      <c r="BC135" s="266"/>
      <c r="BD135" s="266"/>
      <c r="BE135" s="266"/>
      <c r="BF135" s="253"/>
      <c r="BG135" s="253"/>
      <c r="BH135" s="250"/>
      <c r="BI135" s="254"/>
      <c r="BJ135" s="382"/>
      <c r="BK135" s="245"/>
      <c r="BL135" s="245"/>
      <c r="BM135" s="245"/>
      <c r="BN135" s="245"/>
      <c r="BO135" s="245"/>
      <c r="BP135" s="245"/>
      <c r="BQ135" s="245"/>
      <c r="BR135" s="245"/>
      <c r="BS135" s="245"/>
      <c r="BT135" s="245"/>
      <c r="BU135" s="245"/>
      <c r="BV135" s="245"/>
      <c r="BW135" s="245"/>
      <c r="BX135" s="245"/>
      <c r="BY135" s="245"/>
      <c r="BZ135" s="245"/>
      <c r="CA135" s="247"/>
      <c r="CB135" s="247"/>
      <c r="CC135" s="263">
        <v>1100000</v>
      </c>
      <c r="CD135" s="263"/>
      <c r="CE135" s="263"/>
      <c r="CF135" s="263"/>
      <c r="CG135" s="263"/>
      <c r="CH135" s="264"/>
      <c r="CI135" s="263"/>
      <c r="CJ135" s="263"/>
      <c r="CK135" s="263"/>
      <c r="CL135" s="263"/>
      <c r="CM135" s="263"/>
      <c r="CN135" s="263"/>
      <c r="CO135" s="263"/>
      <c r="CP135" s="263"/>
      <c r="CQ135" s="263"/>
      <c r="CR135" s="263"/>
      <c r="CS135" s="263"/>
      <c r="CT135" s="263"/>
    </row>
    <row r="136" spans="1:98" s="268" customFormat="1" ht="48.75" customHeight="1" x14ac:dyDescent="0.2">
      <c r="A136" s="831" t="s">
        <v>11</v>
      </c>
      <c r="B136" s="824" t="s">
        <v>12</v>
      </c>
      <c r="C136" s="824" t="s">
        <v>26</v>
      </c>
      <c r="D136" s="839" t="s">
        <v>13</v>
      </c>
      <c r="E136" s="839"/>
      <c r="F136" s="839"/>
      <c r="G136" s="839"/>
      <c r="H136" s="839"/>
      <c r="I136" s="839"/>
      <c r="J136" s="839"/>
      <c r="K136" s="839"/>
      <c r="L136" s="839"/>
      <c r="M136" s="839"/>
      <c r="N136" s="839"/>
      <c r="O136" s="839"/>
      <c r="P136" s="839"/>
      <c r="Q136" s="839"/>
      <c r="R136" s="824" t="s">
        <v>24</v>
      </c>
      <c r="S136" s="840" t="s">
        <v>21</v>
      </c>
      <c r="T136" s="841"/>
      <c r="U136" s="841"/>
      <c r="V136" s="841"/>
      <c r="W136" s="841"/>
      <c r="X136" s="841"/>
      <c r="Y136" s="841"/>
      <c r="Z136" s="841"/>
      <c r="AA136" s="841"/>
      <c r="AB136" s="841"/>
      <c r="AC136" s="841"/>
      <c r="AD136" s="841"/>
      <c r="AE136" s="842"/>
      <c r="AF136" s="843" t="s">
        <v>6</v>
      </c>
      <c r="AG136" s="843"/>
      <c r="AH136" s="843"/>
      <c r="AI136" s="843"/>
      <c r="AJ136" s="843"/>
      <c r="AK136" s="843"/>
      <c r="AL136" s="843"/>
      <c r="AM136" s="843"/>
      <c r="AN136" s="843"/>
      <c r="AO136" s="843"/>
      <c r="AP136" s="843"/>
      <c r="AQ136" s="843"/>
      <c r="AR136" s="843"/>
      <c r="AS136" s="843"/>
      <c r="AT136" s="847" t="s">
        <v>40</v>
      </c>
      <c r="AU136" s="848"/>
      <c r="AV136" s="848"/>
      <c r="AW136" s="848"/>
      <c r="AX136" s="848"/>
      <c r="AY136" s="848"/>
      <c r="AZ136" s="848"/>
      <c r="BA136" s="848"/>
      <c r="BB136" s="848"/>
      <c r="BC136" s="848"/>
      <c r="BD136" s="848"/>
      <c r="BE136" s="848"/>
      <c r="BF136" s="849"/>
      <c r="BG136" s="824" t="s">
        <v>37</v>
      </c>
      <c r="BH136" s="824" t="s">
        <v>124</v>
      </c>
      <c r="BI136" s="844" t="s">
        <v>38</v>
      </c>
      <c r="BJ136" s="243"/>
      <c r="BK136" s="245"/>
      <c r="BL136" s="245"/>
      <c r="BM136" s="245"/>
      <c r="BN136" s="245"/>
      <c r="BO136" s="245"/>
      <c r="BP136" s="245"/>
      <c r="BQ136" s="245"/>
      <c r="BR136" s="245"/>
      <c r="BS136" s="245"/>
      <c r="BT136" s="245"/>
      <c r="BU136" s="245"/>
      <c r="BV136" s="245"/>
      <c r="BW136" s="245"/>
      <c r="BX136" s="245"/>
      <c r="BY136" s="245"/>
      <c r="BZ136" s="245"/>
      <c r="CA136" s="267"/>
      <c r="CB136" s="267"/>
    </row>
    <row r="137" spans="1:98" s="268" customFormat="1" ht="48.75" customHeight="1" x14ac:dyDescent="0.2">
      <c r="A137" s="832"/>
      <c r="B137" s="825"/>
      <c r="C137" s="825"/>
      <c r="D137" s="836" t="s">
        <v>22</v>
      </c>
      <c r="E137" s="834" t="s">
        <v>23</v>
      </c>
      <c r="F137" s="835"/>
      <c r="G137" s="835"/>
      <c r="H137" s="835"/>
      <c r="I137" s="835"/>
      <c r="J137" s="835"/>
      <c r="K137" s="835"/>
      <c r="L137" s="835"/>
      <c r="M137" s="835"/>
      <c r="N137" s="835"/>
      <c r="O137" s="835"/>
      <c r="P137" s="835"/>
      <c r="Q137" s="835"/>
      <c r="R137" s="825"/>
      <c r="S137" s="836" t="s">
        <v>22</v>
      </c>
      <c r="T137" s="834" t="s">
        <v>23</v>
      </c>
      <c r="U137" s="835"/>
      <c r="V137" s="835"/>
      <c r="W137" s="835"/>
      <c r="X137" s="835"/>
      <c r="Y137" s="835"/>
      <c r="Z137" s="835"/>
      <c r="AA137" s="835"/>
      <c r="AB137" s="835"/>
      <c r="AC137" s="835"/>
      <c r="AD137" s="835"/>
      <c r="AE137" s="838"/>
      <c r="AF137" s="836" t="s">
        <v>22</v>
      </c>
      <c r="AG137" s="834" t="s">
        <v>23</v>
      </c>
      <c r="AH137" s="835"/>
      <c r="AI137" s="835"/>
      <c r="AJ137" s="835"/>
      <c r="AK137" s="835"/>
      <c r="AL137" s="835"/>
      <c r="AM137" s="835"/>
      <c r="AN137" s="835"/>
      <c r="AO137" s="835"/>
      <c r="AP137" s="835"/>
      <c r="AQ137" s="835"/>
      <c r="AR137" s="835"/>
      <c r="AS137" s="838"/>
      <c r="AT137" s="850"/>
      <c r="AU137" s="851"/>
      <c r="AV137" s="851"/>
      <c r="AW137" s="851"/>
      <c r="AX137" s="851"/>
      <c r="AY137" s="851"/>
      <c r="AZ137" s="851"/>
      <c r="BA137" s="851"/>
      <c r="BB137" s="851"/>
      <c r="BC137" s="851"/>
      <c r="BD137" s="851"/>
      <c r="BE137" s="851"/>
      <c r="BF137" s="852"/>
      <c r="BG137" s="825"/>
      <c r="BH137" s="825"/>
      <c r="BI137" s="845"/>
      <c r="BJ137" s="243"/>
      <c r="BK137" s="245"/>
      <c r="BL137" s="245"/>
      <c r="BM137" s="245"/>
      <c r="BN137" s="245"/>
      <c r="BO137" s="245"/>
      <c r="BP137" s="245"/>
      <c r="BQ137" s="245"/>
      <c r="BR137" s="245"/>
      <c r="BS137" s="245"/>
      <c r="BT137" s="245"/>
      <c r="BU137" s="245"/>
      <c r="BV137" s="245"/>
      <c r="BW137" s="245"/>
      <c r="BX137" s="245"/>
      <c r="BY137" s="245"/>
      <c r="BZ137" s="245"/>
      <c r="CA137" s="267"/>
      <c r="CB137" s="267"/>
    </row>
    <row r="138" spans="1:98" s="273" customFormat="1" ht="28.5" customHeight="1" x14ac:dyDescent="0.2">
      <c r="A138" s="833"/>
      <c r="B138" s="826"/>
      <c r="C138" s="826"/>
      <c r="D138" s="837"/>
      <c r="E138" s="269">
        <v>1</v>
      </c>
      <c r="F138" s="269">
        <v>2</v>
      </c>
      <c r="G138" s="269">
        <v>3</v>
      </c>
      <c r="H138" s="269">
        <v>4</v>
      </c>
      <c r="I138" s="269">
        <v>5</v>
      </c>
      <c r="J138" s="269">
        <v>6</v>
      </c>
      <c r="K138" s="269">
        <v>7</v>
      </c>
      <c r="L138" s="269">
        <v>8</v>
      </c>
      <c r="M138" s="269">
        <v>9</v>
      </c>
      <c r="N138" s="269">
        <v>10</v>
      </c>
      <c r="O138" s="269">
        <v>11</v>
      </c>
      <c r="P138" s="269">
        <v>12</v>
      </c>
      <c r="Q138" s="269" t="s">
        <v>25</v>
      </c>
      <c r="R138" s="826"/>
      <c r="S138" s="837"/>
      <c r="T138" s="269">
        <v>1</v>
      </c>
      <c r="U138" s="269">
        <v>2</v>
      </c>
      <c r="V138" s="269">
        <v>3</v>
      </c>
      <c r="W138" s="269">
        <v>4</v>
      </c>
      <c r="X138" s="269">
        <v>5</v>
      </c>
      <c r="Y138" s="269">
        <v>6</v>
      </c>
      <c r="Z138" s="269">
        <v>7</v>
      </c>
      <c r="AA138" s="269">
        <v>8</v>
      </c>
      <c r="AB138" s="269">
        <v>9</v>
      </c>
      <c r="AC138" s="269">
        <v>10</v>
      </c>
      <c r="AD138" s="269">
        <v>11</v>
      </c>
      <c r="AE138" s="269">
        <v>12</v>
      </c>
      <c r="AF138" s="837"/>
      <c r="AG138" s="269">
        <v>1</v>
      </c>
      <c r="AH138" s="269">
        <v>2</v>
      </c>
      <c r="AI138" s="269">
        <v>3</v>
      </c>
      <c r="AJ138" s="269">
        <v>4</v>
      </c>
      <c r="AK138" s="269">
        <v>5</v>
      </c>
      <c r="AL138" s="269">
        <v>6</v>
      </c>
      <c r="AM138" s="269">
        <v>7</v>
      </c>
      <c r="AN138" s="269">
        <v>8</v>
      </c>
      <c r="AO138" s="269">
        <v>9</v>
      </c>
      <c r="AP138" s="269">
        <v>10</v>
      </c>
      <c r="AQ138" s="269">
        <v>11</v>
      </c>
      <c r="AR138" s="269">
        <v>12</v>
      </c>
      <c r="AS138" s="269" t="s">
        <v>16</v>
      </c>
      <c r="AT138" s="270">
        <v>1</v>
      </c>
      <c r="AU138" s="270">
        <v>2</v>
      </c>
      <c r="AV138" s="270">
        <v>3</v>
      </c>
      <c r="AW138" s="270">
        <v>4</v>
      </c>
      <c r="AX138" s="270">
        <v>5</v>
      </c>
      <c r="AY138" s="270">
        <v>6</v>
      </c>
      <c r="AZ138" s="270">
        <v>7</v>
      </c>
      <c r="BA138" s="270">
        <v>8</v>
      </c>
      <c r="BB138" s="270">
        <v>9</v>
      </c>
      <c r="BC138" s="270">
        <v>10</v>
      </c>
      <c r="BD138" s="270">
        <v>11</v>
      </c>
      <c r="BE138" s="270">
        <v>12</v>
      </c>
      <c r="BF138" s="269" t="s">
        <v>16</v>
      </c>
      <c r="BG138" s="826"/>
      <c r="BH138" s="826"/>
      <c r="BI138" s="846"/>
      <c r="BJ138" s="271"/>
      <c r="BK138" s="272"/>
      <c r="BL138" s="272"/>
      <c r="BM138" s="272"/>
      <c r="BN138" s="272"/>
      <c r="BO138" s="272"/>
      <c r="BP138" s="272"/>
      <c r="BQ138" s="272"/>
      <c r="BR138" s="272"/>
      <c r="BS138" s="272"/>
      <c r="BT138" s="272"/>
      <c r="BU138" s="272"/>
      <c r="BV138" s="272"/>
      <c r="BW138" s="272"/>
      <c r="BX138" s="272"/>
      <c r="BY138" s="272"/>
      <c r="BZ138" s="272"/>
      <c r="CA138" s="272"/>
      <c r="CB138" s="272"/>
    </row>
    <row r="139" spans="1:98" s="271" customFormat="1" ht="28.5" customHeight="1" thickBot="1" x14ac:dyDescent="0.25">
      <c r="A139" s="346"/>
      <c r="B139" s="347" t="s">
        <v>133</v>
      </c>
      <c r="C139" s="285" t="s">
        <v>29</v>
      </c>
      <c r="D139" s="341">
        <v>60</v>
      </c>
      <c r="E139" s="255">
        <v>5</v>
      </c>
      <c r="F139" s="255">
        <v>5</v>
      </c>
      <c r="G139" s="348">
        <v>5</v>
      </c>
      <c r="H139" s="348">
        <v>5</v>
      </c>
      <c r="I139" s="348">
        <v>5</v>
      </c>
      <c r="J139" s="348">
        <v>5</v>
      </c>
      <c r="K139" s="348">
        <v>5</v>
      </c>
      <c r="L139" s="348"/>
      <c r="M139" s="348"/>
      <c r="N139" s="348"/>
      <c r="O139" s="348"/>
      <c r="P139" s="348"/>
      <c r="Q139" s="349">
        <f>SUM(E139:P139)</f>
        <v>35</v>
      </c>
      <c r="R139" s="256" t="s">
        <v>92</v>
      </c>
      <c r="S139" s="368">
        <v>73863</v>
      </c>
      <c r="T139" s="368">
        <v>73863</v>
      </c>
      <c r="U139" s="368">
        <v>73863</v>
      </c>
      <c r="V139" s="274">
        <v>73863</v>
      </c>
      <c r="W139" s="274">
        <v>73863</v>
      </c>
      <c r="X139" s="274">
        <v>73863</v>
      </c>
      <c r="Y139" s="274">
        <v>73863</v>
      </c>
      <c r="Z139" s="274">
        <v>73863</v>
      </c>
      <c r="AA139" s="274"/>
      <c r="AB139" s="274"/>
      <c r="AC139" s="274"/>
      <c r="AD139" s="274"/>
      <c r="AE139" s="274"/>
      <c r="AF139" s="275">
        <f t="shared" ref="AF139" si="106">SUM(Q139*S139)</f>
        <v>2585205</v>
      </c>
      <c r="AG139" s="276">
        <f>T139*E139</f>
        <v>369315</v>
      </c>
      <c r="AH139" s="276">
        <f>U139*F139</f>
        <v>369315</v>
      </c>
      <c r="AI139" s="276">
        <f t="shared" ref="AI139:AR139" si="107">V139*G139</f>
        <v>369315</v>
      </c>
      <c r="AJ139" s="276">
        <f t="shared" si="107"/>
        <v>369315</v>
      </c>
      <c r="AK139" s="276">
        <f t="shared" si="107"/>
        <v>369315</v>
      </c>
      <c r="AL139" s="276">
        <f t="shared" si="107"/>
        <v>369315</v>
      </c>
      <c r="AM139" s="276">
        <f t="shared" si="107"/>
        <v>369315</v>
      </c>
      <c r="AN139" s="276">
        <f t="shared" si="107"/>
        <v>0</v>
      </c>
      <c r="AO139" s="276">
        <f t="shared" si="107"/>
        <v>0</v>
      </c>
      <c r="AP139" s="276">
        <f t="shared" si="107"/>
        <v>0</v>
      </c>
      <c r="AQ139" s="276">
        <f t="shared" si="107"/>
        <v>0</v>
      </c>
      <c r="AR139" s="276">
        <f t="shared" si="107"/>
        <v>0</v>
      </c>
      <c r="AS139" s="277">
        <f t="shared" ref="AS139" si="108">SUM(AG139:AR139)</f>
        <v>2585205</v>
      </c>
      <c r="AT139" s="276"/>
      <c r="AU139" s="276"/>
      <c r="AV139" s="276"/>
      <c r="AW139" s="276"/>
      <c r="AX139" s="276"/>
      <c r="AY139" s="276"/>
      <c r="AZ139" s="276"/>
      <c r="BA139" s="276"/>
      <c r="BB139" s="276"/>
      <c r="BC139" s="276"/>
      <c r="BD139" s="276"/>
      <c r="BE139" s="276"/>
      <c r="BF139" s="304">
        <f>SUM(AT139:BE139)</f>
        <v>0</v>
      </c>
      <c r="BG139" s="350">
        <f>AF139-AS139-BF139</f>
        <v>0</v>
      </c>
      <c r="BH139" s="351">
        <f>S139*D139</f>
        <v>4431780</v>
      </c>
      <c r="BI139" s="352">
        <f>BH139-AS139-BF139</f>
        <v>1846575</v>
      </c>
      <c r="BJ139" s="383">
        <f>SUM(Q139/D139)</f>
        <v>0.58333333333333337</v>
      </c>
      <c r="BK139" s="282"/>
      <c r="BL139" s="282"/>
      <c r="BM139" s="282"/>
      <c r="BN139" s="282"/>
      <c r="BO139" s="282"/>
      <c r="BP139" s="353"/>
      <c r="BQ139" s="353"/>
      <c r="BR139" s="353"/>
      <c r="BS139" s="353"/>
      <c r="BT139" s="353"/>
      <c r="BU139" s="353"/>
      <c r="BV139" s="353"/>
      <c r="BW139" s="353"/>
      <c r="BX139" s="353"/>
      <c r="BY139" s="353"/>
      <c r="BZ139" s="353"/>
      <c r="CA139" s="353"/>
      <c r="CB139" s="353"/>
    </row>
    <row r="140" spans="1:98" s="286" customFormat="1" ht="24.75" customHeight="1" thickBot="1" x14ac:dyDescent="0.25">
      <c r="A140" s="314"/>
      <c r="B140" s="315" t="s">
        <v>5</v>
      </c>
      <c r="C140" s="315"/>
      <c r="D140" s="316"/>
      <c r="E140" s="317"/>
      <c r="F140" s="317"/>
      <c r="G140" s="317"/>
      <c r="H140" s="317"/>
      <c r="I140" s="317"/>
      <c r="J140" s="317"/>
      <c r="K140" s="317"/>
      <c r="L140" s="317"/>
      <c r="M140" s="317"/>
      <c r="N140" s="317"/>
      <c r="O140" s="317"/>
      <c r="P140" s="317"/>
      <c r="Q140" s="318"/>
      <c r="R140" s="319"/>
      <c r="S140" s="316"/>
      <c r="T140" s="354"/>
      <c r="U140" s="354"/>
      <c r="V140" s="354"/>
      <c r="W140" s="354"/>
      <c r="X140" s="354"/>
      <c r="Y140" s="354"/>
      <c r="Z140" s="354"/>
      <c r="AA140" s="354"/>
      <c r="AB140" s="354"/>
      <c r="AC140" s="354"/>
      <c r="AD140" s="354"/>
      <c r="AE140" s="354"/>
      <c r="AF140" s="355">
        <f>SUM(AF139:AF139)</f>
        <v>2585205</v>
      </c>
      <c r="AG140" s="355">
        <f>SUM(AG139:AG139)</f>
        <v>369315</v>
      </c>
      <c r="AH140" s="355">
        <f>SUM(AH139:AH139)</f>
        <v>369315</v>
      </c>
      <c r="AI140" s="355">
        <f t="shared" ref="AI140:AR140" si="109">SUM(AI139:AI139)</f>
        <v>369315</v>
      </c>
      <c r="AJ140" s="355">
        <f t="shared" si="109"/>
        <v>369315</v>
      </c>
      <c r="AK140" s="355">
        <f t="shared" si="109"/>
        <v>369315</v>
      </c>
      <c r="AL140" s="355">
        <f t="shared" si="109"/>
        <v>369315</v>
      </c>
      <c r="AM140" s="355">
        <f t="shared" si="109"/>
        <v>369315</v>
      </c>
      <c r="AN140" s="355">
        <f t="shared" si="109"/>
        <v>0</v>
      </c>
      <c r="AO140" s="355">
        <f t="shared" si="109"/>
        <v>0</v>
      </c>
      <c r="AP140" s="355">
        <f t="shared" si="109"/>
        <v>0</v>
      </c>
      <c r="AQ140" s="355">
        <f t="shared" si="109"/>
        <v>0</v>
      </c>
      <c r="AR140" s="355">
        <f t="shared" si="109"/>
        <v>0</v>
      </c>
      <c r="AS140" s="355">
        <f>SUM(AS139:AS139)</f>
        <v>2585205</v>
      </c>
      <c r="AT140" s="355">
        <f>SUM(AT139:AT139)</f>
        <v>0</v>
      </c>
      <c r="AU140" s="355">
        <f t="shared" ref="AU140:BE140" si="110">SUM(AU139:AU139)</f>
        <v>0</v>
      </c>
      <c r="AV140" s="355">
        <f t="shared" si="110"/>
        <v>0</v>
      </c>
      <c r="AW140" s="355">
        <f t="shared" si="110"/>
        <v>0</v>
      </c>
      <c r="AX140" s="355">
        <f t="shared" si="110"/>
        <v>0</v>
      </c>
      <c r="AY140" s="355">
        <f t="shared" si="110"/>
        <v>0</v>
      </c>
      <c r="AZ140" s="355">
        <f t="shared" si="110"/>
        <v>0</v>
      </c>
      <c r="BA140" s="355">
        <f t="shared" si="110"/>
        <v>0</v>
      </c>
      <c r="BB140" s="355">
        <f t="shared" si="110"/>
        <v>0</v>
      </c>
      <c r="BC140" s="355">
        <f t="shared" si="110"/>
        <v>0</v>
      </c>
      <c r="BD140" s="355">
        <f t="shared" si="110"/>
        <v>0</v>
      </c>
      <c r="BE140" s="355">
        <f t="shared" si="110"/>
        <v>0</v>
      </c>
      <c r="BF140" s="355">
        <f>SUM(BF139:BF139)</f>
        <v>0</v>
      </c>
      <c r="BG140" s="355">
        <f>SUM(BG139:BG139)</f>
        <v>0</v>
      </c>
      <c r="BH140" s="355">
        <f>SUM(BH139:BH139)</f>
        <v>4431780</v>
      </c>
      <c r="BI140" s="355">
        <f>SUM(BI139:BI139)</f>
        <v>1846575</v>
      </c>
      <c r="BJ140" s="385">
        <f>SUM(BJ139)</f>
        <v>0.58333333333333337</v>
      </c>
      <c r="BK140" s="325"/>
      <c r="BL140" s="325"/>
      <c r="BM140" s="325"/>
      <c r="BN140" s="325"/>
      <c r="BO140" s="325"/>
      <c r="BP140" s="325"/>
      <c r="BQ140" s="325"/>
      <c r="BR140" s="325"/>
      <c r="BS140" s="325"/>
      <c r="BT140" s="325"/>
      <c r="BU140" s="325"/>
      <c r="BV140" s="325"/>
      <c r="BW140" s="325"/>
      <c r="BX140" s="325"/>
      <c r="BY140" s="325"/>
      <c r="BZ140" s="325"/>
      <c r="CA140" s="325"/>
      <c r="CB140" s="325"/>
    </row>
    <row r="141" spans="1:98" s="265" customFormat="1" ht="24.75" customHeight="1" x14ac:dyDescent="0.2">
      <c r="A141" s="287"/>
      <c r="D141" s="287"/>
      <c r="E141" s="287"/>
      <c r="F141" s="287"/>
      <c r="G141" s="287"/>
      <c r="H141" s="287"/>
      <c r="I141" s="287"/>
      <c r="J141" s="287"/>
      <c r="K141" s="287"/>
      <c r="L141" s="287"/>
      <c r="M141" s="287"/>
      <c r="N141" s="287"/>
      <c r="O141" s="287"/>
      <c r="P141" s="287"/>
      <c r="Q141" s="287"/>
      <c r="AE141" s="284"/>
      <c r="AS141" s="295"/>
      <c r="BF141" s="326">
        <f>SUM(AS140+BF140)</f>
        <v>2585205</v>
      </c>
      <c r="BG141" s="288">
        <f>AF140-AS140-BF140</f>
        <v>0</v>
      </c>
      <c r="BH141" s="327">
        <f>SUM(BI140+AS140+BF140)</f>
        <v>4431780</v>
      </c>
      <c r="BI141" s="289">
        <f>SUM(BG140)</f>
        <v>0</v>
      </c>
      <c r="BJ141" s="381" t="s">
        <v>37</v>
      </c>
      <c r="BK141" s="284"/>
      <c r="BL141" s="263"/>
      <c r="BM141" s="263"/>
      <c r="BN141" s="263"/>
      <c r="BO141" s="263"/>
      <c r="BP141" s="263"/>
      <c r="BQ141" s="263"/>
      <c r="BR141" s="263"/>
      <c r="BS141" s="263"/>
      <c r="BT141" s="263"/>
      <c r="BU141" s="263"/>
      <c r="BV141" s="263"/>
      <c r="BW141" s="263"/>
      <c r="BX141" s="263"/>
      <c r="BY141" s="263"/>
      <c r="BZ141" s="263"/>
      <c r="CA141" s="263"/>
      <c r="CB141" s="263"/>
      <c r="CC141" s="263"/>
    </row>
    <row r="142" spans="1:98" s="265" customFormat="1" ht="24.75" customHeight="1" x14ac:dyDescent="0.2">
      <c r="A142" s="287"/>
      <c r="D142" s="287"/>
      <c r="E142" s="287"/>
      <c r="F142" s="287"/>
      <c r="G142" s="287"/>
      <c r="H142" s="287"/>
      <c r="I142" s="287"/>
      <c r="J142" s="287"/>
      <c r="K142" s="287"/>
      <c r="L142" s="287"/>
      <c r="M142" s="287"/>
      <c r="N142" s="287"/>
      <c r="O142" s="287"/>
      <c r="P142" s="287"/>
      <c r="Q142" s="287"/>
      <c r="AE142" s="284"/>
      <c r="AS142" s="284"/>
      <c r="AT142" s="409">
        <f>SUM(AG140+AT140)</f>
        <v>369315</v>
      </c>
      <c r="AU142" s="409">
        <f t="shared" ref="AU142:BE142" si="111">SUM(AH140+AU140)</f>
        <v>369315</v>
      </c>
      <c r="AV142" s="409">
        <f t="shared" si="111"/>
        <v>369315</v>
      </c>
      <c r="AW142" s="409">
        <f t="shared" si="111"/>
        <v>369315</v>
      </c>
      <c r="AX142" s="409">
        <f t="shared" si="111"/>
        <v>369315</v>
      </c>
      <c r="AY142" s="409">
        <f t="shared" si="111"/>
        <v>369315</v>
      </c>
      <c r="AZ142" s="409">
        <f t="shared" si="111"/>
        <v>369315</v>
      </c>
      <c r="BA142" s="409">
        <f t="shared" si="111"/>
        <v>0</v>
      </c>
      <c r="BB142" s="409">
        <f t="shared" si="111"/>
        <v>0</v>
      </c>
      <c r="BC142" s="409">
        <f t="shared" si="111"/>
        <v>0</v>
      </c>
      <c r="BD142" s="409">
        <f t="shared" si="111"/>
        <v>0</v>
      </c>
      <c r="BE142" s="409">
        <f t="shared" si="111"/>
        <v>0</v>
      </c>
      <c r="BF142" s="409">
        <f>SUM(AT142:BE142)</f>
        <v>2585205</v>
      </c>
      <c r="BG142" s="284"/>
      <c r="BH142" s="290"/>
      <c r="BI142" s="291">
        <f>SUM(BI140-BI141)</f>
        <v>1846575</v>
      </c>
      <c r="BJ142" s="381" t="s">
        <v>36</v>
      </c>
      <c r="BK142" s="284"/>
      <c r="BL142" s="263"/>
      <c r="BM142" s="263"/>
      <c r="BN142" s="263"/>
      <c r="BO142" s="263"/>
      <c r="BP142" s="263"/>
      <c r="BQ142" s="263"/>
      <c r="BR142" s="263"/>
      <c r="BS142" s="263"/>
      <c r="BT142" s="263"/>
      <c r="BU142" s="263"/>
      <c r="BV142" s="263"/>
      <c r="BW142" s="263"/>
      <c r="BX142" s="263"/>
      <c r="BY142" s="263"/>
      <c r="BZ142" s="263"/>
      <c r="CA142" s="263"/>
      <c r="CB142" s="263"/>
      <c r="CC142" s="263"/>
    </row>
    <row r="143" spans="1:98" s="265" customFormat="1" ht="16.5" customHeight="1" x14ac:dyDescent="0.2">
      <c r="A143" s="827" t="s">
        <v>85</v>
      </c>
      <c r="B143" s="828"/>
      <c r="C143" s="244" t="s">
        <v>93</v>
      </c>
      <c r="D143" s="245"/>
      <c r="E143" s="245"/>
      <c r="F143" s="245"/>
      <c r="G143" s="245"/>
      <c r="H143" s="245"/>
      <c r="I143" s="245"/>
      <c r="J143" s="245"/>
      <c r="K143" s="245"/>
      <c r="L143" s="245"/>
      <c r="M143" s="245"/>
      <c r="N143" s="245"/>
      <c r="O143" s="245"/>
      <c r="P143" s="245"/>
      <c r="Q143" s="245"/>
      <c r="R143" s="245"/>
      <c r="S143" s="245"/>
      <c r="T143" s="246"/>
      <c r="U143" s="246"/>
      <c r="V143" s="246"/>
      <c r="W143" s="246"/>
      <c r="X143" s="246"/>
      <c r="Y143" s="246"/>
      <c r="Z143" s="246"/>
      <c r="AA143" s="246"/>
      <c r="AB143" s="246"/>
      <c r="AC143" s="246"/>
      <c r="AD143" s="246"/>
      <c r="AE143" s="297"/>
      <c r="AF143" s="245"/>
      <c r="AG143" s="246"/>
      <c r="AH143" s="246"/>
      <c r="AI143" s="246"/>
      <c r="AJ143" s="246"/>
      <c r="AK143" s="246"/>
      <c r="AL143" s="246"/>
      <c r="AM143" s="246"/>
      <c r="AN143" s="246"/>
      <c r="AO143" s="246"/>
      <c r="AP143" s="246"/>
      <c r="AQ143" s="246"/>
      <c r="AR143" s="246"/>
      <c r="AS143" s="247"/>
      <c r="AT143" s="246"/>
      <c r="AU143" s="246"/>
      <c r="AV143" s="246"/>
      <c r="AW143" s="246"/>
      <c r="AX143" s="246"/>
      <c r="AY143" s="246"/>
      <c r="AZ143" s="246"/>
      <c r="BA143" s="246"/>
      <c r="BB143" s="246"/>
      <c r="BC143" s="246"/>
      <c r="BD143" s="246"/>
      <c r="BE143" s="246"/>
      <c r="BF143" s="247"/>
      <c r="BG143" s="247"/>
      <c r="BH143" s="243"/>
      <c r="BI143" s="248"/>
      <c r="BJ143" s="382"/>
      <c r="BK143" s="246"/>
      <c r="BL143" s="246"/>
      <c r="BM143" s="246"/>
      <c r="BN143" s="246"/>
      <c r="BO143" s="246"/>
      <c r="BP143" s="297"/>
      <c r="BQ143" s="246"/>
      <c r="BR143" s="246"/>
      <c r="BS143" s="246"/>
      <c r="BT143" s="246"/>
      <c r="BU143" s="246"/>
      <c r="BV143" s="247"/>
      <c r="BW143" s="247"/>
      <c r="BX143" s="247"/>
      <c r="BY143" s="243"/>
      <c r="BZ143" s="248"/>
      <c r="CA143" s="247"/>
      <c r="CB143" s="247"/>
      <c r="CC143" s="263"/>
      <c r="CD143" s="263"/>
      <c r="CE143" s="263"/>
      <c r="CF143" s="263"/>
      <c r="CG143" s="263"/>
      <c r="CH143" s="264"/>
      <c r="CI143" s="263"/>
      <c r="CJ143" s="263"/>
      <c r="CK143" s="263"/>
      <c r="CL143" s="263"/>
      <c r="CM143" s="263"/>
      <c r="CN143" s="263"/>
      <c r="CO143" s="263"/>
      <c r="CP143" s="263"/>
      <c r="CQ143" s="263"/>
      <c r="CR143" s="263"/>
      <c r="CS143" s="263"/>
      <c r="CT143" s="263"/>
    </row>
    <row r="144" spans="1:98" s="265" customFormat="1" ht="16.5" customHeight="1" x14ac:dyDescent="0.2">
      <c r="A144" s="829" t="s">
        <v>10</v>
      </c>
      <c r="B144" s="830"/>
      <c r="C144" s="251" t="s">
        <v>84</v>
      </c>
      <c r="D144" s="252"/>
      <c r="E144" s="252"/>
      <c r="F144" s="252"/>
      <c r="G144" s="252"/>
      <c r="H144" s="252"/>
      <c r="I144" s="252"/>
      <c r="J144" s="252"/>
      <c r="K144" s="252"/>
      <c r="L144" s="252"/>
      <c r="M144" s="252"/>
      <c r="N144" s="252"/>
      <c r="O144" s="252"/>
      <c r="P144" s="252"/>
      <c r="Q144" s="252"/>
      <c r="R144" s="252"/>
      <c r="S144" s="252"/>
      <c r="T144" s="266"/>
      <c r="U144" s="266"/>
      <c r="V144" s="266"/>
      <c r="W144" s="266"/>
      <c r="X144" s="266"/>
      <c r="Y144" s="266"/>
      <c r="Z144" s="266"/>
      <c r="AA144" s="266"/>
      <c r="AB144" s="266"/>
      <c r="AC144" s="266"/>
      <c r="AD144" s="266"/>
      <c r="AE144" s="253"/>
      <c r="AF144" s="252"/>
      <c r="AG144" s="266"/>
      <c r="AH144" s="266"/>
      <c r="AI144" s="266"/>
      <c r="AJ144" s="266"/>
      <c r="AK144" s="266"/>
      <c r="AL144" s="266"/>
      <c r="AM144" s="266"/>
      <c r="AN144" s="266"/>
      <c r="AO144" s="266"/>
      <c r="AP144" s="266"/>
      <c r="AQ144" s="266"/>
      <c r="AR144" s="266"/>
      <c r="AS144" s="253"/>
      <c r="AT144" s="266"/>
      <c r="AU144" s="266"/>
      <c r="AV144" s="266"/>
      <c r="AW144" s="266"/>
      <c r="AX144" s="266"/>
      <c r="AY144" s="266"/>
      <c r="AZ144" s="266"/>
      <c r="BA144" s="266"/>
      <c r="BB144" s="266"/>
      <c r="BC144" s="266"/>
      <c r="BD144" s="266"/>
      <c r="BE144" s="266"/>
      <c r="BF144" s="253"/>
      <c r="BG144" s="253"/>
      <c r="BH144" s="250"/>
      <c r="BI144" s="254"/>
      <c r="BJ144" s="382"/>
      <c r="BK144" s="245"/>
      <c r="BL144" s="245"/>
      <c r="BM144" s="245"/>
      <c r="BN144" s="245"/>
      <c r="BO144" s="245"/>
      <c r="BP144" s="245"/>
      <c r="BQ144" s="245"/>
      <c r="BR144" s="245"/>
      <c r="BS144" s="245"/>
      <c r="BT144" s="245"/>
      <c r="BU144" s="245"/>
      <c r="BV144" s="245"/>
      <c r="BW144" s="245"/>
      <c r="BX144" s="245"/>
      <c r="BY144" s="245"/>
      <c r="BZ144" s="245"/>
      <c r="CA144" s="247"/>
      <c r="CB144" s="247"/>
      <c r="CC144" s="263">
        <v>1100000</v>
      </c>
      <c r="CD144" s="263"/>
      <c r="CE144" s="263"/>
      <c r="CF144" s="263"/>
      <c r="CG144" s="263"/>
      <c r="CH144" s="264"/>
      <c r="CI144" s="263"/>
      <c r="CJ144" s="263"/>
      <c r="CK144" s="263"/>
      <c r="CL144" s="263"/>
      <c r="CM144" s="263"/>
      <c r="CN144" s="263"/>
      <c r="CO144" s="263"/>
      <c r="CP144" s="263"/>
      <c r="CQ144" s="263"/>
      <c r="CR144" s="263"/>
      <c r="CS144" s="263"/>
      <c r="CT144" s="263"/>
    </row>
    <row r="145" spans="1:98" s="265" customFormat="1" ht="16.5" customHeight="1" x14ac:dyDescent="0.2">
      <c r="A145" s="829"/>
      <c r="B145" s="830"/>
      <c r="C145" s="251" t="s">
        <v>96</v>
      </c>
      <c r="D145" s="252"/>
      <c r="E145" s="252"/>
      <c r="F145" s="252"/>
      <c r="G145" s="252"/>
      <c r="H145" s="252"/>
      <c r="I145" s="252"/>
      <c r="J145" s="252"/>
      <c r="K145" s="252"/>
      <c r="L145" s="252"/>
      <c r="M145" s="252"/>
      <c r="N145" s="252"/>
      <c r="O145" s="252"/>
      <c r="P145" s="252"/>
      <c r="Q145" s="252"/>
      <c r="R145" s="252"/>
      <c r="S145" s="252"/>
      <c r="T145" s="266"/>
      <c r="U145" s="266"/>
      <c r="V145" s="266"/>
      <c r="W145" s="266"/>
      <c r="X145" s="266"/>
      <c r="Y145" s="266"/>
      <c r="Z145" s="266"/>
      <c r="AA145" s="266"/>
      <c r="AB145" s="266"/>
      <c r="AC145" s="266"/>
      <c r="AD145" s="266"/>
      <c r="AE145" s="253"/>
      <c r="AF145" s="252"/>
      <c r="AG145" s="266"/>
      <c r="AH145" s="266"/>
      <c r="AI145" s="266"/>
      <c r="AJ145" s="266"/>
      <c r="AK145" s="266"/>
      <c r="AL145" s="266"/>
      <c r="AM145" s="266"/>
      <c r="AN145" s="266"/>
      <c r="AO145" s="266"/>
      <c r="AP145" s="266"/>
      <c r="AQ145" s="266"/>
      <c r="AR145" s="266"/>
      <c r="AS145" s="253"/>
      <c r="AT145" s="266"/>
      <c r="AU145" s="266"/>
      <c r="AV145" s="266"/>
      <c r="AW145" s="266"/>
      <c r="AX145" s="266"/>
      <c r="AY145" s="266"/>
      <c r="AZ145" s="266"/>
      <c r="BA145" s="266"/>
      <c r="BB145" s="266"/>
      <c r="BC145" s="266"/>
      <c r="BD145" s="266"/>
      <c r="BE145" s="266"/>
      <c r="BF145" s="253"/>
      <c r="BG145" s="253"/>
      <c r="BH145" s="250"/>
      <c r="BI145" s="254"/>
      <c r="BJ145" s="382"/>
      <c r="BK145" s="245"/>
      <c r="BL145" s="245"/>
      <c r="BM145" s="245"/>
      <c r="BN145" s="245"/>
      <c r="BO145" s="245"/>
      <c r="BP145" s="245"/>
      <c r="BQ145" s="245"/>
      <c r="BR145" s="245"/>
      <c r="BS145" s="245"/>
      <c r="BT145" s="245"/>
      <c r="BU145" s="245"/>
      <c r="BV145" s="245"/>
      <c r="BW145" s="245"/>
      <c r="BX145" s="245"/>
      <c r="BY145" s="245"/>
      <c r="BZ145" s="245"/>
      <c r="CA145" s="247"/>
      <c r="CB145" s="247"/>
      <c r="CC145" s="263">
        <v>1100000</v>
      </c>
      <c r="CD145" s="263"/>
      <c r="CE145" s="263"/>
      <c r="CF145" s="263"/>
      <c r="CG145" s="263"/>
      <c r="CH145" s="264"/>
      <c r="CI145" s="263"/>
      <c r="CJ145" s="263"/>
      <c r="CK145" s="263"/>
      <c r="CL145" s="263"/>
      <c r="CM145" s="263"/>
      <c r="CN145" s="263"/>
      <c r="CO145" s="263"/>
      <c r="CP145" s="263"/>
      <c r="CQ145" s="263"/>
      <c r="CR145" s="263"/>
      <c r="CS145" s="263"/>
      <c r="CT145" s="263"/>
    </row>
    <row r="146" spans="1:98" s="268" customFormat="1" ht="48.75" customHeight="1" x14ac:dyDescent="0.2">
      <c r="A146" s="831" t="s">
        <v>11</v>
      </c>
      <c r="B146" s="824" t="s">
        <v>12</v>
      </c>
      <c r="C146" s="824" t="s">
        <v>26</v>
      </c>
      <c r="D146" s="839" t="s">
        <v>13</v>
      </c>
      <c r="E146" s="839"/>
      <c r="F146" s="839"/>
      <c r="G146" s="839"/>
      <c r="H146" s="839"/>
      <c r="I146" s="839"/>
      <c r="J146" s="839"/>
      <c r="K146" s="839"/>
      <c r="L146" s="839"/>
      <c r="M146" s="839"/>
      <c r="N146" s="839"/>
      <c r="O146" s="839"/>
      <c r="P146" s="839"/>
      <c r="Q146" s="839"/>
      <c r="R146" s="824" t="s">
        <v>24</v>
      </c>
      <c r="S146" s="840" t="s">
        <v>21</v>
      </c>
      <c r="T146" s="841"/>
      <c r="U146" s="841"/>
      <c r="V146" s="841"/>
      <c r="W146" s="841"/>
      <c r="X146" s="841"/>
      <c r="Y146" s="841"/>
      <c r="Z146" s="841"/>
      <c r="AA146" s="841"/>
      <c r="AB146" s="841"/>
      <c r="AC146" s="841"/>
      <c r="AD146" s="841"/>
      <c r="AE146" s="842"/>
      <c r="AF146" s="843" t="s">
        <v>6</v>
      </c>
      <c r="AG146" s="843"/>
      <c r="AH146" s="843"/>
      <c r="AI146" s="843"/>
      <c r="AJ146" s="843"/>
      <c r="AK146" s="843"/>
      <c r="AL146" s="843"/>
      <c r="AM146" s="843"/>
      <c r="AN146" s="843"/>
      <c r="AO146" s="843"/>
      <c r="AP146" s="843"/>
      <c r="AQ146" s="843"/>
      <c r="AR146" s="843"/>
      <c r="AS146" s="843"/>
      <c r="AT146" s="847" t="s">
        <v>40</v>
      </c>
      <c r="AU146" s="848"/>
      <c r="AV146" s="848"/>
      <c r="AW146" s="848"/>
      <c r="AX146" s="848"/>
      <c r="AY146" s="848"/>
      <c r="AZ146" s="848"/>
      <c r="BA146" s="848"/>
      <c r="BB146" s="848"/>
      <c r="BC146" s="848"/>
      <c r="BD146" s="848"/>
      <c r="BE146" s="848"/>
      <c r="BF146" s="849"/>
      <c r="BG146" s="824" t="s">
        <v>37</v>
      </c>
      <c r="BH146" s="824" t="s">
        <v>124</v>
      </c>
      <c r="BI146" s="844" t="s">
        <v>38</v>
      </c>
      <c r="BJ146" s="243"/>
      <c r="BK146" s="245"/>
      <c r="BL146" s="245"/>
      <c r="BM146" s="245"/>
      <c r="BN146" s="245"/>
      <c r="BO146" s="245"/>
      <c r="BP146" s="245"/>
      <c r="BQ146" s="245"/>
      <c r="BR146" s="245"/>
      <c r="BS146" s="245"/>
      <c r="BT146" s="245"/>
      <c r="BU146" s="245"/>
      <c r="BV146" s="245"/>
      <c r="BW146" s="245"/>
      <c r="BX146" s="245"/>
      <c r="BY146" s="245"/>
      <c r="BZ146" s="245"/>
      <c r="CA146" s="267"/>
      <c r="CB146" s="267"/>
    </row>
    <row r="147" spans="1:98" s="268" customFormat="1" ht="48.75" customHeight="1" x14ac:dyDescent="0.2">
      <c r="A147" s="832"/>
      <c r="B147" s="825"/>
      <c r="C147" s="825"/>
      <c r="D147" s="836" t="s">
        <v>22</v>
      </c>
      <c r="E147" s="834" t="s">
        <v>23</v>
      </c>
      <c r="F147" s="835"/>
      <c r="G147" s="835"/>
      <c r="H147" s="835"/>
      <c r="I147" s="835"/>
      <c r="J147" s="835"/>
      <c r="K147" s="835"/>
      <c r="L147" s="835"/>
      <c r="M147" s="835"/>
      <c r="N147" s="835"/>
      <c r="O147" s="835"/>
      <c r="P147" s="835"/>
      <c r="Q147" s="835"/>
      <c r="R147" s="825"/>
      <c r="S147" s="836" t="s">
        <v>22</v>
      </c>
      <c r="T147" s="834" t="s">
        <v>23</v>
      </c>
      <c r="U147" s="835"/>
      <c r="V147" s="835"/>
      <c r="W147" s="835"/>
      <c r="X147" s="835"/>
      <c r="Y147" s="835"/>
      <c r="Z147" s="835"/>
      <c r="AA147" s="835"/>
      <c r="AB147" s="835"/>
      <c r="AC147" s="835"/>
      <c r="AD147" s="835"/>
      <c r="AE147" s="838"/>
      <c r="AF147" s="836" t="s">
        <v>22</v>
      </c>
      <c r="AG147" s="834" t="s">
        <v>23</v>
      </c>
      <c r="AH147" s="835"/>
      <c r="AI147" s="835"/>
      <c r="AJ147" s="835"/>
      <c r="AK147" s="835"/>
      <c r="AL147" s="835"/>
      <c r="AM147" s="835"/>
      <c r="AN147" s="835"/>
      <c r="AO147" s="835"/>
      <c r="AP147" s="835"/>
      <c r="AQ147" s="835"/>
      <c r="AR147" s="835"/>
      <c r="AS147" s="838"/>
      <c r="AT147" s="850"/>
      <c r="AU147" s="851"/>
      <c r="AV147" s="851"/>
      <c r="AW147" s="851"/>
      <c r="AX147" s="851"/>
      <c r="AY147" s="851"/>
      <c r="AZ147" s="851"/>
      <c r="BA147" s="851"/>
      <c r="BB147" s="851"/>
      <c r="BC147" s="851"/>
      <c r="BD147" s="851"/>
      <c r="BE147" s="851"/>
      <c r="BF147" s="852"/>
      <c r="BG147" s="825"/>
      <c r="BH147" s="825"/>
      <c r="BI147" s="845"/>
      <c r="BJ147" s="243"/>
      <c r="BK147" s="245"/>
      <c r="BL147" s="245"/>
      <c r="BM147" s="245"/>
      <c r="BN147" s="245"/>
      <c r="BO147" s="245"/>
      <c r="BP147" s="245"/>
      <c r="BQ147" s="245"/>
      <c r="BR147" s="245"/>
      <c r="BS147" s="245"/>
      <c r="BT147" s="245"/>
      <c r="BU147" s="245"/>
      <c r="BV147" s="245"/>
      <c r="BW147" s="245"/>
      <c r="BX147" s="245"/>
      <c r="BY147" s="245"/>
      <c r="BZ147" s="245"/>
      <c r="CA147" s="267"/>
      <c r="CB147" s="267"/>
    </row>
    <row r="148" spans="1:98" s="273" customFormat="1" ht="28.5" customHeight="1" x14ac:dyDescent="0.2">
      <c r="A148" s="833"/>
      <c r="B148" s="826"/>
      <c r="C148" s="826"/>
      <c r="D148" s="837"/>
      <c r="E148" s="269">
        <v>1</v>
      </c>
      <c r="F148" s="269">
        <v>2</v>
      </c>
      <c r="G148" s="269">
        <v>3</v>
      </c>
      <c r="H148" s="269">
        <v>4</v>
      </c>
      <c r="I148" s="269">
        <v>5</v>
      </c>
      <c r="J148" s="269">
        <v>6</v>
      </c>
      <c r="K148" s="269">
        <v>7</v>
      </c>
      <c r="L148" s="269">
        <v>8</v>
      </c>
      <c r="M148" s="269">
        <v>9</v>
      </c>
      <c r="N148" s="269">
        <v>10</v>
      </c>
      <c r="O148" s="269">
        <v>11</v>
      </c>
      <c r="P148" s="269">
        <v>12</v>
      </c>
      <c r="Q148" s="269" t="s">
        <v>25</v>
      </c>
      <c r="R148" s="826"/>
      <c r="S148" s="837"/>
      <c r="T148" s="269">
        <v>1</v>
      </c>
      <c r="U148" s="269">
        <v>2</v>
      </c>
      <c r="V148" s="269">
        <v>3</v>
      </c>
      <c r="W148" s="269">
        <v>4</v>
      </c>
      <c r="X148" s="269">
        <v>5</v>
      </c>
      <c r="Y148" s="269">
        <v>6</v>
      </c>
      <c r="Z148" s="269">
        <v>7</v>
      </c>
      <c r="AA148" s="269">
        <v>8</v>
      </c>
      <c r="AB148" s="269">
        <v>9</v>
      </c>
      <c r="AC148" s="269">
        <v>10</v>
      </c>
      <c r="AD148" s="269">
        <v>11</v>
      </c>
      <c r="AE148" s="269">
        <v>12</v>
      </c>
      <c r="AF148" s="837"/>
      <c r="AG148" s="269">
        <v>1</v>
      </c>
      <c r="AH148" s="269">
        <v>2</v>
      </c>
      <c r="AI148" s="269">
        <v>3</v>
      </c>
      <c r="AJ148" s="269">
        <v>4</v>
      </c>
      <c r="AK148" s="269">
        <v>5</v>
      </c>
      <c r="AL148" s="269">
        <v>6</v>
      </c>
      <c r="AM148" s="269">
        <v>7</v>
      </c>
      <c r="AN148" s="269">
        <v>8</v>
      </c>
      <c r="AO148" s="269">
        <v>9</v>
      </c>
      <c r="AP148" s="269">
        <v>10</v>
      </c>
      <c r="AQ148" s="269">
        <v>11</v>
      </c>
      <c r="AR148" s="269">
        <v>12</v>
      </c>
      <c r="AS148" s="269" t="s">
        <v>16</v>
      </c>
      <c r="AT148" s="270">
        <v>1</v>
      </c>
      <c r="AU148" s="270">
        <v>2</v>
      </c>
      <c r="AV148" s="270">
        <v>3</v>
      </c>
      <c r="AW148" s="270">
        <v>4</v>
      </c>
      <c r="AX148" s="270">
        <v>5</v>
      </c>
      <c r="AY148" s="270">
        <v>6</v>
      </c>
      <c r="AZ148" s="270">
        <v>7</v>
      </c>
      <c r="BA148" s="270">
        <v>8</v>
      </c>
      <c r="BB148" s="270">
        <v>9</v>
      </c>
      <c r="BC148" s="270">
        <v>10</v>
      </c>
      <c r="BD148" s="270">
        <v>11</v>
      </c>
      <c r="BE148" s="270">
        <v>12</v>
      </c>
      <c r="BF148" s="269" t="s">
        <v>16</v>
      </c>
      <c r="BG148" s="826"/>
      <c r="BH148" s="826"/>
      <c r="BI148" s="846"/>
      <c r="BJ148" s="271"/>
      <c r="BK148" s="272"/>
      <c r="BL148" s="272"/>
      <c r="BM148" s="272"/>
      <c r="BN148" s="272"/>
      <c r="BO148" s="272"/>
      <c r="BP148" s="272"/>
      <c r="BQ148" s="272"/>
      <c r="BR148" s="272"/>
      <c r="BS148" s="272"/>
      <c r="BT148" s="272"/>
      <c r="BU148" s="272"/>
      <c r="BV148" s="272"/>
      <c r="BW148" s="272"/>
      <c r="BX148" s="272"/>
      <c r="BY148" s="272"/>
      <c r="BZ148" s="272"/>
      <c r="CA148" s="272"/>
      <c r="CB148" s="272"/>
    </row>
    <row r="149" spans="1:98" s="271" customFormat="1" ht="32.25" customHeight="1" thickBot="1" x14ac:dyDescent="0.25">
      <c r="A149" s="346"/>
      <c r="B149" s="347" t="s">
        <v>134</v>
      </c>
      <c r="C149" s="285" t="s">
        <v>29</v>
      </c>
      <c r="D149" s="341">
        <v>24</v>
      </c>
      <c r="E149" s="255">
        <v>2</v>
      </c>
      <c r="F149" s="255">
        <v>2</v>
      </c>
      <c r="G149" s="348">
        <v>2</v>
      </c>
      <c r="H149" s="348">
        <v>2</v>
      </c>
      <c r="I149" s="348">
        <v>2</v>
      </c>
      <c r="J149" s="348">
        <v>2</v>
      </c>
      <c r="K149" s="348">
        <v>2</v>
      </c>
      <c r="L149" s="348"/>
      <c r="M149" s="348"/>
      <c r="N149" s="348"/>
      <c r="O149" s="348"/>
      <c r="P149" s="348"/>
      <c r="Q149" s="349">
        <f>SUM(E149:P149)</f>
        <v>14</v>
      </c>
      <c r="R149" s="256" t="s">
        <v>92</v>
      </c>
      <c r="S149" s="368">
        <v>73863</v>
      </c>
      <c r="T149" s="368">
        <v>73863</v>
      </c>
      <c r="U149" s="368">
        <v>73863</v>
      </c>
      <c r="V149" s="368">
        <v>73863</v>
      </c>
      <c r="W149" s="368">
        <v>73863</v>
      </c>
      <c r="X149" s="368">
        <v>73863</v>
      </c>
      <c r="Y149" s="368">
        <v>73863</v>
      </c>
      <c r="Z149" s="368">
        <v>73863</v>
      </c>
      <c r="AA149" s="274"/>
      <c r="AB149" s="274"/>
      <c r="AC149" s="274"/>
      <c r="AD149" s="274"/>
      <c r="AE149" s="274"/>
      <c r="AF149" s="275">
        <f t="shared" ref="AF149" si="112">SUM(Q149*S149)</f>
        <v>1034082</v>
      </c>
      <c r="AG149" s="276">
        <f>T149*E149</f>
        <v>147726</v>
      </c>
      <c r="AH149" s="276">
        <f>U149*F149</f>
        <v>147726</v>
      </c>
      <c r="AI149" s="276">
        <f t="shared" ref="AI149:AR149" si="113">V149*G149</f>
        <v>147726</v>
      </c>
      <c r="AJ149" s="276">
        <f t="shared" si="113"/>
        <v>147726</v>
      </c>
      <c r="AK149" s="276">
        <f t="shared" si="113"/>
        <v>147726</v>
      </c>
      <c r="AL149" s="276">
        <f t="shared" si="113"/>
        <v>147726</v>
      </c>
      <c r="AM149" s="276">
        <f t="shared" si="113"/>
        <v>147726</v>
      </c>
      <c r="AN149" s="276">
        <f t="shared" si="113"/>
        <v>0</v>
      </c>
      <c r="AO149" s="276">
        <f t="shared" si="113"/>
        <v>0</v>
      </c>
      <c r="AP149" s="276">
        <f t="shared" si="113"/>
        <v>0</v>
      </c>
      <c r="AQ149" s="276">
        <f t="shared" si="113"/>
        <v>0</v>
      </c>
      <c r="AR149" s="276">
        <f t="shared" si="113"/>
        <v>0</v>
      </c>
      <c r="AS149" s="277">
        <f t="shared" ref="AS149" si="114">SUM(AG149:AR149)</f>
        <v>1034082</v>
      </c>
      <c r="AT149" s="276"/>
      <c r="AU149" s="276"/>
      <c r="AV149" s="276"/>
      <c r="AW149" s="276"/>
      <c r="AX149" s="276"/>
      <c r="AY149" s="276"/>
      <c r="AZ149" s="276"/>
      <c r="BA149" s="276"/>
      <c r="BB149" s="276"/>
      <c r="BC149" s="276"/>
      <c r="BD149" s="276"/>
      <c r="BE149" s="276"/>
      <c r="BF149" s="304">
        <f>SUM(AT149:BE149)</f>
        <v>0</v>
      </c>
      <c r="BG149" s="350">
        <f>AF149-AS149-BF149</f>
        <v>0</v>
      </c>
      <c r="BH149" s="351">
        <f>S149*D149</f>
        <v>1772712</v>
      </c>
      <c r="BI149" s="352">
        <f>BH149-AS149-BF149</f>
        <v>738630</v>
      </c>
      <c r="BJ149" s="383">
        <f>SUM(Q149/D149)</f>
        <v>0.58333333333333337</v>
      </c>
      <c r="BK149" s="282"/>
      <c r="BL149" s="282"/>
      <c r="BM149" s="282"/>
      <c r="BN149" s="282"/>
      <c r="BO149" s="282"/>
      <c r="BP149" s="353"/>
      <c r="BQ149" s="353"/>
      <c r="BR149" s="353"/>
      <c r="BS149" s="353"/>
      <c r="BT149" s="353"/>
      <c r="BU149" s="353"/>
      <c r="BV149" s="353"/>
      <c r="BW149" s="353"/>
      <c r="BX149" s="353"/>
      <c r="BY149" s="353"/>
      <c r="BZ149" s="353"/>
      <c r="CA149" s="353"/>
      <c r="CB149" s="353"/>
    </row>
    <row r="150" spans="1:98" s="286" customFormat="1" ht="32.25" customHeight="1" thickBot="1" x14ac:dyDescent="0.25">
      <c r="A150" s="314"/>
      <c r="B150" s="315" t="s">
        <v>5</v>
      </c>
      <c r="C150" s="315"/>
      <c r="D150" s="316"/>
      <c r="E150" s="317"/>
      <c r="F150" s="317"/>
      <c r="G150" s="317"/>
      <c r="H150" s="317"/>
      <c r="I150" s="317"/>
      <c r="J150" s="317"/>
      <c r="K150" s="317"/>
      <c r="L150" s="317"/>
      <c r="M150" s="317"/>
      <c r="N150" s="317"/>
      <c r="O150" s="317"/>
      <c r="P150" s="317"/>
      <c r="Q150" s="318"/>
      <c r="R150" s="319"/>
      <c r="S150" s="316"/>
      <c r="T150" s="354"/>
      <c r="U150" s="354"/>
      <c r="V150" s="354"/>
      <c r="W150" s="354"/>
      <c r="X150" s="354"/>
      <c r="Y150" s="354"/>
      <c r="Z150" s="354"/>
      <c r="AA150" s="354"/>
      <c r="AB150" s="354"/>
      <c r="AC150" s="354"/>
      <c r="AD150" s="354"/>
      <c r="AE150" s="354"/>
      <c r="AF150" s="355">
        <f>SUM(AF149:AF149)</f>
        <v>1034082</v>
      </c>
      <c r="AG150" s="355">
        <f>SUM(AG149:AG149)</f>
        <v>147726</v>
      </c>
      <c r="AH150" s="355">
        <f>SUM(AH149:AH149)</f>
        <v>147726</v>
      </c>
      <c r="AI150" s="355">
        <f t="shared" ref="AI150:AR150" si="115">SUM(AI149:AI149)</f>
        <v>147726</v>
      </c>
      <c r="AJ150" s="355">
        <f t="shared" si="115"/>
        <v>147726</v>
      </c>
      <c r="AK150" s="355">
        <f t="shared" si="115"/>
        <v>147726</v>
      </c>
      <c r="AL150" s="355">
        <f t="shared" si="115"/>
        <v>147726</v>
      </c>
      <c r="AM150" s="355">
        <f t="shared" si="115"/>
        <v>147726</v>
      </c>
      <c r="AN150" s="355">
        <f t="shared" si="115"/>
        <v>0</v>
      </c>
      <c r="AO150" s="355">
        <f t="shared" si="115"/>
        <v>0</v>
      </c>
      <c r="AP150" s="355">
        <f t="shared" si="115"/>
        <v>0</v>
      </c>
      <c r="AQ150" s="355">
        <f t="shared" si="115"/>
        <v>0</v>
      </c>
      <c r="AR150" s="355">
        <f t="shared" si="115"/>
        <v>0</v>
      </c>
      <c r="AS150" s="355">
        <f>SUM(AS149:AS149)</f>
        <v>1034082</v>
      </c>
      <c r="AT150" s="355">
        <f>SUM(AT149:AT149)</f>
        <v>0</v>
      </c>
      <c r="AU150" s="355">
        <f t="shared" ref="AU150:BE150" si="116">SUM(AU149:AU149)</f>
        <v>0</v>
      </c>
      <c r="AV150" s="355">
        <f t="shared" si="116"/>
        <v>0</v>
      </c>
      <c r="AW150" s="355">
        <f t="shared" si="116"/>
        <v>0</v>
      </c>
      <c r="AX150" s="355">
        <f t="shared" si="116"/>
        <v>0</v>
      </c>
      <c r="AY150" s="355">
        <f t="shared" si="116"/>
        <v>0</v>
      </c>
      <c r="AZ150" s="355">
        <f t="shared" si="116"/>
        <v>0</v>
      </c>
      <c r="BA150" s="355">
        <f t="shared" si="116"/>
        <v>0</v>
      </c>
      <c r="BB150" s="355">
        <f t="shared" si="116"/>
        <v>0</v>
      </c>
      <c r="BC150" s="355">
        <f t="shared" si="116"/>
        <v>0</v>
      </c>
      <c r="BD150" s="355">
        <f t="shared" si="116"/>
        <v>0</v>
      </c>
      <c r="BE150" s="355">
        <f t="shared" si="116"/>
        <v>0</v>
      </c>
      <c r="BF150" s="355">
        <f>SUM(BF149:BF149)</f>
        <v>0</v>
      </c>
      <c r="BG150" s="355">
        <f>SUM(BG149:BG149)</f>
        <v>0</v>
      </c>
      <c r="BH150" s="355">
        <f>SUM(BH149:BH149)</f>
        <v>1772712</v>
      </c>
      <c r="BI150" s="355">
        <f>SUM(BI149:BI149)</f>
        <v>738630</v>
      </c>
      <c r="BJ150" s="385">
        <f>SUM(BJ149)</f>
        <v>0.58333333333333337</v>
      </c>
      <c r="BK150" s="325"/>
      <c r="BL150" s="325"/>
      <c r="BM150" s="325"/>
      <c r="BN150" s="325"/>
      <c r="BO150" s="325"/>
      <c r="BP150" s="325"/>
      <c r="BQ150" s="325"/>
      <c r="BR150" s="325"/>
      <c r="BS150" s="325"/>
      <c r="BT150" s="325"/>
      <c r="BU150" s="325"/>
      <c r="BV150" s="325"/>
      <c r="BW150" s="325"/>
      <c r="BX150" s="325"/>
      <c r="BY150" s="325"/>
      <c r="BZ150" s="325"/>
      <c r="CA150" s="325"/>
      <c r="CB150" s="325"/>
    </row>
    <row r="151" spans="1:98" s="265" customFormat="1" ht="24.75" customHeight="1" x14ac:dyDescent="0.2">
      <c r="A151" s="287"/>
      <c r="D151" s="287"/>
      <c r="E151" s="287"/>
      <c r="F151" s="287"/>
      <c r="G151" s="287"/>
      <c r="H151" s="287"/>
      <c r="I151" s="287"/>
      <c r="J151" s="287"/>
      <c r="K151" s="287"/>
      <c r="L151" s="287"/>
      <c r="M151" s="287"/>
      <c r="N151" s="287"/>
      <c r="O151" s="287"/>
      <c r="P151" s="287"/>
      <c r="Q151" s="287"/>
      <c r="AE151" s="284"/>
      <c r="AS151" s="295"/>
      <c r="BF151" s="326">
        <f>SUM(AS150+BF150)</f>
        <v>1034082</v>
      </c>
      <c r="BG151" s="288">
        <f>AF150-AS150-BF150</f>
        <v>0</v>
      </c>
      <c r="BH151" s="327">
        <f>SUM(BI150+AS150+BF150)</f>
        <v>1772712</v>
      </c>
      <c r="BI151" s="289">
        <f>SUM(BG150)</f>
        <v>0</v>
      </c>
      <c r="BJ151" s="381" t="s">
        <v>37</v>
      </c>
      <c r="BK151" s="284"/>
      <c r="BL151" s="263"/>
      <c r="BM151" s="263"/>
      <c r="BN151" s="263"/>
      <c r="BO151" s="263"/>
      <c r="BP151" s="263"/>
      <c r="BQ151" s="263"/>
      <c r="BR151" s="263"/>
      <c r="BS151" s="263"/>
      <c r="BT151" s="263"/>
      <c r="BU151" s="263"/>
      <c r="BV151" s="263"/>
      <c r="BW151" s="263"/>
      <c r="BX151" s="263"/>
      <c r="BY151" s="263"/>
      <c r="BZ151" s="263"/>
      <c r="CA151" s="263"/>
      <c r="CB151" s="263"/>
      <c r="CC151" s="263"/>
    </row>
    <row r="152" spans="1:98" s="265" customFormat="1" ht="24.75" customHeight="1" x14ac:dyDescent="0.2">
      <c r="A152" s="287"/>
      <c r="D152" s="287"/>
      <c r="E152" s="287"/>
      <c r="F152" s="287"/>
      <c r="G152" s="287"/>
      <c r="H152" s="287"/>
      <c r="I152" s="287"/>
      <c r="J152" s="287"/>
      <c r="K152" s="287"/>
      <c r="L152" s="287"/>
      <c r="M152" s="287"/>
      <c r="N152" s="287"/>
      <c r="O152" s="287"/>
      <c r="P152" s="287"/>
      <c r="Q152" s="287"/>
      <c r="AE152" s="284"/>
      <c r="AS152" s="284"/>
      <c r="AT152" s="409">
        <f>SUM(AG150+AT150)</f>
        <v>147726</v>
      </c>
      <c r="AU152" s="409">
        <f t="shared" ref="AU152:BE152" si="117">SUM(AH150+AU150)</f>
        <v>147726</v>
      </c>
      <c r="AV152" s="409">
        <f t="shared" si="117"/>
        <v>147726</v>
      </c>
      <c r="AW152" s="409">
        <f t="shared" si="117"/>
        <v>147726</v>
      </c>
      <c r="AX152" s="409">
        <f t="shared" si="117"/>
        <v>147726</v>
      </c>
      <c r="AY152" s="409">
        <f t="shared" si="117"/>
        <v>147726</v>
      </c>
      <c r="AZ152" s="409">
        <f t="shared" si="117"/>
        <v>147726</v>
      </c>
      <c r="BA152" s="409">
        <f t="shared" si="117"/>
        <v>0</v>
      </c>
      <c r="BB152" s="409">
        <f t="shared" si="117"/>
        <v>0</v>
      </c>
      <c r="BC152" s="409">
        <f t="shared" si="117"/>
        <v>0</v>
      </c>
      <c r="BD152" s="409">
        <f t="shared" si="117"/>
        <v>0</v>
      </c>
      <c r="BE152" s="409">
        <f t="shared" si="117"/>
        <v>0</v>
      </c>
      <c r="BF152" s="409">
        <f>SUM(AT152:BE152)</f>
        <v>1034082</v>
      </c>
      <c r="BG152" s="284"/>
      <c r="BH152" s="290"/>
      <c r="BI152" s="291">
        <f>SUM(BI150-BI151)</f>
        <v>738630</v>
      </c>
      <c r="BJ152" s="381" t="s">
        <v>36</v>
      </c>
      <c r="BK152" s="284"/>
      <c r="BL152" s="263"/>
      <c r="BM152" s="263"/>
      <c r="BN152" s="263"/>
      <c r="BO152" s="263"/>
      <c r="BP152" s="263"/>
      <c r="BQ152" s="263"/>
      <c r="BR152" s="263"/>
      <c r="BS152" s="263"/>
      <c r="BT152" s="263"/>
      <c r="BU152" s="263"/>
      <c r="BV152" s="263"/>
      <c r="BW152" s="263"/>
      <c r="BX152" s="263"/>
      <c r="BY152" s="263"/>
      <c r="BZ152" s="263"/>
      <c r="CA152" s="263"/>
      <c r="CB152" s="263"/>
      <c r="CC152" s="263"/>
    </row>
    <row r="153" spans="1:98" s="332" customFormat="1" ht="24.75" customHeight="1" x14ac:dyDescent="0.2">
      <c r="A153" s="331"/>
      <c r="C153" s="331"/>
      <c r="E153" s="328"/>
      <c r="F153" s="328"/>
      <c r="G153" s="328"/>
      <c r="H153" s="328"/>
      <c r="I153" s="328"/>
      <c r="J153" s="328"/>
      <c r="K153" s="328"/>
      <c r="L153" s="328"/>
      <c r="M153" s="328"/>
      <c r="N153" s="328"/>
      <c r="O153" s="328"/>
      <c r="P153" s="328"/>
      <c r="Q153" s="329"/>
      <c r="R153" s="333"/>
      <c r="S153" s="334"/>
      <c r="T153" s="365"/>
      <c r="U153" s="365"/>
      <c r="V153" s="365"/>
      <c r="W153" s="365"/>
      <c r="X153" s="365"/>
      <c r="Y153" s="365"/>
      <c r="Z153" s="365"/>
      <c r="AA153" s="365"/>
      <c r="AB153" s="365"/>
      <c r="AC153" s="365"/>
      <c r="AD153" s="365"/>
      <c r="AE153" s="365"/>
      <c r="AF153" s="335"/>
      <c r="AG153" s="365"/>
      <c r="AH153" s="365"/>
      <c r="AI153" s="365"/>
      <c r="AJ153" s="365"/>
      <c r="AK153" s="365"/>
      <c r="AL153" s="365"/>
      <c r="AM153" s="365"/>
      <c r="AN153" s="365"/>
      <c r="AO153" s="365"/>
      <c r="AP153" s="365"/>
      <c r="AQ153" s="365"/>
      <c r="AR153" s="365"/>
      <c r="AS153" s="367"/>
      <c r="AT153" s="365"/>
      <c r="AU153" s="365"/>
      <c r="AV153" s="365"/>
      <c r="AW153" s="365"/>
      <c r="AX153" s="365"/>
      <c r="AY153" s="365"/>
      <c r="AZ153" s="365"/>
      <c r="BA153" s="365"/>
      <c r="BB153" s="365"/>
      <c r="BC153" s="365"/>
      <c r="BD153" s="365"/>
      <c r="BE153" s="365"/>
      <c r="BF153" s="367"/>
      <c r="BG153" s="367"/>
      <c r="BH153" s="330"/>
      <c r="BI153" s="330"/>
      <c r="BJ153" s="381"/>
      <c r="BK153" s="272"/>
      <c r="BL153" s="272"/>
      <c r="BM153" s="272"/>
      <c r="BN153" s="272"/>
      <c r="BO153" s="272"/>
      <c r="BP153" s="272"/>
      <c r="BQ153" s="272"/>
      <c r="BR153" s="272"/>
      <c r="BS153" s="272"/>
      <c r="BT153" s="272"/>
      <c r="BU153" s="272"/>
      <c r="BV153" s="272"/>
      <c r="BW153" s="272"/>
      <c r="BX153" s="272"/>
      <c r="BY153" s="272"/>
      <c r="BZ153" s="272"/>
      <c r="CA153" s="272"/>
      <c r="CB153" s="272"/>
    </row>
    <row r="154" spans="1:98" s="332" customFormat="1" ht="24.75" customHeight="1" x14ac:dyDescent="0.2">
      <c r="A154" s="331"/>
      <c r="C154" s="331"/>
      <c r="E154" s="328"/>
      <c r="F154" s="328"/>
      <c r="G154" s="328"/>
      <c r="H154" s="328"/>
      <c r="I154" s="328"/>
      <c r="J154" s="328"/>
      <c r="K154" s="328"/>
      <c r="L154" s="328"/>
      <c r="M154" s="328"/>
      <c r="N154" s="328"/>
      <c r="O154" s="328"/>
      <c r="P154" s="328"/>
      <c r="Q154" s="329"/>
      <c r="R154" s="333"/>
      <c r="S154" s="334"/>
      <c r="T154" s="365"/>
      <c r="U154" s="365"/>
      <c r="V154" s="365"/>
      <c r="W154" s="365"/>
      <c r="X154" s="365"/>
      <c r="Y154" s="365"/>
      <c r="Z154" s="365"/>
      <c r="AA154" s="365"/>
      <c r="AB154" s="365"/>
      <c r="AC154" s="365"/>
      <c r="AD154" s="365"/>
      <c r="AE154" s="365"/>
      <c r="AF154" s="335"/>
      <c r="AG154" s="365"/>
      <c r="AH154" s="365"/>
      <c r="AI154" s="365"/>
      <c r="AJ154" s="365"/>
      <c r="AK154" s="365"/>
      <c r="AL154" s="365"/>
      <c r="AM154" s="365"/>
      <c r="AN154" s="365"/>
      <c r="AO154" s="365"/>
      <c r="AP154" s="365"/>
      <c r="AQ154" s="365"/>
      <c r="AR154" s="365"/>
      <c r="AS154" s="367"/>
      <c r="AT154" s="365"/>
      <c r="AU154" s="365"/>
      <c r="AV154" s="365"/>
      <c r="AW154" s="365"/>
      <c r="AX154" s="365"/>
      <c r="AY154" s="365"/>
      <c r="AZ154" s="365"/>
      <c r="BA154" s="365"/>
      <c r="BB154" s="365"/>
      <c r="BC154" s="365"/>
      <c r="BD154" s="365"/>
      <c r="BE154" s="365"/>
      <c r="BF154" s="367"/>
      <c r="BG154" s="367"/>
      <c r="BH154" s="330"/>
      <c r="BI154" s="330"/>
      <c r="BJ154" s="381"/>
      <c r="BK154" s="272"/>
      <c r="BL154" s="272"/>
      <c r="BM154" s="272"/>
      <c r="BN154" s="272"/>
      <c r="BO154" s="272"/>
      <c r="BP154" s="272"/>
      <c r="BQ154" s="272"/>
      <c r="BR154" s="272"/>
      <c r="BS154" s="272"/>
      <c r="BT154" s="272"/>
      <c r="BU154" s="272"/>
      <c r="BV154" s="272"/>
      <c r="BW154" s="272"/>
      <c r="BX154" s="272"/>
      <c r="BY154" s="272"/>
      <c r="BZ154" s="272"/>
      <c r="CA154" s="272"/>
      <c r="CB154" s="272"/>
    </row>
    <row r="155" spans="1:98" s="332" customFormat="1" ht="24.75" customHeight="1" x14ac:dyDescent="0.2">
      <c r="A155" s="331"/>
      <c r="C155" s="331"/>
      <c r="E155" s="328"/>
      <c r="F155" s="328"/>
      <c r="G155" s="328"/>
      <c r="H155" s="328"/>
      <c r="I155" s="328"/>
      <c r="J155" s="328"/>
      <c r="K155" s="328"/>
      <c r="L155" s="328"/>
      <c r="M155" s="328"/>
      <c r="N155" s="328"/>
      <c r="O155" s="328"/>
      <c r="P155" s="328"/>
      <c r="Q155" s="329"/>
      <c r="R155" s="333"/>
      <c r="S155" s="334"/>
      <c r="T155" s="365"/>
      <c r="U155" s="365"/>
      <c r="V155" s="365"/>
      <c r="W155" s="365"/>
      <c r="X155" s="365"/>
      <c r="Y155" s="365"/>
      <c r="Z155" s="365"/>
      <c r="AA155" s="365"/>
      <c r="AB155" s="365"/>
      <c r="AC155" s="365"/>
      <c r="AD155" s="365"/>
      <c r="AE155" s="365"/>
      <c r="AF155" s="335"/>
      <c r="AG155" s="365"/>
      <c r="AH155" s="365"/>
      <c r="AI155" s="365"/>
      <c r="AJ155" s="365"/>
      <c r="AK155" s="365"/>
      <c r="AL155" s="365"/>
      <c r="AM155" s="365"/>
      <c r="AN155" s="365"/>
      <c r="AO155" s="365"/>
      <c r="AP155" s="365"/>
      <c r="AQ155" s="365"/>
      <c r="AR155" s="365"/>
      <c r="AS155" s="367"/>
      <c r="AT155" s="365"/>
      <c r="AU155" s="365"/>
      <c r="AV155" s="365"/>
      <c r="AW155" s="365"/>
      <c r="AX155" s="365"/>
      <c r="AY155" s="365"/>
      <c r="AZ155" s="365"/>
      <c r="BA155" s="365"/>
      <c r="BB155" s="365"/>
      <c r="BC155" s="365"/>
      <c r="BD155" s="365"/>
      <c r="BE155" s="365"/>
      <c r="BF155" s="367"/>
      <c r="BG155" s="367"/>
      <c r="BH155" s="330"/>
      <c r="BI155" s="330"/>
      <c r="BJ155" s="381"/>
      <c r="BK155" s="272"/>
      <c r="BL155" s="272"/>
      <c r="BM155" s="272"/>
      <c r="BN155" s="272"/>
      <c r="BO155" s="272"/>
      <c r="BP155" s="272"/>
      <c r="BQ155" s="272"/>
      <c r="BR155" s="272"/>
      <c r="BS155" s="272"/>
      <c r="BT155" s="272"/>
      <c r="BU155" s="272"/>
      <c r="BV155" s="272"/>
      <c r="BW155" s="272"/>
      <c r="BX155" s="272"/>
      <c r="BY155" s="272"/>
      <c r="BZ155" s="272"/>
      <c r="CA155" s="272"/>
      <c r="CB155" s="272"/>
    </row>
    <row r="156" spans="1:98" s="332" customFormat="1" ht="24.75" customHeight="1" x14ac:dyDescent="0.2">
      <c r="A156" s="331"/>
      <c r="C156" s="331"/>
      <c r="E156" s="328"/>
      <c r="F156" s="328"/>
      <c r="G156" s="328"/>
      <c r="H156" s="328"/>
      <c r="I156" s="328"/>
      <c r="J156" s="328"/>
      <c r="K156" s="328"/>
      <c r="L156" s="328"/>
      <c r="M156" s="328"/>
      <c r="N156" s="328"/>
      <c r="O156" s="328"/>
      <c r="P156" s="328"/>
      <c r="Q156" s="329"/>
      <c r="R156" s="333"/>
      <c r="S156" s="334"/>
      <c r="T156" s="365"/>
      <c r="U156" s="365"/>
      <c r="V156" s="365"/>
      <c r="W156" s="365"/>
      <c r="X156" s="365"/>
      <c r="Y156" s="365"/>
      <c r="Z156" s="365"/>
      <c r="AA156" s="365"/>
      <c r="AB156" s="365"/>
      <c r="AC156" s="365"/>
      <c r="AD156" s="365"/>
      <c r="AE156" s="365"/>
      <c r="AF156" s="335"/>
      <c r="AG156" s="365"/>
      <c r="AH156" s="365"/>
      <c r="AI156" s="365"/>
      <c r="AJ156" s="365"/>
      <c r="AK156" s="365"/>
      <c r="AL156" s="365"/>
      <c r="AM156" s="365"/>
      <c r="AN156" s="365"/>
      <c r="AO156" s="365"/>
      <c r="AP156" s="365"/>
      <c r="AQ156" s="365"/>
      <c r="AR156" s="365"/>
      <c r="AS156" s="367"/>
      <c r="AT156" s="365"/>
      <c r="AU156" s="365"/>
      <c r="AV156" s="365"/>
      <c r="AW156" s="365"/>
      <c r="AX156" s="365"/>
      <c r="AY156" s="365"/>
      <c r="AZ156" s="365"/>
      <c r="BA156" s="365"/>
      <c r="BB156" s="365"/>
      <c r="BC156" s="365"/>
      <c r="BD156" s="365"/>
      <c r="BE156" s="365"/>
      <c r="BF156" s="367"/>
      <c r="BG156" s="367"/>
      <c r="BH156" s="330"/>
      <c r="BI156" s="330"/>
      <c r="BJ156" s="381"/>
      <c r="BK156" s="272"/>
      <c r="BL156" s="272"/>
      <c r="BM156" s="272"/>
      <c r="BN156" s="272"/>
      <c r="BO156" s="272"/>
      <c r="BP156" s="272"/>
      <c r="BQ156" s="272"/>
      <c r="BR156" s="272"/>
      <c r="BS156" s="272"/>
      <c r="BT156" s="272"/>
      <c r="BU156" s="272"/>
      <c r="BV156" s="272"/>
      <c r="BW156" s="272"/>
      <c r="BX156" s="272"/>
      <c r="BY156" s="272"/>
      <c r="BZ156" s="272"/>
      <c r="CA156" s="272"/>
      <c r="CB156" s="272"/>
    </row>
    <row r="157" spans="1:98" s="332" customFormat="1" ht="24.75" customHeight="1" x14ac:dyDescent="0.2">
      <c r="A157" s="331"/>
      <c r="C157" s="331"/>
      <c r="E157" s="328"/>
      <c r="F157" s="328"/>
      <c r="G157" s="328"/>
      <c r="H157" s="328"/>
      <c r="I157" s="328"/>
      <c r="J157" s="328"/>
      <c r="K157" s="328"/>
      <c r="L157" s="328"/>
      <c r="M157" s="328"/>
      <c r="N157" s="328"/>
      <c r="O157" s="328"/>
      <c r="P157" s="328"/>
      <c r="Q157" s="329"/>
      <c r="R157" s="333"/>
      <c r="S157" s="334"/>
      <c r="T157" s="365"/>
      <c r="U157" s="365"/>
      <c r="V157" s="365"/>
      <c r="W157" s="365"/>
      <c r="X157" s="365"/>
      <c r="Y157" s="365"/>
      <c r="Z157" s="365"/>
      <c r="AA157" s="365"/>
      <c r="AB157" s="365"/>
      <c r="AC157" s="365"/>
      <c r="AD157" s="365"/>
      <c r="AE157" s="365"/>
      <c r="AF157" s="335"/>
      <c r="AG157" s="365"/>
      <c r="AH157" s="365"/>
      <c r="AI157" s="365"/>
      <c r="AJ157" s="365"/>
      <c r="AK157" s="365"/>
      <c r="AL157" s="365"/>
      <c r="AM157" s="365"/>
      <c r="AN157" s="365"/>
      <c r="AO157" s="365"/>
      <c r="AP157" s="365"/>
      <c r="AQ157" s="365"/>
      <c r="AR157" s="365"/>
      <c r="AS157" s="367"/>
      <c r="AT157" s="365"/>
      <c r="AU157" s="365"/>
      <c r="AV157" s="365"/>
      <c r="AW157" s="365"/>
      <c r="AX157" s="365"/>
      <c r="AY157" s="365"/>
      <c r="AZ157" s="365"/>
      <c r="BA157" s="365"/>
      <c r="BB157" s="365"/>
      <c r="BC157" s="365"/>
      <c r="BD157" s="365"/>
      <c r="BE157" s="365"/>
      <c r="BF157" s="367"/>
      <c r="BG157" s="367"/>
      <c r="BH157" s="330"/>
      <c r="BI157" s="330"/>
      <c r="BJ157" s="381"/>
      <c r="BK157" s="272"/>
      <c r="BL157" s="272"/>
      <c r="BM157" s="272"/>
      <c r="BN157" s="272"/>
      <c r="BO157" s="272"/>
      <c r="BP157" s="272"/>
      <c r="BQ157" s="272"/>
      <c r="BR157" s="272"/>
      <c r="BS157" s="272"/>
      <c r="BT157" s="272"/>
      <c r="BU157" s="272"/>
      <c r="BV157" s="272"/>
      <c r="BW157" s="272"/>
      <c r="BX157" s="272"/>
      <c r="BY157" s="272"/>
      <c r="BZ157" s="272"/>
      <c r="CA157" s="272"/>
      <c r="CB157" s="272"/>
    </row>
    <row r="158" spans="1:98" s="332" customFormat="1" ht="24.75" customHeight="1" x14ac:dyDescent="0.2">
      <c r="A158" s="331"/>
      <c r="C158" s="331"/>
      <c r="E158" s="328"/>
      <c r="F158" s="328"/>
      <c r="G158" s="328"/>
      <c r="H158" s="328"/>
      <c r="I158" s="328"/>
      <c r="J158" s="328"/>
      <c r="K158" s="328"/>
      <c r="L158" s="328"/>
      <c r="M158" s="328"/>
      <c r="N158" s="328"/>
      <c r="O158" s="328"/>
      <c r="P158" s="328"/>
      <c r="Q158" s="329"/>
      <c r="R158" s="333"/>
      <c r="S158" s="334"/>
      <c r="T158" s="365"/>
      <c r="U158" s="365"/>
      <c r="V158" s="365"/>
      <c r="W158" s="365"/>
      <c r="X158" s="365"/>
      <c r="Y158" s="365"/>
      <c r="Z158" s="365"/>
      <c r="AA158" s="365"/>
      <c r="AB158" s="365"/>
      <c r="AC158" s="365"/>
      <c r="AD158" s="365"/>
      <c r="AE158" s="365"/>
      <c r="AF158" s="335"/>
      <c r="AG158" s="365"/>
      <c r="AH158" s="365"/>
      <c r="AI158" s="365"/>
      <c r="AJ158" s="365"/>
      <c r="AK158" s="365"/>
      <c r="AL158" s="365"/>
      <c r="AM158" s="365"/>
      <c r="AN158" s="365"/>
      <c r="AO158" s="365"/>
      <c r="AP158" s="365"/>
      <c r="AQ158" s="365"/>
      <c r="AR158" s="365"/>
      <c r="AS158" s="367"/>
      <c r="AT158" s="365"/>
      <c r="AU158" s="365"/>
      <c r="AV158" s="365"/>
      <c r="AW158" s="365"/>
      <c r="AX158" s="365"/>
      <c r="AY158" s="365"/>
      <c r="AZ158" s="365"/>
      <c r="BA158" s="365"/>
      <c r="BB158" s="365"/>
      <c r="BC158" s="365"/>
      <c r="BD158" s="365"/>
      <c r="BE158" s="365"/>
      <c r="BF158" s="367"/>
      <c r="BG158" s="367"/>
      <c r="BH158" s="330"/>
      <c r="BI158" s="330"/>
      <c r="BJ158" s="381"/>
      <c r="BK158" s="272"/>
      <c r="BL158" s="272"/>
      <c r="BM158" s="272"/>
      <c r="BN158" s="272"/>
      <c r="BO158" s="272"/>
      <c r="BP158" s="272"/>
      <c r="BQ158" s="272"/>
      <c r="BR158" s="272"/>
      <c r="BS158" s="272"/>
      <c r="BT158" s="272"/>
      <c r="BU158" s="272"/>
      <c r="BV158" s="272"/>
      <c r="BW158" s="272"/>
      <c r="BX158" s="272"/>
      <c r="BY158" s="272"/>
      <c r="BZ158" s="272"/>
      <c r="CA158" s="272"/>
      <c r="CB158" s="272"/>
    </row>
    <row r="159" spans="1:98" s="332" customFormat="1" ht="24.75" customHeight="1" x14ac:dyDescent="0.2">
      <c r="A159" s="331"/>
      <c r="C159" s="331"/>
      <c r="E159" s="328"/>
      <c r="F159" s="328"/>
      <c r="G159" s="328"/>
      <c r="H159" s="328"/>
      <c r="I159" s="328"/>
      <c r="J159" s="328"/>
      <c r="K159" s="328"/>
      <c r="L159" s="328"/>
      <c r="M159" s="328"/>
      <c r="N159" s="328"/>
      <c r="O159" s="328"/>
      <c r="P159" s="328"/>
      <c r="Q159" s="329"/>
      <c r="R159" s="333"/>
      <c r="S159" s="334"/>
      <c r="T159" s="365"/>
      <c r="U159" s="365"/>
      <c r="V159" s="365"/>
      <c r="W159" s="365"/>
      <c r="X159" s="365"/>
      <c r="Y159" s="365"/>
      <c r="Z159" s="365"/>
      <c r="AA159" s="365"/>
      <c r="AB159" s="365"/>
      <c r="AC159" s="365"/>
      <c r="AD159" s="365"/>
      <c r="AE159" s="365"/>
      <c r="AF159" s="335"/>
      <c r="AG159" s="365"/>
      <c r="AH159" s="365"/>
      <c r="AI159" s="365"/>
      <c r="AJ159" s="365"/>
      <c r="AK159" s="365"/>
      <c r="AL159" s="365"/>
      <c r="AM159" s="365"/>
      <c r="AN159" s="365"/>
      <c r="AO159" s="365"/>
      <c r="AP159" s="365"/>
      <c r="AQ159" s="365"/>
      <c r="AR159" s="365"/>
      <c r="AS159" s="367"/>
      <c r="AT159" s="365"/>
      <c r="AU159" s="365"/>
      <c r="AV159" s="365"/>
      <c r="AW159" s="365"/>
      <c r="AX159" s="365"/>
      <c r="AY159" s="365"/>
      <c r="AZ159" s="365"/>
      <c r="BA159" s="365"/>
      <c r="BB159" s="365"/>
      <c r="BC159" s="365"/>
      <c r="BD159" s="365"/>
      <c r="BE159" s="365"/>
      <c r="BF159" s="367"/>
      <c r="BG159" s="367"/>
      <c r="BH159" s="330"/>
      <c r="BI159" s="330"/>
      <c r="BJ159" s="381"/>
      <c r="BK159" s="272"/>
      <c r="BL159" s="272"/>
      <c r="BM159" s="272"/>
      <c r="BN159" s="272"/>
      <c r="BO159" s="272"/>
      <c r="BP159" s="272"/>
      <c r="BQ159" s="272"/>
      <c r="BR159" s="272"/>
      <c r="BS159" s="272"/>
      <c r="BT159" s="272"/>
      <c r="BU159" s="272"/>
      <c r="BV159" s="272"/>
      <c r="BW159" s="272"/>
      <c r="BX159" s="272"/>
      <c r="BY159" s="272"/>
      <c r="BZ159" s="272"/>
      <c r="CA159" s="272"/>
      <c r="CB159" s="272"/>
    </row>
    <row r="160" spans="1:98" s="332" customFormat="1" ht="24.75" customHeight="1" x14ac:dyDescent="0.2">
      <c r="A160" s="331"/>
      <c r="C160" s="331"/>
      <c r="E160" s="328"/>
      <c r="F160" s="328"/>
      <c r="G160" s="328"/>
      <c r="H160" s="328"/>
      <c r="I160" s="328"/>
      <c r="J160" s="328"/>
      <c r="K160" s="328"/>
      <c r="L160" s="328"/>
      <c r="M160" s="328"/>
      <c r="N160" s="328"/>
      <c r="O160" s="328"/>
      <c r="P160" s="328"/>
      <c r="Q160" s="329"/>
      <c r="R160" s="333"/>
      <c r="S160" s="334"/>
      <c r="T160" s="365"/>
      <c r="U160" s="365"/>
      <c r="V160" s="365"/>
      <c r="W160" s="365"/>
      <c r="X160" s="365"/>
      <c r="Y160" s="365"/>
      <c r="Z160" s="365"/>
      <c r="AA160" s="365"/>
      <c r="AB160" s="365"/>
      <c r="AC160" s="365"/>
      <c r="AD160" s="365"/>
      <c r="AE160" s="365"/>
      <c r="AF160" s="335"/>
      <c r="AG160" s="365"/>
      <c r="AH160" s="365"/>
      <c r="AI160" s="365"/>
      <c r="AJ160" s="365"/>
      <c r="AK160" s="365"/>
      <c r="AL160" s="365"/>
      <c r="AM160" s="365"/>
      <c r="AN160" s="365"/>
      <c r="AO160" s="365"/>
      <c r="AP160" s="365"/>
      <c r="AQ160" s="365"/>
      <c r="AR160" s="365"/>
      <c r="AS160" s="367"/>
      <c r="AT160" s="365"/>
      <c r="AU160" s="365"/>
      <c r="AV160" s="365"/>
      <c r="AW160" s="365"/>
      <c r="AX160" s="365"/>
      <c r="AY160" s="365"/>
      <c r="AZ160" s="365"/>
      <c r="BA160" s="365"/>
      <c r="BB160" s="365"/>
      <c r="BC160" s="365"/>
      <c r="BD160" s="365"/>
      <c r="BE160" s="365"/>
      <c r="BF160" s="367"/>
      <c r="BG160" s="367"/>
      <c r="BH160" s="330"/>
      <c r="BI160" s="330"/>
      <c r="BJ160" s="381"/>
      <c r="BK160" s="272"/>
      <c r="BL160" s="272"/>
      <c r="BM160" s="272"/>
      <c r="BN160" s="272"/>
      <c r="BO160" s="272"/>
      <c r="BP160" s="272"/>
      <c r="BQ160" s="272"/>
      <c r="BR160" s="272"/>
      <c r="BS160" s="272"/>
      <c r="BT160" s="272"/>
      <c r="BU160" s="272"/>
      <c r="BV160" s="272"/>
      <c r="BW160" s="272"/>
      <c r="BX160" s="272"/>
      <c r="BY160" s="272"/>
      <c r="BZ160" s="272"/>
      <c r="CA160" s="272"/>
      <c r="CB160" s="272"/>
    </row>
    <row r="161" spans="1:80" s="332" customFormat="1" ht="24.75" customHeight="1" x14ac:dyDescent="0.2">
      <c r="A161" s="331"/>
      <c r="C161" s="331"/>
      <c r="E161" s="369"/>
      <c r="F161" s="369"/>
      <c r="G161" s="369"/>
      <c r="H161" s="369"/>
      <c r="I161" s="369"/>
      <c r="J161" s="369"/>
      <c r="K161" s="369"/>
      <c r="L161" s="369"/>
      <c r="M161" s="369"/>
      <c r="N161" s="369"/>
      <c r="O161" s="369"/>
      <c r="P161" s="369"/>
      <c r="Q161" s="329"/>
      <c r="R161" s="333"/>
      <c r="S161" s="334"/>
      <c r="T161" s="370"/>
      <c r="U161" s="370"/>
      <c r="V161" s="370"/>
      <c r="W161" s="370"/>
      <c r="X161" s="370"/>
      <c r="Y161" s="370"/>
      <c r="Z161" s="370"/>
      <c r="AA161" s="370"/>
      <c r="AB161" s="370"/>
      <c r="AC161" s="370"/>
      <c r="AD161" s="370"/>
      <c r="AE161" s="370"/>
      <c r="AF161" s="335"/>
      <c r="AG161" s="330"/>
      <c r="AH161" s="330"/>
      <c r="AI161" s="330"/>
      <c r="AJ161" s="330"/>
      <c r="AK161" s="330"/>
      <c r="AL161" s="330"/>
      <c r="AM161" s="330"/>
      <c r="AN161" s="330"/>
      <c r="AO161" s="330"/>
      <c r="AP161" s="330"/>
      <c r="AQ161" s="330"/>
      <c r="AR161" s="330"/>
      <c r="AS161" s="330"/>
      <c r="AT161" s="330"/>
      <c r="AU161" s="330"/>
      <c r="AV161" s="330"/>
      <c r="AW161" s="330"/>
      <c r="AX161" s="330"/>
      <c r="AY161" s="330"/>
      <c r="AZ161" s="330"/>
      <c r="BA161" s="330"/>
      <c r="BB161" s="330"/>
      <c r="BC161" s="330"/>
      <c r="BD161" s="330"/>
      <c r="BE161" s="330"/>
      <c r="BF161" s="330"/>
      <c r="BG161" s="330"/>
      <c r="BH161" s="330"/>
      <c r="BI161" s="330"/>
      <c r="BJ161" s="381"/>
      <c r="BK161" s="272"/>
      <c r="BL161" s="272"/>
      <c r="BM161" s="272"/>
      <c r="BN161" s="272"/>
      <c r="BO161" s="272"/>
      <c r="BP161" s="272"/>
      <c r="BQ161" s="272"/>
      <c r="BR161" s="272"/>
      <c r="BS161" s="272"/>
      <c r="BT161" s="272"/>
      <c r="BU161" s="272"/>
      <c r="BV161" s="272"/>
      <c r="BW161" s="272"/>
      <c r="BX161" s="272"/>
      <c r="BY161" s="272"/>
      <c r="BZ161" s="272"/>
      <c r="CA161" s="272"/>
      <c r="CB161" s="272"/>
    </row>
    <row r="162" spans="1:80" s="332" customFormat="1" ht="24.75" customHeight="1" x14ac:dyDescent="0.2">
      <c r="A162" s="331"/>
      <c r="C162" s="331"/>
      <c r="E162" s="328"/>
      <c r="F162" s="328"/>
      <c r="G162" s="328"/>
      <c r="H162" s="328"/>
      <c r="I162" s="328"/>
      <c r="J162" s="328"/>
      <c r="K162" s="328"/>
      <c r="L162" s="328"/>
      <c r="M162" s="328"/>
      <c r="N162" s="328"/>
      <c r="O162" s="328"/>
      <c r="P162" s="328"/>
      <c r="Q162" s="329"/>
      <c r="R162" s="333"/>
      <c r="S162" s="334"/>
      <c r="T162" s="365"/>
      <c r="U162" s="365"/>
      <c r="V162" s="365"/>
      <c r="W162" s="365"/>
      <c r="X162" s="365"/>
      <c r="Y162" s="365"/>
      <c r="Z162" s="365"/>
      <c r="AA162" s="365"/>
      <c r="AB162" s="365"/>
      <c r="AC162" s="365"/>
      <c r="AD162" s="365"/>
      <c r="AE162" s="365"/>
      <c r="AF162" s="335"/>
      <c r="AG162" s="365"/>
      <c r="AH162" s="365"/>
      <c r="AI162" s="365"/>
      <c r="AJ162" s="365"/>
      <c r="AK162" s="365"/>
      <c r="AL162" s="365"/>
      <c r="AM162" s="365"/>
      <c r="AN162" s="365"/>
      <c r="AO162" s="365"/>
      <c r="AP162" s="365"/>
      <c r="AQ162" s="365"/>
      <c r="AR162" s="365"/>
      <c r="AS162" s="367"/>
      <c r="AT162" s="365"/>
      <c r="AU162" s="365"/>
      <c r="AV162" s="365"/>
      <c r="AW162" s="365"/>
      <c r="AX162" s="365"/>
      <c r="AY162" s="365"/>
      <c r="AZ162" s="365"/>
      <c r="BA162" s="365"/>
      <c r="BB162" s="365"/>
      <c r="BC162" s="365"/>
      <c r="BD162" s="365"/>
      <c r="BE162" s="365"/>
      <c r="BF162" s="367"/>
      <c r="BG162" s="367"/>
      <c r="BH162" s="330"/>
      <c r="BI162" s="330"/>
      <c r="BJ162" s="381"/>
      <c r="BK162" s="272"/>
      <c r="BL162" s="272"/>
      <c r="BM162" s="272"/>
      <c r="BN162" s="272"/>
      <c r="BO162" s="272"/>
      <c r="BP162" s="272"/>
      <c r="BQ162" s="272"/>
      <c r="BR162" s="272"/>
      <c r="BS162" s="272"/>
      <c r="BT162" s="272"/>
      <c r="BU162" s="272"/>
      <c r="BV162" s="272"/>
      <c r="BW162" s="272"/>
      <c r="BX162" s="272"/>
      <c r="BY162" s="272"/>
      <c r="BZ162" s="272"/>
      <c r="CA162" s="272"/>
      <c r="CB162" s="272"/>
    </row>
    <row r="163" spans="1:80" s="332" customFormat="1" ht="24.75" customHeight="1" x14ac:dyDescent="0.2">
      <c r="A163" s="331"/>
      <c r="C163" s="331"/>
      <c r="E163" s="328"/>
      <c r="F163" s="328"/>
      <c r="G163" s="328"/>
      <c r="H163" s="328"/>
      <c r="I163" s="328"/>
      <c r="J163" s="328"/>
      <c r="K163" s="328"/>
      <c r="L163" s="328"/>
      <c r="M163" s="328"/>
      <c r="N163" s="328"/>
      <c r="O163" s="328"/>
      <c r="P163" s="328"/>
      <c r="Q163" s="329"/>
      <c r="R163" s="333"/>
      <c r="S163" s="334"/>
      <c r="T163" s="365"/>
      <c r="U163" s="365"/>
      <c r="V163" s="365"/>
      <c r="W163" s="365"/>
      <c r="X163" s="365"/>
      <c r="Y163" s="365"/>
      <c r="Z163" s="365"/>
      <c r="AA163" s="365"/>
      <c r="AB163" s="365"/>
      <c r="AC163" s="365"/>
      <c r="AD163" s="365"/>
      <c r="AE163" s="365"/>
      <c r="AF163" s="335"/>
      <c r="AG163" s="365"/>
      <c r="AH163" s="365"/>
      <c r="AI163" s="365"/>
      <c r="AJ163" s="365"/>
      <c r="AK163" s="365"/>
      <c r="AL163" s="365"/>
      <c r="AM163" s="365"/>
      <c r="AN163" s="365"/>
      <c r="AO163" s="365"/>
      <c r="AP163" s="365"/>
      <c r="AQ163" s="365"/>
      <c r="AR163" s="365"/>
      <c r="AS163" s="367"/>
      <c r="AT163" s="365"/>
      <c r="AU163" s="365"/>
      <c r="AV163" s="365"/>
      <c r="AW163" s="365"/>
      <c r="AX163" s="365"/>
      <c r="AY163" s="365"/>
      <c r="AZ163" s="365"/>
      <c r="BA163" s="365"/>
      <c r="BB163" s="365"/>
      <c r="BC163" s="365"/>
      <c r="BD163" s="365"/>
      <c r="BE163" s="365"/>
      <c r="BF163" s="367"/>
      <c r="BG163" s="367"/>
      <c r="BH163" s="330"/>
      <c r="BI163" s="330"/>
      <c r="BJ163" s="381"/>
      <c r="BK163" s="272"/>
      <c r="BL163" s="272"/>
      <c r="BM163" s="272"/>
      <c r="BN163" s="272"/>
      <c r="BO163" s="272"/>
      <c r="BP163" s="272"/>
      <c r="BQ163" s="272"/>
      <c r="BR163" s="272"/>
      <c r="BS163" s="272"/>
      <c r="BT163" s="272"/>
      <c r="BU163" s="272"/>
      <c r="BV163" s="272"/>
      <c r="BW163" s="272"/>
      <c r="BX163" s="272"/>
      <c r="BY163" s="272"/>
      <c r="BZ163" s="272"/>
      <c r="CA163" s="272"/>
      <c r="CB163" s="272"/>
    </row>
    <row r="164" spans="1:80" s="332" customFormat="1" ht="24.75" customHeight="1" x14ac:dyDescent="0.2">
      <c r="A164" s="331"/>
      <c r="C164" s="331"/>
      <c r="E164" s="328"/>
      <c r="F164" s="328"/>
      <c r="G164" s="328"/>
      <c r="H164" s="328"/>
      <c r="I164" s="328"/>
      <c r="J164" s="328"/>
      <c r="K164" s="328"/>
      <c r="L164" s="328"/>
      <c r="M164" s="328"/>
      <c r="N164" s="328"/>
      <c r="O164" s="328"/>
      <c r="P164" s="328"/>
      <c r="Q164" s="329"/>
      <c r="R164" s="333"/>
      <c r="S164" s="334"/>
      <c r="T164" s="365"/>
      <c r="U164" s="365"/>
      <c r="V164" s="365"/>
      <c r="W164" s="365"/>
      <c r="X164" s="365"/>
      <c r="Y164" s="365"/>
      <c r="Z164" s="365"/>
      <c r="AA164" s="365"/>
      <c r="AB164" s="365"/>
      <c r="AC164" s="365"/>
      <c r="AD164" s="365"/>
      <c r="AE164" s="365"/>
      <c r="AF164" s="335"/>
      <c r="AG164" s="365"/>
      <c r="AH164" s="365"/>
      <c r="AI164" s="365"/>
      <c r="AJ164" s="365"/>
      <c r="AK164" s="365"/>
      <c r="AL164" s="365"/>
      <c r="AM164" s="365"/>
      <c r="AN164" s="365"/>
      <c r="AO164" s="365"/>
      <c r="AP164" s="365"/>
      <c r="AQ164" s="365"/>
      <c r="AR164" s="365"/>
      <c r="AS164" s="367"/>
      <c r="AT164" s="365"/>
      <c r="AU164" s="365"/>
      <c r="AV164" s="365"/>
      <c r="AW164" s="365"/>
      <c r="AX164" s="365"/>
      <c r="AY164" s="365"/>
      <c r="AZ164" s="365"/>
      <c r="BA164" s="365"/>
      <c r="BB164" s="365"/>
      <c r="BC164" s="365"/>
      <c r="BD164" s="365"/>
      <c r="BE164" s="365"/>
      <c r="BF164" s="367"/>
      <c r="BG164" s="367"/>
      <c r="BH164" s="330"/>
      <c r="BI164" s="330"/>
      <c r="BJ164" s="381"/>
      <c r="BK164" s="272"/>
      <c r="BL164" s="272"/>
      <c r="BM164" s="272"/>
      <c r="BN164" s="272"/>
      <c r="BO164" s="272"/>
      <c r="BP164" s="272"/>
      <c r="BQ164" s="272"/>
      <c r="BR164" s="272"/>
      <c r="BS164" s="272"/>
      <c r="BT164" s="272"/>
      <c r="BU164" s="272"/>
      <c r="BV164" s="272"/>
      <c r="BW164" s="272"/>
      <c r="BX164" s="272"/>
      <c r="BY164" s="272"/>
      <c r="BZ164" s="272"/>
      <c r="CA164" s="272"/>
      <c r="CB164" s="272"/>
    </row>
    <row r="165" spans="1:80" s="332" customFormat="1" ht="24.75" customHeight="1" x14ac:dyDescent="0.2">
      <c r="A165" s="331"/>
      <c r="C165" s="331"/>
      <c r="E165" s="328"/>
      <c r="F165" s="328"/>
      <c r="G165" s="328"/>
      <c r="H165" s="328"/>
      <c r="I165" s="328"/>
      <c r="J165" s="328"/>
      <c r="K165" s="328"/>
      <c r="L165" s="328"/>
      <c r="M165" s="328"/>
      <c r="N165" s="328"/>
      <c r="O165" s="328"/>
      <c r="P165" s="328"/>
      <c r="Q165" s="329"/>
      <c r="R165" s="333"/>
      <c r="S165" s="334"/>
      <c r="T165" s="365"/>
      <c r="U165" s="365"/>
      <c r="V165" s="365"/>
      <c r="W165" s="365"/>
      <c r="X165" s="365"/>
      <c r="Y165" s="365"/>
      <c r="Z165" s="365"/>
      <c r="AA165" s="365"/>
      <c r="AB165" s="365"/>
      <c r="AC165" s="365"/>
      <c r="AD165" s="365"/>
      <c r="AE165" s="365"/>
      <c r="AF165" s="335"/>
      <c r="AG165" s="365"/>
      <c r="AH165" s="365"/>
      <c r="AI165" s="365"/>
      <c r="AJ165" s="365"/>
      <c r="AK165" s="365"/>
      <c r="AL165" s="365"/>
      <c r="AM165" s="365"/>
      <c r="AN165" s="365"/>
      <c r="AO165" s="365"/>
      <c r="AP165" s="365"/>
      <c r="AQ165" s="365"/>
      <c r="AR165" s="365"/>
      <c r="AS165" s="367"/>
      <c r="AT165" s="365"/>
      <c r="AU165" s="365"/>
      <c r="AV165" s="365"/>
      <c r="AW165" s="365"/>
      <c r="AX165" s="365"/>
      <c r="AY165" s="365"/>
      <c r="AZ165" s="365"/>
      <c r="BA165" s="365"/>
      <c r="BB165" s="365"/>
      <c r="BC165" s="365"/>
      <c r="BD165" s="365"/>
      <c r="BE165" s="365"/>
      <c r="BF165" s="367"/>
      <c r="BG165" s="367"/>
      <c r="BH165" s="330"/>
      <c r="BI165" s="330"/>
      <c r="BJ165" s="381"/>
      <c r="BK165" s="272"/>
      <c r="BL165" s="272"/>
      <c r="BM165" s="272"/>
      <c r="BN165" s="272"/>
      <c r="BO165" s="272"/>
      <c r="BP165" s="272"/>
      <c r="BQ165" s="272"/>
      <c r="BR165" s="272"/>
      <c r="BS165" s="272"/>
      <c r="BT165" s="272"/>
      <c r="BU165" s="272"/>
      <c r="BV165" s="272"/>
      <c r="BW165" s="272"/>
      <c r="BX165" s="272"/>
      <c r="BY165" s="272"/>
      <c r="BZ165" s="272"/>
      <c r="CA165" s="272"/>
      <c r="CB165" s="272"/>
    </row>
    <row r="166" spans="1:80" s="332" customFormat="1" ht="24.75" customHeight="1" x14ac:dyDescent="0.2">
      <c r="A166" s="331"/>
      <c r="C166" s="331"/>
      <c r="E166" s="328"/>
      <c r="F166" s="328"/>
      <c r="G166" s="328"/>
      <c r="H166" s="328"/>
      <c r="I166" s="328"/>
      <c r="J166" s="328"/>
      <c r="K166" s="328"/>
      <c r="L166" s="328"/>
      <c r="M166" s="328"/>
      <c r="N166" s="328"/>
      <c r="O166" s="328"/>
      <c r="P166" s="328"/>
      <c r="Q166" s="329"/>
      <c r="R166" s="333"/>
      <c r="S166" s="334"/>
      <c r="T166" s="365"/>
      <c r="U166" s="365"/>
      <c r="V166" s="365"/>
      <c r="W166" s="365"/>
      <c r="X166" s="365"/>
      <c r="Y166" s="365"/>
      <c r="Z166" s="365"/>
      <c r="AA166" s="365"/>
      <c r="AB166" s="365"/>
      <c r="AC166" s="365"/>
      <c r="AD166" s="365"/>
      <c r="AE166" s="365"/>
      <c r="AF166" s="335"/>
      <c r="AG166" s="365"/>
      <c r="AH166" s="365"/>
      <c r="AI166" s="365"/>
      <c r="AJ166" s="365"/>
      <c r="AK166" s="365"/>
      <c r="AL166" s="365"/>
      <c r="AM166" s="365"/>
      <c r="AN166" s="365"/>
      <c r="AO166" s="365"/>
      <c r="AP166" s="365"/>
      <c r="AQ166" s="365"/>
      <c r="AR166" s="365"/>
      <c r="AS166" s="367"/>
      <c r="AT166" s="365"/>
      <c r="AU166" s="365"/>
      <c r="AV166" s="365"/>
      <c r="AW166" s="365"/>
      <c r="AX166" s="365"/>
      <c r="AY166" s="365"/>
      <c r="AZ166" s="365"/>
      <c r="BA166" s="365"/>
      <c r="BB166" s="365"/>
      <c r="BC166" s="365"/>
      <c r="BD166" s="365"/>
      <c r="BE166" s="365"/>
      <c r="BF166" s="367"/>
      <c r="BG166" s="367"/>
      <c r="BH166" s="330"/>
      <c r="BI166" s="330"/>
      <c r="BJ166" s="381"/>
      <c r="BK166" s="272"/>
      <c r="BL166" s="272"/>
      <c r="BM166" s="272"/>
      <c r="BN166" s="272"/>
      <c r="BO166" s="272"/>
      <c r="BP166" s="272"/>
      <c r="BQ166" s="272"/>
      <c r="BR166" s="272"/>
      <c r="BS166" s="272"/>
      <c r="BT166" s="272"/>
      <c r="BU166" s="272"/>
      <c r="BV166" s="272"/>
      <c r="BW166" s="272"/>
      <c r="BX166" s="272"/>
      <c r="BY166" s="272"/>
      <c r="BZ166" s="272"/>
      <c r="CA166" s="272"/>
      <c r="CB166" s="272"/>
    </row>
    <row r="167" spans="1:80" s="332" customFormat="1" ht="24.75" customHeight="1" x14ac:dyDescent="0.2">
      <c r="A167" s="331"/>
      <c r="C167" s="331"/>
      <c r="E167" s="371"/>
      <c r="F167" s="371"/>
      <c r="G167" s="371"/>
      <c r="H167" s="371"/>
      <c r="I167" s="371"/>
      <c r="J167" s="371"/>
      <c r="K167" s="371"/>
      <c r="L167" s="371"/>
      <c r="M167" s="371"/>
      <c r="N167" s="371"/>
      <c r="O167" s="371"/>
      <c r="P167" s="371"/>
      <c r="Q167" s="329"/>
      <c r="R167" s="333"/>
      <c r="S167" s="334"/>
      <c r="T167" s="372"/>
      <c r="U167" s="372"/>
      <c r="V167" s="372"/>
      <c r="W167" s="372"/>
      <c r="X167" s="372"/>
      <c r="Y167" s="372"/>
      <c r="Z167" s="372"/>
      <c r="AA167" s="372"/>
      <c r="AB167" s="372"/>
      <c r="AC167" s="372"/>
      <c r="AD167" s="372"/>
      <c r="AE167" s="372"/>
      <c r="AF167" s="335"/>
      <c r="AG167" s="367"/>
      <c r="AH167" s="367"/>
      <c r="AI167" s="367"/>
      <c r="AJ167" s="367"/>
      <c r="AK167" s="367"/>
      <c r="AL167" s="367"/>
      <c r="AM167" s="367"/>
      <c r="AN167" s="367"/>
      <c r="AO167" s="367"/>
      <c r="AP167" s="367"/>
      <c r="AQ167" s="367"/>
      <c r="AR167" s="367"/>
      <c r="AS167" s="367"/>
      <c r="AT167" s="367"/>
      <c r="AU167" s="367"/>
      <c r="AV167" s="367"/>
      <c r="AW167" s="367"/>
      <c r="AX167" s="367"/>
      <c r="AY167" s="367"/>
      <c r="AZ167" s="367"/>
      <c r="BA167" s="367"/>
      <c r="BB167" s="367"/>
      <c r="BC167" s="367"/>
      <c r="BD167" s="367"/>
      <c r="BE167" s="367"/>
      <c r="BF167" s="367"/>
      <c r="BG167" s="367"/>
      <c r="BH167" s="367"/>
      <c r="BI167" s="367"/>
      <c r="BJ167" s="381"/>
      <c r="BK167" s="272"/>
      <c r="BL167" s="272"/>
      <c r="BM167" s="272"/>
      <c r="BN167" s="272"/>
      <c r="BO167" s="272"/>
      <c r="BP167" s="272"/>
      <c r="BQ167" s="272"/>
      <c r="BR167" s="272"/>
      <c r="BS167" s="272"/>
      <c r="BT167" s="272"/>
      <c r="BU167" s="272"/>
      <c r="BV167" s="272"/>
      <c r="BW167" s="272"/>
      <c r="BX167" s="272"/>
      <c r="BY167" s="272"/>
      <c r="BZ167" s="272"/>
      <c r="CA167" s="272"/>
      <c r="CB167" s="272"/>
    </row>
    <row r="168" spans="1:80" s="332" customFormat="1" ht="24.75" customHeight="1" x14ac:dyDescent="0.2">
      <c r="A168" s="331"/>
      <c r="C168" s="331"/>
      <c r="E168" s="328"/>
      <c r="F168" s="328"/>
      <c r="G168" s="328"/>
      <c r="H168" s="328"/>
      <c r="I168" s="328"/>
      <c r="J168" s="328"/>
      <c r="K168" s="328"/>
      <c r="L168" s="328"/>
      <c r="M168" s="328"/>
      <c r="N168" s="328"/>
      <c r="O168" s="328"/>
      <c r="P168" s="328"/>
      <c r="Q168" s="329"/>
      <c r="R168" s="333"/>
      <c r="S168" s="334"/>
      <c r="T168" s="365"/>
      <c r="U168" s="365"/>
      <c r="V168" s="365"/>
      <c r="W168" s="365"/>
      <c r="X168" s="365"/>
      <c r="Y168" s="365"/>
      <c r="Z168" s="365"/>
      <c r="AA168" s="365"/>
      <c r="AB168" s="365"/>
      <c r="AC168" s="365"/>
      <c r="AD168" s="365"/>
      <c r="AE168" s="365"/>
      <c r="AF168" s="335"/>
      <c r="AG168" s="365"/>
      <c r="AH168" s="365"/>
      <c r="AI168" s="365"/>
      <c r="AJ168" s="365"/>
      <c r="AK168" s="365"/>
      <c r="AL168" s="365"/>
      <c r="AM168" s="365"/>
      <c r="AN168" s="365"/>
      <c r="AO168" s="365"/>
      <c r="AP168" s="365"/>
      <c r="AQ168" s="365"/>
      <c r="AR168" s="365"/>
      <c r="AS168" s="367"/>
      <c r="AT168" s="365"/>
      <c r="AU168" s="365"/>
      <c r="AV168" s="365"/>
      <c r="AW168" s="365"/>
      <c r="AX168" s="365"/>
      <c r="AY168" s="365"/>
      <c r="AZ168" s="365"/>
      <c r="BA168" s="365"/>
      <c r="BB168" s="365"/>
      <c r="BC168" s="365"/>
      <c r="BD168" s="365"/>
      <c r="BE168" s="365"/>
      <c r="BF168" s="367"/>
      <c r="BG168" s="367"/>
      <c r="BH168" s="330"/>
      <c r="BI168" s="330"/>
      <c r="BJ168" s="381"/>
      <c r="BK168" s="272"/>
      <c r="BL168" s="272"/>
      <c r="BM168" s="272"/>
      <c r="BN168" s="272"/>
      <c r="BO168" s="272"/>
      <c r="BP168" s="272"/>
      <c r="BQ168" s="272"/>
      <c r="BR168" s="272"/>
      <c r="BS168" s="272"/>
      <c r="BT168" s="272"/>
      <c r="BU168" s="272"/>
      <c r="BV168" s="272"/>
      <c r="BW168" s="272"/>
      <c r="BX168" s="272"/>
      <c r="BY168" s="272"/>
      <c r="BZ168" s="272"/>
      <c r="CA168" s="272"/>
      <c r="CB168" s="272"/>
    </row>
    <row r="169" spans="1:80" s="332" customFormat="1" ht="24.75" customHeight="1" x14ac:dyDescent="0.2">
      <c r="A169" s="331"/>
      <c r="C169" s="331"/>
      <c r="E169" s="328"/>
      <c r="F169" s="328"/>
      <c r="G169" s="328"/>
      <c r="H169" s="328"/>
      <c r="I169" s="328"/>
      <c r="J169" s="328"/>
      <c r="K169" s="328"/>
      <c r="L169" s="328"/>
      <c r="M169" s="328"/>
      <c r="N169" s="328"/>
      <c r="O169" s="328"/>
      <c r="P169" s="328"/>
      <c r="Q169" s="329"/>
      <c r="R169" s="333"/>
      <c r="S169" s="334"/>
      <c r="T169" s="365"/>
      <c r="U169" s="365"/>
      <c r="V169" s="365"/>
      <c r="W169" s="365"/>
      <c r="X169" s="365"/>
      <c r="Y169" s="365"/>
      <c r="Z169" s="365"/>
      <c r="AA169" s="365"/>
      <c r="AB169" s="365"/>
      <c r="AC169" s="365"/>
      <c r="AD169" s="365"/>
      <c r="AE169" s="365"/>
      <c r="AF169" s="335"/>
      <c r="AG169" s="365"/>
      <c r="AH169" s="365"/>
      <c r="AI169" s="365"/>
      <c r="AJ169" s="365"/>
      <c r="AK169" s="365"/>
      <c r="AL169" s="365"/>
      <c r="AM169" s="365"/>
      <c r="AN169" s="365"/>
      <c r="AO169" s="365"/>
      <c r="AP169" s="365"/>
      <c r="AQ169" s="365"/>
      <c r="AR169" s="365"/>
      <c r="AS169" s="367"/>
      <c r="AT169" s="365"/>
      <c r="AU169" s="365"/>
      <c r="AV169" s="365"/>
      <c r="AW169" s="365"/>
      <c r="AX169" s="365"/>
      <c r="AY169" s="365"/>
      <c r="AZ169" s="365"/>
      <c r="BA169" s="365"/>
      <c r="BB169" s="365"/>
      <c r="BC169" s="365"/>
      <c r="BD169" s="365"/>
      <c r="BE169" s="365"/>
      <c r="BF169" s="367"/>
      <c r="BG169" s="367"/>
      <c r="BH169" s="330"/>
      <c r="BI169" s="330"/>
      <c r="BJ169" s="381"/>
      <c r="BK169" s="272"/>
      <c r="BL169" s="272"/>
      <c r="BM169" s="272"/>
      <c r="BN169" s="272"/>
      <c r="BO169" s="272"/>
      <c r="BP169" s="272"/>
      <c r="BQ169" s="272"/>
      <c r="BR169" s="272"/>
      <c r="BS169" s="272"/>
      <c r="BT169" s="272"/>
      <c r="BU169" s="272"/>
      <c r="BV169" s="272"/>
      <c r="BW169" s="272"/>
      <c r="BX169" s="272"/>
      <c r="BY169" s="272"/>
      <c r="BZ169" s="272"/>
      <c r="CA169" s="272"/>
      <c r="CB169" s="272"/>
    </row>
    <row r="170" spans="1:80" s="332" customFormat="1" ht="24.75" customHeight="1" x14ac:dyDescent="0.2">
      <c r="A170" s="331"/>
      <c r="C170" s="331"/>
      <c r="E170" s="328"/>
      <c r="F170" s="328"/>
      <c r="G170" s="328"/>
      <c r="H170" s="328"/>
      <c r="I170" s="328"/>
      <c r="J170" s="328"/>
      <c r="K170" s="328"/>
      <c r="L170" s="328"/>
      <c r="M170" s="328"/>
      <c r="N170" s="328"/>
      <c r="O170" s="328"/>
      <c r="P170" s="328"/>
      <c r="Q170" s="329"/>
      <c r="R170" s="333"/>
      <c r="S170" s="334"/>
      <c r="T170" s="365"/>
      <c r="U170" s="365"/>
      <c r="V170" s="365"/>
      <c r="W170" s="365"/>
      <c r="X170" s="365"/>
      <c r="Y170" s="365"/>
      <c r="Z170" s="365"/>
      <c r="AA170" s="365"/>
      <c r="AB170" s="365"/>
      <c r="AC170" s="365"/>
      <c r="AD170" s="365"/>
      <c r="AE170" s="365"/>
      <c r="AF170" s="335"/>
      <c r="AG170" s="365"/>
      <c r="AH170" s="365"/>
      <c r="AI170" s="365"/>
      <c r="AJ170" s="365"/>
      <c r="AK170" s="365"/>
      <c r="AL170" s="365"/>
      <c r="AM170" s="365"/>
      <c r="AN170" s="365"/>
      <c r="AO170" s="365"/>
      <c r="AP170" s="365"/>
      <c r="AQ170" s="365"/>
      <c r="AR170" s="365"/>
      <c r="AS170" s="367"/>
      <c r="AT170" s="365"/>
      <c r="AU170" s="365"/>
      <c r="AV170" s="365"/>
      <c r="AW170" s="365"/>
      <c r="AX170" s="365"/>
      <c r="AY170" s="365"/>
      <c r="AZ170" s="365"/>
      <c r="BA170" s="365"/>
      <c r="BB170" s="365"/>
      <c r="BC170" s="365"/>
      <c r="BD170" s="365"/>
      <c r="BE170" s="365"/>
      <c r="BF170" s="367"/>
      <c r="BG170" s="367"/>
      <c r="BH170" s="330"/>
      <c r="BI170" s="330"/>
      <c r="BJ170" s="381"/>
      <c r="BK170" s="272"/>
      <c r="BL170" s="272"/>
      <c r="BM170" s="272"/>
      <c r="BN170" s="272"/>
      <c r="BO170" s="272"/>
      <c r="BP170" s="272"/>
      <c r="BQ170" s="272"/>
      <c r="BR170" s="272"/>
      <c r="BS170" s="272"/>
      <c r="BT170" s="272"/>
      <c r="BU170" s="272"/>
      <c r="BV170" s="272"/>
      <c r="BW170" s="272"/>
      <c r="BX170" s="272"/>
      <c r="BY170" s="272"/>
      <c r="BZ170" s="272"/>
      <c r="CA170" s="272"/>
      <c r="CB170" s="272"/>
    </row>
    <row r="171" spans="1:80" s="332" customFormat="1" ht="24.75" customHeight="1" x14ac:dyDescent="0.2">
      <c r="A171" s="331"/>
      <c r="C171" s="331"/>
      <c r="E171" s="328"/>
      <c r="F171" s="328"/>
      <c r="G171" s="328"/>
      <c r="H171" s="328"/>
      <c r="I171" s="328"/>
      <c r="J171" s="328"/>
      <c r="K171" s="328"/>
      <c r="L171" s="328"/>
      <c r="M171" s="328"/>
      <c r="N171" s="328"/>
      <c r="O171" s="328"/>
      <c r="P171" s="328"/>
      <c r="Q171" s="329"/>
      <c r="R171" s="333"/>
      <c r="S171" s="334"/>
      <c r="T171" s="365"/>
      <c r="U171" s="365"/>
      <c r="V171" s="365"/>
      <c r="W171" s="365"/>
      <c r="X171" s="365"/>
      <c r="Y171" s="365"/>
      <c r="Z171" s="365"/>
      <c r="AA171" s="365"/>
      <c r="AB171" s="365"/>
      <c r="AC171" s="365"/>
      <c r="AD171" s="365"/>
      <c r="AE171" s="365"/>
      <c r="AF171" s="335"/>
      <c r="AG171" s="365"/>
      <c r="AH171" s="365"/>
      <c r="AI171" s="365"/>
      <c r="AJ171" s="365"/>
      <c r="AK171" s="365"/>
      <c r="AL171" s="365"/>
      <c r="AM171" s="365"/>
      <c r="AN171" s="365"/>
      <c r="AO171" s="365"/>
      <c r="AP171" s="365"/>
      <c r="AQ171" s="365"/>
      <c r="AR171" s="365"/>
      <c r="AS171" s="367"/>
      <c r="AT171" s="365"/>
      <c r="AU171" s="365"/>
      <c r="AV171" s="365"/>
      <c r="AW171" s="365"/>
      <c r="AX171" s="365"/>
      <c r="AY171" s="365"/>
      <c r="AZ171" s="365"/>
      <c r="BA171" s="365"/>
      <c r="BB171" s="365"/>
      <c r="BC171" s="365"/>
      <c r="BD171" s="365"/>
      <c r="BE171" s="365"/>
      <c r="BF171" s="367"/>
      <c r="BG171" s="367"/>
      <c r="BH171" s="330"/>
      <c r="BI171" s="330"/>
      <c r="BJ171" s="381"/>
      <c r="BK171" s="272"/>
      <c r="BL171" s="272"/>
      <c r="BM171" s="272"/>
      <c r="BN171" s="272"/>
      <c r="BO171" s="272"/>
      <c r="BP171" s="272"/>
      <c r="BQ171" s="272"/>
      <c r="BR171" s="272"/>
      <c r="BS171" s="272"/>
      <c r="BT171" s="272"/>
      <c r="BU171" s="272"/>
      <c r="BV171" s="272"/>
      <c r="BW171" s="272"/>
      <c r="BX171" s="272"/>
      <c r="BY171" s="272"/>
      <c r="BZ171" s="272"/>
      <c r="CA171" s="272"/>
      <c r="CB171" s="272"/>
    </row>
    <row r="172" spans="1:80" s="332" customFormat="1" ht="24.75" customHeight="1" x14ac:dyDescent="0.2">
      <c r="A172" s="331"/>
      <c r="C172" s="331"/>
      <c r="E172" s="328"/>
      <c r="F172" s="328"/>
      <c r="G172" s="328"/>
      <c r="H172" s="328"/>
      <c r="I172" s="328"/>
      <c r="J172" s="328"/>
      <c r="K172" s="328"/>
      <c r="L172" s="328"/>
      <c r="M172" s="328"/>
      <c r="N172" s="328"/>
      <c r="O172" s="328"/>
      <c r="P172" s="328"/>
      <c r="Q172" s="329"/>
      <c r="R172" s="333"/>
      <c r="S172" s="334"/>
      <c r="T172" s="365"/>
      <c r="U172" s="365"/>
      <c r="V172" s="365"/>
      <c r="W172" s="365"/>
      <c r="X172" s="365"/>
      <c r="Y172" s="365"/>
      <c r="Z172" s="365"/>
      <c r="AA172" s="365"/>
      <c r="AB172" s="365"/>
      <c r="AC172" s="365"/>
      <c r="AD172" s="365"/>
      <c r="AE172" s="365"/>
      <c r="AF172" s="335"/>
      <c r="AG172" s="365"/>
      <c r="AH172" s="365"/>
      <c r="AI172" s="365"/>
      <c r="AJ172" s="365"/>
      <c r="AK172" s="365"/>
      <c r="AL172" s="365"/>
      <c r="AM172" s="365"/>
      <c r="AN172" s="365"/>
      <c r="AO172" s="365"/>
      <c r="AP172" s="365"/>
      <c r="AQ172" s="365"/>
      <c r="AR172" s="365"/>
      <c r="AS172" s="367"/>
      <c r="AT172" s="365"/>
      <c r="AU172" s="365"/>
      <c r="AV172" s="365"/>
      <c r="AW172" s="365"/>
      <c r="AX172" s="365"/>
      <c r="AY172" s="365"/>
      <c r="AZ172" s="365"/>
      <c r="BA172" s="365"/>
      <c r="BB172" s="365"/>
      <c r="BC172" s="365"/>
      <c r="BD172" s="365"/>
      <c r="BE172" s="365"/>
      <c r="BF172" s="367"/>
      <c r="BG172" s="367"/>
      <c r="BH172" s="330"/>
      <c r="BI172" s="330"/>
      <c r="BJ172" s="381"/>
      <c r="BK172" s="272"/>
      <c r="BL172" s="272"/>
      <c r="BM172" s="272"/>
      <c r="BN172" s="272"/>
      <c r="BO172" s="272"/>
      <c r="BP172" s="272"/>
      <c r="BQ172" s="272"/>
      <c r="BR172" s="272"/>
      <c r="BS172" s="272"/>
      <c r="BT172" s="272"/>
      <c r="BU172" s="272"/>
      <c r="BV172" s="272"/>
      <c r="BW172" s="272"/>
      <c r="BX172" s="272"/>
      <c r="BY172" s="272"/>
      <c r="BZ172" s="272"/>
      <c r="CA172" s="272"/>
      <c r="CB172" s="272"/>
    </row>
    <row r="173" spans="1:80" s="332" customFormat="1" ht="24.75" customHeight="1" x14ac:dyDescent="0.2">
      <c r="A173" s="331"/>
      <c r="C173" s="331"/>
      <c r="E173" s="328"/>
      <c r="F173" s="328"/>
      <c r="G173" s="328"/>
      <c r="H173" s="328"/>
      <c r="I173" s="328"/>
      <c r="J173" s="328"/>
      <c r="K173" s="328"/>
      <c r="L173" s="328"/>
      <c r="M173" s="328"/>
      <c r="N173" s="328"/>
      <c r="O173" s="328"/>
      <c r="P173" s="328"/>
      <c r="Q173" s="329"/>
      <c r="R173" s="333"/>
      <c r="S173" s="334"/>
      <c r="T173" s="365"/>
      <c r="U173" s="365"/>
      <c r="V173" s="365"/>
      <c r="W173" s="365"/>
      <c r="X173" s="365"/>
      <c r="Y173" s="365"/>
      <c r="Z173" s="365"/>
      <c r="AA173" s="365"/>
      <c r="AB173" s="365"/>
      <c r="AC173" s="365"/>
      <c r="AD173" s="365"/>
      <c r="AE173" s="365"/>
      <c r="AF173" s="335"/>
      <c r="AG173" s="365"/>
      <c r="AH173" s="365"/>
      <c r="AI173" s="365"/>
      <c r="AJ173" s="365"/>
      <c r="AK173" s="365"/>
      <c r="AL173" s="365"/>
      <c r="AM173" s="365"/>
      <c r="AN173" s="365"/>
      <c r="AO173" s="365"/>
      <c r="AP173" s="365"/>
      <c r="AQ173" s="365"/>
      <c r="AR173" s="365"/>
      <c r="AS173" s="367"/>
      <c r="AT173" s="365"/>
      <c r="AU173" s="365"/>
      <c r="AV173" s="365"/>
      <c r="AW173" s="365"/>
      <c r="AX173" s="365"/>
      <c r="AY173" s="365"/>
      <c r="AZ173" s="365"/>
      <c r="BA173" s="365"/>
      <c r="BB173" s="365"/>
      <c r="BC173" s="365"/>
      <c r="BD173" s="365"/>
      <c r="BE173" s="365"/>
      <c r="BF173" s="367"/>
      <c r="BG173" s="367"/>
      <c r="BH173" s="330"/>
      <c r="BI173" s="330"/>
      <c r="BJ173" s="381"/>
      <c r="BK173" s="272"/>
      <c r="BL173" s="272"/>
      <c r="BM173" s="272"/>
      <c r="BN173" s="272"/>
      <c r="BO173" s="272"/>
      <c r="BP173" s="272"/>
      <c r="BQ173" s="272"/>
      <c r="BR173" s="272"/>
      <c r="BS173" s="272"/>
      <c r="BT173" s="272"/>
      <c r="BU173" s="272"/>
      <c r="BV173" s="272"/>
      <c r="BW173" s="272"/>
      <c r="BX173" s="272"/>
      <c r="BY173" s="272"/>
      <c r="BZ173" s="272"/>
      <c r="CA173" s="272"/>
      <c r="CB173" s="272"/>
    </row>
    <row r="174" spans="1:80" s="332" customFormat="1" ht="24.75" customHeight="1" x14ac:dyDescent="0.2">
      <c r="A174" s="331"/>
      <c r="C174" s="331"/>
      <c r="E174" s="328"/>
      <c r="F174" s="328"/>
      <c r="G174" s="328"/>
      <c r="H174" s="328"/>
      <c r="I174" s="328"/>
      <c r="J174" s="328"/>
      <c r="K174" s="328"/>
      <c r="L174" s="328"/>
      <c r="M174" s="328"/>
      <c r="N174" s="328"/>
      <c r="O174" s="328"/>
      <c r="P174" s="328"/>
      <c r="Q174" s="329"/>
      <c r="R174" s="333"/>
      <c r="S174" s="334"/>
      <c r="T174" s="365"/>
      <c r="U174" s="365"/>
      <c r="V174" s="365"/>
      <c r="W174" s="365"/>
      <c r="X174" s="365"/>
      <c r="Y174" s="365"/>
      <c r="Z174" s="365"/>
      <c r="AA174" s="365"/>
      <c r="AB174" s="365"/>
      <c r="AC174" s="365"/>
      <c r="AD174" s="365"/>
      <c r="AE174" s="365"/>
      <c r="AF174" s="335"/>
      <c r="AG174" s="365"/>
      <c r="AH174" s="365"/>
      <c r="AI174" s="365"/>
      <c r="AJ174" s="365"/>
      <c r="AK174" s="365"/>
      <c r="AL174" s="365"/>
      <c r="AM174" s="365"/>
      <c r="AN174" s="365"/>
      <c r="AO174" s="365"/>
      <c r="AP174" s="365"/>
      <c r="AQ174" s="365"/>
      <c r="AR174" s="365"/>
      <c r="AS174" s="367"/>
      <c r="AT174" s="365"/>
      <c r="AU174" s="365"/>
      <c r="AV174" s="365"/>
      <c r="AW174" s="365"/>
      <c r="AX174" s="365"/>
      <c r="AY174" s="365"/>
      <c r="AZ174" s="365"/>
      <c r="BA174" s="365"/>
      <c r="BB174" s="365"/>
      <c r="BC174" s="365"/>
      <c r="BD174" s="365"/>
      <c r="BE174" s="365"/>
      <c r="BF174" s="367"/>
      <c r="BG174" s="367"/>
      <c r="BH174" s="330"/>
      <c r="BI174" s="330"/>
      <c r="BJ174" s="381"/>
      <c r="BK174" s="272"/>
      <c r="BL174" s="272"/>
      <c r="BM174" s="272"/>
      <c r="BN174" s="272"/>
      <c r="BO174" s="272"/>
      <c r="BP174" s="272"/>
      <c r="BQ174" s="272"/>
      <c r="BR174" s="272"/>
      <c r="BS174" s="272"/>
      <c r="BT174" s="272"/>
      <c r="BU174" s="272"/>
      <c r="BV174" s="272"/>
      <c r="BW174" s="272"/>
      <c r="BX174" s="272"/>
      <c r="BY174" s="272"/>
      <c r="BZ174" s="272"/>
      <c r="CA174" s="272"/>
      <c r="CB174" s="272"/>
    </row>
    <row r="175" spans="1:80" s="332" customFormat="1" ht="24.75" customHeight="1" x14ac:dyDescent="0.2">
      <c r="A175" s="331"/>
      <c r="C175" s="331"/>
      <c r="E175" s="328"/>
      <c r="F175" s="328"/>
      <c r="G175" s="328"/>
      <c r="H175" s="328"/>
      <c r="I175" s="328"/>
      <c r="J175" s="328"/>
      <c r="K175" s="328"/>
      <c r="L175" s="328"/>
      <c r="M175" s="328"/>
      <c r="N175" s="328"/>
      <c r="O175" s="328"/>
      <c r="P175" s="328"/>
      <c r="Q175" s="329"/>
      <c r="R175" s="333"/>
      <c r="S175" s="334"/>
      <c r="T175" s="365"/>
      <c r="U175" s="365"/>
      <c r="V175" s="365"/>
      <c r="W175" s="365"/>
      <c r="X175" s="365"/>
      <c r="Y175" s="365"/>
      <c r="Z175" s="365"/>
      <c r="AA175" s="365"/>
      <c r="AB175" s="365"/>
      <c r="AC175" s="365"/>
      <c r="AD175" s="365"/>
      <c r="AE175" s="365"/>
      <c r="AF175" s="335"/>
      <c r="AG175" s="365"/>
      <c r="AH175" s="365"/>
      <c r="AI175" s="365"/>
      <c r="AJ175" s="365"/>
      <c r="AK175" s="365"/>
      <c r="AL175" s="365"/>
      <c r="AM175" s="365"/>
      <c r="AN175" s="365"/>
      <c r="AO175" s="365"/>
      <c r="AP175" s="365"/>
      <c r="AQ175" s="365"/>
      <c r="AR175" s="365"/>
      <c r="AS175" s="367"/>
      <c r="AT175" s="365"/>
      <c r="AU175" s="365"/>
      <c r="AV175" s="365"/>
      <c r="AW175" s="365"/>
      <c r="AX175" s="365"/>
      <c r="AY175" s="365"/>
      <c r="AZ175" s="365"/>
      <c r="BA175" s="365"/>
      <c r="BB175" s="365"/>
      <c r="BC175" s="365"/>
      <c r="BD175" s="365"/>
      <c r="BE175" s="365"/>
      <c r="BF175" s="367"/>
      <c r="BG175" s="367"/>
      <c r="BH175" s="330"/>
      <c r="BI175" s="330"/>
      <c r="BJ175" s="381"/>
      <c r="BK175" s="272"/>
      <c r="BL175" s="272"/>
      <c r="BM175" s="272"/>
      <c r="BN175" s="272"/>
      <c r="BO175" s="272"/>
      <c r="BP175" s="272"/>
      <c r="BQ175" s="272"/>
      <c r="BR175" s="272"/>
      <c r="BS175" s="272"/>
      <c r="BT175" s="272"/>
      <c r="BU175" s="272"/>
      <c r="BV175" s="272"/>
      <c r="BW175" s="272"/>
      <c r="BX175" s="272"/>
      <c r="BY175" s="272"/>
      <c r="BZ175" s="272"/>
      <c r="CA175" s="272"/>
      <c r="CB175" s="272"/>
    </row>
    <row r="176" spans="1:80" s="332" customFormat="1" ht="24.75" customHeight="1" x14ac:dyDescent="0.2">
      <c r="A176" s="331"/>
      <c r="C176" s="331"/>
      <c r="E176" s="328"/>
      <c r="F176" s="328"/>
      <c r="G176" s="328"/>
      <c r="H176" s="328"/>
      <c r="I176" s="328"/>
      <c r="J176" s="328"/>
      <c r="K176" s="328"/>
      <c r="L176" s="328"/>
      <c r="M176" s="328"/>
      <c r="N176" s="328"/>
      <c r="O176" s="328"/>
      <c r="P176" s="328"/>
      <c r="Q176" s="329"/>
      <c r="R176" s="333"/>
      <c r="S176" s="334"/>
      <c r="T176" s="365"/>
      <c r="U176" s="365"/>
      <c r="V176" s="365"/>
      <c r="W176" s="365"/>
      <c r="X176" s="365"/>
      <c r="Y176" s="365"/>
      <c r="Z176" s="365"/>
      <c r="AA176" s="365"/>
      <c r="AB176" s="365"/>
      <c r="AC176" s="365"/>
      <c r="AD176" s="365"/>
      <c r="AE176" s="365"/>
      <c r="AF176" s="335"/>
      <c r="AG176" s="365"/>
      <c r="AH176" s="365"/>
      <c r="AI176" s="365"/>
      <c r="AJ176" s="365"/>
      <c r="AK176" s="365"/>
      <c r="AL176" s="365"/>
      <c r="AM176" s="365"/>
      <c r="AN176" s="365"/>
      <c r="AO176" s="365"/>
      <c r="AP176" s="365"/>
      <c r="AQ176" s="365"/>
      <c r="AR176" s="365"/>
      <c r="AS176" s="367"/>
      <c r="AT176" s="365"/>
      <c r="AU176" s="365"/>
      <c r="AV176" s="365"/>
      <c r="AW176" s="365"/>
      <c r="AX176" s="365"/>
      <c r="AY176" s="365"/>
      <c r="AZ176" s="365"/>
      <c r="BA176" s="365"/>
      <c r="BB176" s="365"/>
      <c r="BC176" s="365"/>
      <c r="BD176" s="365"/>
      <c r="BE176" s="365"/>
      <c r="BF176" s="367"/>
      <c r="BG176" s="367"/>
      <c r="BH176" s="330"/>
      <c r="BI176" s="330"/>
      <c r="BJ176" s="381"/>
      <c r="BK176" s="272"/>
      <c r="BL176" s="272"/>
      <c r="BM176" s="272"/>
      <c r="BN176" s="272"/>
      <c r="BO176" s="272"/>
      <c r="BP176" s="272"/>
      <c r="BQ176" s="272"/>
      <c r="BR176" s="272"/>
      <c r="BS176" s="272"/>
      <c r="BT176" s="272"/>
      <c r="BU176" s="272"/>
      <c r="BV176" s="272"/>
      <c r="BW176" s="272"/>
      <c r="BX176" s="272"/>
      <c r="BY176" s="272"/>
      <c r="BZ176" s="272"/>
      <c r="CA176" s="272"/>
      <c r="CB176" s="272"/>
    </row>
    <row r="177" spans="1:80" s="332" customFormat="1" ht="24.75" customHeight="1" x14ac:dyDescent="0.2">
      <c r="A177" s="331"/>
      <c r="C177" s="331"/>
      <c r="E177" s="328"/>
      <c r="F177" s="328"/>
      <c r="G177" s="328"/>
      <c r="H177" s="328"/>
      <c r="I177" s="328"/>
      <c r="J177" s="328"/>
      <c r="K177" s="328"/>
      <c r="L177" s="328"/>
      <c r="M177" s="328"/>
      <c r="N177" s="328"/>
      <c r="O177" s="328"/>
      <c r="P177" s="328"/>
      <c r="Q177" s="329"/>
      <c r="R177" s="333"/>
      <c r="S177" s="334"/>
      <c r="T177" s="365"/>
      <c r="U177" s="365"/>
      <c r="V177" s="365"/>
      <c r="W177" s="365"/>
      <c r="X177" s="365"/>
      <c r="Y177" s="365"/>
      <c r="Z177" s="365"/>
      <c r="AA177" s="365"/>
      <c r="AB177" s="365"/>
      <c r="AC177" s="365"/>
      <c r="AD177" s="365"/>
      <c r="AE177" s="365"/>
      <c r="AF177" s="335"/>
      <c r="AG177" s="365"/>
      <c r="AH177" s="365"/>
      <c r="AI177" s="365"/>
      <c r="AJ177" s="365"/>
      <c r="AK177" s="365"/>
      <c r="AL177" s="365"/>
      <c r="AM177" s="365"/>
      <c r="AN177" s="365"/>
      <c r="AO177" s="365"/>
      <c r="AP177" s="365"/>
      <c r="AQ177" s="365"/>
      <c r="AR177" s="365"/>
      <c r="AS177" s="367"/>
      <c r="AT177" s="365"/>
      <c r="AU177" s="365"/>
      <c r="AV177" s="365"/>
      <c r="AW177" s="365"/>
      <c r="AX177" s="365"/>
      <c r="AY177" s="365"/>
      <c r="AZ177" s="365"/>
      <c r="BA177" s="365"/>
      <c r="BB177" s="365"/>
      <c r="BC177" s="365"/>
      <c r="BD177" s="365"/>
      <c r="BE177" s="365"/>
      <c r="BF177" s="367"/>
      <c r="BG177" s="367"/>
      <c r="BH177" s="330"/>
      <c r="BI177" s="330"/>
      <c r="BJ177" s="381"/>
      <c r="BK177" s="272"/>
      <c r="BL177" s="272"/>
      <c r="BM177" s="272"/>
      <c r="BN177" s="272"/>
      <c r="BO177" s="272"/>
      <c r="BP177" s="272"/>
      <c r="BQ177" s="272"/>
      <c r="BR177" s="272"/>
      <c r="BS177" s="272"/>
      <c r="BT177" s="272"/>
      <c r="BU177" s="272"/>
      <c r="BV177" s="272"/>
      <c r="BW177" s="272"/>
      <c r="BX177" s="272"/>
      <c r="BY177" s="272"/>
      <c r="BZ177" s="272"/>
      <c r="CA177" s="272"/>
      <c r="CB177" s="272"/>
    </row>
    <row r="178" spans="1:80" s="332" customFormat="1" ht="24.75" customHeight="1" x14ac:dyDescent="0.2">
      <c r="A178" s="331"/>
      <c r="C178" s="331"/>
      <c r="E178" s="328"/>
      <c r="F178" s="328"/>
      <c r="G178" s="328"/>
      <c r="H178" s="328"/>
      <c r="I178" s="328"/>
      <c r="J178" s="328"/>
      <c r="K178" s="328"/>
      <c r="L178" s="328"/>
      <c r="M178" s="328"/>
      <c r="N178" s="328"/>
      <c r="O178" s="328"/>
      <c r="P178" s="328"/>
      <c r="Q178" s="329"/>
      <c r="R178" s="333"/>
      <c r="S178" s="334"/>
      <c r="T178" s="365"/>
      <c r="U178" s="365"/>
      <c r="V178" s="365"/>
      <c r="W178" s="365"/>
      <c r="X178" s="365"/>
      <c r="Y178" s="365"/>
      <c r="Z178" s="365"/>
      <c r="AA178" s="365"/>
      <c r="AB178" s="365"/>
      <c r="AC178" s="365"/>
      <c r="AD178" s="365"/>
      <c r="AE178" s="365"/>
      <c r="AF178" s="335"/>
      <c r="AG178" s="365"/>
      <c r="AH178" s="365"/>
      <c r="AI178" s="365"/>
      <c r="AJ178" s="365"/>
      <c r="AK178" s="365"/>
      <c r="AL178" s="365"/>
      <c r="AM178" s="365"/>
      <c r="AN178" s="365"/>
      <c r="AO178" s="365"/>
      <c r="AP178" s="365"/>
      <c r="AQ178" s="365"/>
      <c r="AR178" s="365"/>
      <c r="AS178" s="367"/>
      <c r="AT178" s="365"/>
      <c r="AU178" s="365"/>
      <c r="AV178" s="365"/>
      <c r="AW178" s="365"/>
      <c r="AX178" s="365"/>
      <c r="AY178" s="365"/>
      <c r="AZ178" s="365"/>
      <c r="BA178" s="365"/>
      <c r="BB178" s="365"/>
      <c r="BC178" s="365"/>
      <c r="BD178" s="365"/>
      <c r="BE178" s="365"/>
      <c r="BF178" s="367"/>
      <c r="BG178" s="367"/>
      <c r="BH178" s="330"/>
      <c r="BI178" s="330"/>
      <c r="BJ178" s="381"/>
      <c r="BK178" s="272"/>
      <c r="BL178" s="272"/>
      <c r="BM178" s="272"/>
      <c r="BN178" s="272"/>
      <c r="BO178" s="272"/>
      <c r="BP178" s="272"/>
      <c r="BQ178" s="272"/>
      <c r="BR178" s="272"/>
      <c r="BS178" s="272"/>
      <c r="BT178" s="272"/>
      <c r="BU178" s="272"/>
      <c r="BV178" s="272"/>
      <c r="BW178" s="272"/>
      <c r="BX178" s="272"/>
      <c r="BY178" s="272"/>
      <c r="BZ178" s="272"/>
      <c r="CA178" s="272"/>
      <c r="CB178" s="272"/>
    </row>
    <row r="179" spans="1:80" s="332" customFormat="1" ht="24.75" customHeight="1" x14ac:dyDescent="0.2">
      <c r="A179" s="331"/>
      <c r="C179" s="331"/>
      <c r="E179" s="328"/>
      <c r="F179" s="328"/>
      <c r="G179" s="328"/>
      <c r="H179" s="328"/>
      <c r="I179" s="328"/>
      <c r="J179" s="328"/>
      <c r="K179" s="328"/>
      <c r="L179" s="328"/>
      <c r="M179" s="328"/>
      <c r="N179" s="328"/>
      <c r="O179" s="328"/>
      <c r="P179" s="328"/>
      <c r="Q179" s="329"/>
      <c r="R179" s="333"/>
      <c r="S179" s="334"/>
      <c r="T179" s="365"/>
      <c r="U179" s="365"/>
      <c r="V179" s="365"/>
      <c r="W179" s="365"/>
      <c r="X179" s="365"/>
      <c r="Y179" s="365"/>
      <c r="Z179" s="365"/>
      <c r="AA179" s="365"/>
      <c r="AB179" s="365"/>
      <c r="AC179" s="365"/>
      <c r="AD179" s="365"/>
      <c r="AE179" s="365"/>
      <c r="AF179" s="335"/>
      <c r="AG179" s="365"/>
      <c r="AH179" s="365"/>
      <c r="AI179" s="365"/>
      <c r="AJ179" s="365"/>
      <c r="AK179" s="365"/>
      <c r="AL179" s="365"/>
      <c r="AM179" s="365"/>
      <c r="AN179" s="365"/>
      <c r="AO179" s="365"/>
      <c r="AP179" s="365"/>
      <c r="AQ179" s="365"/>
      <c r="AR179" s="365"/>
      <c r="AS179" s="367"/>
      <c r="AT179" s="365"/>
      <c r="AU179" s="365"/>
      <c r="AV179" s="365"/>
      <c r="AW179" s="365"/>
      <c r="AX179" s="365"/>
      <c r="AY179" s="365"/>
      <c r="AZ179" s="365"/>
      <c r="BA179" s="365"/>
      <c r="BB179" s="365"/>
      <c r="BC179" s="365"/>
      <c r="BD179" s="365"/>
      <c r="BE179" s="365"/>
      <c r="BF179" s="367"/>
      <c r="BG179" s="367"/>
      <c r="BH179" s="330"/>
      <c r="BI179" s="330"/>
      <c r="BJ179" s="381"/>
      <c r="BK179" s="272"/>
      <c r="BL179" s="272"/>
      <c r="BM179" s="272"/>
      <c r="BN179" s="272"/>
      <c r="BO179" s="272"/>
      <c r="BP179" s="272"/>
      <c r="BQ179" s="272"/>
      <c r="BR179" s="272"/>
      <c r="BS179" s="272"/>
      <c r="BT179" s="272"/>
      <c r="BU179" s="272"/>
      <c r="BV179" s="272"/>
      <c r="BW179" s="272"/>
      <c r="BX179" s="272"/>
      <c r="BY179" s="272"/>
      <c r="BZ179" s="272"/>
      <c r="CA179" s="272"/>
      <c r="CB179" s="272"/>
    </row>
    <row r="180" spans="1:80" s="332" customFormat="1" ht="24.75" customHeight="1" x14ac:dyDescent="0.2">
      <c r="A180" s="331"/>
      <c r="C180" s="331"/>
      <c r="E180" s="369"/>
      <c r="F180" s="369"/>
      <c r="G180" s="369"/>
      <c r="H180" s="369"/>
      <c r="I180" s="369"/>
      <c r="J180" s="369"/>
      <c r="K180" s="369"/>
      <c r="L180" s="369"/>
      <c r="M180" s="369"/>
      <c r="N180" s="369"/>
      <c r="O180" s="369"/>
      <c r="P180" s="369"/>
      <c r="Q180" s="369"/>
      <c r="R180" s="333"/>
      <c r="S180" s="334"/>
      <c r="T180" s="370"/>
      <c r="U180" s="370"/>
      <c r="V180" s="370"/>
      <c r="W180" s="370"/>
      <c r="X180" s="370"/>
      <c r="Y180" s="370"/>
      <c r="Z180" s="370"/>
      <c r="AA180" s="370"/>
      <c r="AB180" s="370"/>
      <c r="AC180" s="370"/>
      <c r="AD180" s="370"/>
      <c r="AE180" s="370"/>
      <c r="AF180" s="335"/>
      <c r="AG180" s="367"/>
      <c r="AH180" s="367"/>
      <c r="AI180" s="367"/>
      <c r="AJ180" s="367"/>
      <c r="AK180" s="367"/>
      <c r="AL180" s="367"/>
      <c r="AM180" s="367"/>
      <c r="AN180" s="367"/>
      <c r="AO180" s="367"/>
      <c r="AP180" s="367"/>
      <c r="AQ180" s="367"/>
      <c r="AR180" s="367"/>
      <c r="AS180" s="367"/>
      <c r="AT180" s="367"/>
      <c r="AU180" s="367"/>
      <c r="AV180" s="367"/>
      <c r="AW180" s="367"/>
      <c r="AX180" s="367"/>
      <c r="AY180" s="367"/>
      <c r="AZ180" s="367"/>
      <c r="BA180" s="367"/>
      <c r="BB180" s="367"/>
      <c r="BC180" s="367"/>
      <c r="BD180" s="367"/>
      <c r="BE180" s="367"/>
      <c r="BF180" s="367"/>
      <c r="BG180" s="367"/>
      <c r="BH180" s="367"/>
      <c r="BI180" s="367"/>
      <c r="BJ180" s="381"/>
      <c r="BK180" s="272"/>
      <c r="BL180" s="272"/>
      <c r="BM180" s="272"/>
      <c r="BN180" s="272"/>
      <c r="BO180" s="272"/>
      <c r="BP180" s="272"/>
      <c r="BQ180" s="272"/>
      <c r="BR180" s="272"/>
      <c r="BS180" s="272"/>
      <c r="BT180" s="272"/>
      <c r="BU180" s="272"/>
      <c r="BV180" s="272"/>
      <c r="BW180" s="272"/>
      <c r="BX180" s="272"/>
      <c r="BY180" s="272"/>
      <c r="BZ180" s="272"/>
      <c r="CA180" s="272"/>
      <c r="CB180" s="272"/>
    </row>
    <row r="181" spans="1:80" s="332" customFormat="1" ht="24.75" customHeight="1" x14ac:dyDescent="0.2">
      <c r="A181" s="331"/>
      <c r="C181" s="331"/>
      <c r="E181" s="369"/>
      <c r="F181" s="369"/>
      <c r="G181" s="369"/>
      <c r="H181" s="369"/>
      <c r="I181" s="369"/>
      <c r="J181" s="369"/>
      <c r="K181" s="369"/>
      <c r="L181" s="369"/>
      <c r="M181" s="369"/>
      <c r="N181" s="369"/>
      <c r="O181" s="369"/>
      <c r="P181" s="369"/>
      <c r="Q181" s="369"/>
      <c r="R181" s="333"/>
      <c r="S181" s="334"/>
      <c r="T181" s="370"/>
      <c r="U181" s="370"/>
      <c r="V181" s="370"/>
      <c r="W181" s="370"/>
      <c r="X181" s="370"/>
      <c r="Y181" s="370"/>
      <c r="Z181" s="370"/>
      <c r="AA181" s="370"/>
      <c r="AB181" s="370"/>
      <c r="AC181" s="370"/>
      <c r="AD181" s="370"/>
      <c r="AE181" s="370"/>
      <c r="AF181" s="335"/>
      <c r="AG181" s="367"/>
      <c r="AH181" s="367"/>
      <c r="AI181" s="367"/>
      <c r="AJ181" s="367"/>
      <c r="AK181" s="367"/>
      <c r="AL181" s="367"/>
      <c r="AM181" s="367"/>
      <c r="AN181" s="367"/>
      <c r="AO181" s="367"/>
      <c r="AP181" s="367"/>
      <c r="AQ181" s="367"/>
      <c r="AR181" s="367"/>
      <c r="AS181" s="367"/>
      <c r="AT181" s="367"/>
      <c r="AU181" s="367"/>
      <c r="AV181" s="367"/>
      <c r="AW181" s="367"/>
      <c r="AX181" s="367"/>
      <c r="AY181" s="367"/>
      <c r="AZ181" s="367"/>
      <c r="BA181" s="367"/>
      <c r="BB181" s="367"/>
      <c r="BC181" s="367"/>
      <c r="BD181" s="367"/>
      <c r="BE181" s="367"/>
      <c r="BF181" s="367"/>
      <c r="BG181" s="367"/>
      <c r="BH181" s="367"/>
      <c r="BI181" s="367"/>
      <c r="BJ181" s="381"/>
      <c r="BK181" s="272"/>
      <c r="BL181" s="272"/>
      <c r="BM181" s="272"/>
      <c r="BN181" s="272"/>
      <c r="BO181" s="272"/>
      <c r="BP181" s="272"/>
      <c r="BQ181" s="272"/>
      <c r="BR181" s="272"/>
      <c r="BS181" s="272"/>
      <c r="BT181" s="272"/>
      <c r="BU181" s="272"/>
      <c r="BV181" s="272"/>
      <c r="BW181" s="272"/>
      <c r="BX181" s="272"/>
      <c r="BY181" s="272"/>
      <c r="BZ181" s="272"/>
      <c r="CA181" s="272"/>
      <c r="CB181" s="272"/>
    </row>
    <row r="182" spans="1:80" s="332" customFormat="1" ht="24.75" customHeight="1" x14ac:dyDescent="0.2">
      <c r="A182" s="331"/>
      <c r="C182" s="331"/>
      <c r="E182" s="371"/>
      <c r="F182" s="371"/>
      <c r="G182" s="371"/>
      <c r="H182" s="371"/>
      <c r="I182" s="371"/>
      <c r="J182" s="371"/>
      <c r="K182" s="371"/>
      <c r="L182" s="371"/>
      <c r="M182" s="371"/>
      <c r="N182" s="371"/>
      <c r="O182" s="371"/>
      <c r="P182" s="371"/>
      <c r="Q182" s="369"/>
      <c r="R182" s="333"/>
      <c r="S182" s="334"/>
      <c r="T182" s="365"/>
      <c r="U182" s="365"/>
      <c r="V182" s="365"/>
      <c r="W182" s="365"/>
      <c r="X182" s="365"/>
      <c r="Y182" s="365"/>
      <c r="Z182" s="365"/>
      <c r="AA182" s="365"/>
      <c r="AB182" s="365"/>
      <c r="AC182" s="365"/>
      <c r="AD182" s="365"/>
      <c r="AE182" s="365"/>
      <c r="AF182" s="335"/>
      <c r="AG182" s="365"/>
      <c r="AH182" s="365"/>
      <c r="AI182" s="365"/>
      <c r="AJ182" s="365"/>
      <c r="AK182" s="365"/>
      <c r="AL182" s="365"/>
      <c r="AM182" s="365"/>
      <c r="AN182" s="365"/>
      <c r="AO182" s="365"/>
      <c r="AP182" s="365"/>
      <c r="AQ182" s="365"/>
      <c r="AR182" s="365"/>
      <c r="AS182" s="367"/>
      <c r="AT182" s="365"/>
      <c r="AU182" s="365"/>
      <c r="AV182" s="365"/>
      <c r="AW182" s="365"/>
      <c r="AX182" s="365"/>
      <c r="AY182" s="365"/>
      <c r="AZ182" s="365"/>
      <c r="BA182" s="365"/>
      <c r="BB182" s="365"/>
      <c r="BC182" s="365"/>
      <c r="BD182" s="365"/>
      <c r="BE182" s="365"/>
      <c r="BF182" s="367"/>
      <c r="BG182" s="367"/>
      <c r="BH182" s="330"/>
      <c r="BI182" s="330"/>
      <c r="BJ182" s="381"/>
      <c r="BK182" s="272"/>
      <c r="BL182" s="272"/>
      <c r="BM182" s="272"/>
      <c r="BN182" s="272"/>
      <c r="BO182" s="272"/>
      <c r="BP182" s="272"/>
      <c r="BQ182" s="272"/>
      <c r="BR182" s="272"/>
      <c r="BS182" s="272"/>
      <c r="BT182" s="272"/>
      <c r="BU182" s="272"/>
      <c r="BV182" s="272"/>
      <c r="BW182" s="272"/>
      <c r="BX182" s="272"/>
      <c r="BY182" s="272"/>
      <c r="BZ182" s="272"/>
      <c r="CA182" s="272"/>
      <c r="CB182" s="272"/>
    </row>
    <row r="183" spans="1:80" s="332" customFormat="1" ht="24.75" customHeight="1" x14ac:dyDescent="0.2">
      <c r="A183" s="331"/>
      <c r="C183" s="331"/>
      <c r="R183" s="333"/>
      <c r="S183" s="334"/>
      <c r="AF183" s="335"/>
      <c r="AG183" s="373"/>
      <c r="AH183" s="373"/>
      <c r="AI183" s="373"/>
      <c r="AJ183" s="373"/>
      <c r="AK183" s="373"/>
      <c r="AL183" s="373"/>
      <c r="AM183" s="373"/>
      <c r="AN183" s="373"/>
      <c r="AO183" s="373"/>
      <c r="AP183" s="373"/>
      <c r="AQ183" s="373"/>
      <c r="AR183" s="373"/>
      <c r="AS183" s="373"/>
      <c r="AT183" s="373"/>
      <c r="AU183" s="373"/>
      <c r="AV183" s="373"/>
      <c r="AW183" s="373"/>
      <c r="AX183" s="373"/>
      <c r="AY183" s="373"/>
      <c r="AZ183" s="373"/>
      <c r="BA183" s="373"/>
      <c r="BB183" s="373"/>
      <c r="BC183" s="373"/>
      <c r="BD183" s="373"/>
      <c r="BE183" s="373"/>
      <c r="BF183" s="373"/>
      <c r="BG183" s="373"/>
      <c r="BH183" s="373"/>
      <c r="BI183" s="373"/>
      <c r="BJ183" s="381"/>
      <c r="BK183" s="272"/>
      <c r="BL183" s="272"/>
      <c r="BM183" s="272"/>
      <c r="BN183" s="272"/>
      <c r="BO183" s="272"/>
      <c r="BP183" s="272"/>
      <c r="BQ183" s="272"/>
      <c r="BR183" s="272"/>
      <c r="BS183" s="272"/>
      <c r="BT183" s="272"/>
      <c r="BU183" s="272"/>
      <c r="BV183" s="272"/>
      <c r="BW183" s="272"/>
      <c r="BX183" s="272"/>
      <c r="BY183" s="272"/>
      <c r="BZ183" s="272"/>
      <c r="CA183" s="272"/>
      <c r="CB183" s="272"/>
    </row>
    <row r="184" spans="1:80" s="332" customFormat="1" ht="24.75" customHeight="1" x14ac:dyDescent="0.2">
      <c r="A184" s="331"/>
      <c r="C184" s="331"/>
      <c r="E184" s="333"/>
      <c r="F184" s="333"/>
      <c r="G184" s="333"/>
      <c r="H184" s="333"/>
      <c r="I184" s="333"/>
      <c r="J184" s="333"/>
      <c r="K184" s="333"/>
      <c r="L184" s="333"/>
      <c r="M184" s="333"/>
      <c r="N184" s="333"/>
      <c r="O184" s="333"/>
      <c r="P184" s="333"/>
      <c r="Q184" s="344"/>
      <c r="R184" s="333"/>
      <c r="S184" s="334"/>
      <c r="AE184" s="345"/>
      <c r="AF184" s="335"/>
      <c r="AS184" s="374"/>
      <c r="BF184" s="374">
        <f>SUM(AS183+BF183)</f>
        <v>0</v>
      </c>
      <c r="BG184" s="375">
        <f>AF183-AS183-BF183</f>
        <v>0</v>
      </c>
      <c r="BH184" s="337"/>
      <c r="BI184" s="376">
        <f>BH183-BI183</f>
        <v>0</v>
      </c>
      <c r="BJ184" s="381"/>
      <c r="BK184" s="272"/>
      <c r="BL184" s="272"/>
      <c r="BM184" s="272"/>
      <c r="BN184" s="272"/>
      <c r="BO184" s="272"/>
      <c r="BP184" s="272"/>
      <c r="BQ184" s="272"/>
      <c r="BR184" s="272"/>
      <c r="BS184" s="272"/>
      <c r="BT184" s="272"/>
      <c r="BU184" s="272"/>
      <c r="BV184" s="272"/>
      <c r="BW184" s="272"/>
      <c r="BX184" s="272"/>
      <c r="BY184" s="272"/>
      <c r="BZ184" s="272"/>
      <c r="CA184" s="272"/>
      <c r="CB184" s="272"/>
    </row>
    <row r="185" spans="1:80" s="332" customFormat="1" ht="24.75" customHeight="1" x14ac:dyDescent="0.2">
      <c r="A185" s="331"/>
      <c r="C185" s="331"/>
      <c r="E185" s="333"/>
      <c r="F185" s="333"/>
      <c r="G185" s="333"/>
      <c r="H185" s="333"/>
      <c r="I185" s="333"/>
      <c r="J185" s="333"/>
      <c r="K185" s="333"/>
      <c r="L185" s="333"/>
      <c r="M185" s="333"/>
      <c r="N185" s="333"/>
      <c r="O185" s="333"/>
      <c r="P185" s="333"/>
      <c r="Q185" s="344"/>
      <c r="R185" s="333"/>
      <c r="S185" s="334"/>
      <c r="AE185" s="345"/>
      <c r="AF185" s="335"/>
      <c r="AS185" s="336"/>
      <c r="BF185" s="336"/>
      <c r="BG185" s="336"/>
      <c r="BH185" s="337"/>
      <c r="BI185" s="376">
        <f>BG184+BI184</f>
        <v>0</v>
      </c>
      <c r="BJ185" s="381"/>
      <c r="BK185" s="272"/>
      <c r="BL185" s="272"/>
      <c r="BM185" s="272"/>
      <c r="BN185" s="272"/>
      <c r="BO185" s="272"/>
      <c r="BP185" s="272"/>
      <c r="BQ185" s="272"/>
      <c r="BR185" s="272"/>
      <c r="BS185" s="272"/>
      <c r="BT185" s="272"/>
      <c r="BU185" s="272"/>
      <c r="BV185" s="272"/>
      <c r="BW185" s="272"/>
      <c r="BX185" s="272"/>
      <c r="BY185" s="272"/>
      <c r="BZ185" s="272"/>
      <c r="CA185" s="272"/>
      <c r="CB185" s="272"/>
    </row>
    <row r="186" spans="1:80" s="332" customFormat="1" ht="24.75" customHeight="1" x14ac:dyDescent="0.2">
      <c r="A186" s="331"/>
      <c r="C186" s="331"/>
      <c r="E186" s="293"/>
      <c r="F186" s="293"/>
      <c r="G186" s="293"/>
      <c r="H186" s="293"/>
      <c r="I186" s="293"/>
      <c r="J186" s="293"/>
      <c r="K186" s="293"/>
      <c r="L186" s="293"/>
      <c r="M186" s="293"/>
      <c r="N186" s="293"/>
      <c r="O186" s="293"/>
      <c r="P186" s="293"/>
      <c r="Q186" s="293"/>
      <c r="R186" s="333"/>
      <c r="S186" s="334"/>
      <c r="T186" s="294"/>
      <c r="U186" s="294"/>
      <c r="V186" s="294"/>
      <c r="W186" s="294"/>
      <c r="X186" s="294"/>
      <c r="Y186" s="294"/>
      <c r="Z186" s="294"/>
      <c r="AA186" s="294"/>
      <c r="AB186" s="294"/>
      <c r="AC186" s="294"/>
      <c r="AD186" s="294"/>
      <c r="AE186" s="294"/>
      <c r="AF186" s="335"/>
      <c r="AG186" s="295"/>
      <c r="AH186" s="295"/>
      <c r="AI186" s="295"/>
      <c r="AJ186" s="295"/>
      <c r="AK186" s="295"/>
      <c r="AL186" s="295"/>
      <c r="AM186" s="295"/>
      <c r="AN186" s="295"/>
      <c r="AO186" s="295"/>
      <c r="AP186" s="295"/>
      <c r="AQ186" s="295"/>
      <c r="AR186" s="295"/>
      <c r="AS186" s="295"/>
      <c r="AT186" s="295"/>
      <c r="AU186" s="295"/>
      <c r="AV186" s="295"/>
      <c r="AW186" s="295"/>
      <c r="AX186" s="295"/>
      <c r="AY186" s="295"/>
      <c r="AZ186" s="295"/>
      <c r="BA186" s="295"/>
      <c r="BB186" s="295"/>
      <c r="BC186" s="295"/>
      <c r="BD186" s="295"/>
      <c r="BE186" s="295"/>
      <c r="BF186" s="295"/>
      <c r="BG186" s="295"/>
      <c r="BH186" s="295"/>
      <c r="BI186" s="295"/>
      <c r="BJ186" s="381"/>
      <c r="BK186" s="272"/>
      <c r="BL186" s="272"/>
      <c r="BM186" s="272"/>
      <c r="BN186" s="272"/>
      <c r="BO186" s="272"/>
      <c r="BP186" s="272"/>
      <c r="BQ186" s="272"/>
      <c r="BR186" s="272"/>
      <c r="BS186" s="272"/>
      <c r="BT186" s="272"/>
      <c r="BU186" s="272"/>
      <c r="BV186" s="272"/>
      <c r="BW186" s="272"/>
      <c r="BX186" s="272"/>
      <c r="BY186" s="272"/>
      <c r="BZ186" s="272"/>
      <c r="CA186" s="272"/>
      <c r="CB186" s="272"/>
    </row>
    <row r="187" spans="1:80" s="332" customFormat="1" ht="24.75" customHeight="1" x14ac:dyDescent="0.2">
      <c r="A187" s="331"/>
      <c r="C187" s="331"/>
      <c r="E187" s="293"/>
      <c r="F187" s="293"/>
      <c r="G187" s="293"/>
      <c r="H187" s="293"/>
      <c r="I187" s="293"/>
      <c r="J187" s="293"/>
      <c r="K187" s="293"/>
      <c r="L187" s="293"/>
      <c r="M187" s="293"/>
      <c r="N187" s="293"/>
      <c r="O187" s="293"/>
      <c r="P187" s="293"/>
      <c r="Q187" s="293"/>
      <c r="R187" s="333"/>
      <c r="S187" s="334"/>
      <c r="T187" s="294"/>
      <c r="U187" s="294"/>
      <c r="V187" s="294"/>
      <c r="W187" s="294"/>
      <c r="X187" s="294"/>
      <c r="Y187" s="294"/>
      <c r="Z187" s="294"/>
      <c r="AA187" s="294"/>
      <c r="AB187" s="294"/>
      <c r="AC187" s="294"/>
      <c r="AD187" s="294"/>
      <c r="AE187" s="294"/>
      <c r="AF187" s="335"/>
      <c r="AG187" s="295"/>
      <c r="AH187" s="295"/>
      <c r="AI187" s="295"/>
      <c r="AJ187" s="295"/>
      <c r="AK187" s="295"/>
      <c r="AL187" s="295"/>
      <c r="AM187" s="295"/>
      <c r="AN187" s="295"/>
      <c r="AO187" s="295"/>
      <c r="AP187" s="295"/>
      <c r="AQ187" s="295"/>
      <c r="AR187" s="295"/>
      <c r="AS187" s="295"/>
      <c r="AT187" s="295"/>
      <c r="AU187" s="295"/>
      <c r="AV187" s="295"/>
      <c r="AW187" s="295"/>
      <c r="AX187" s="295"/>
      <c r="AY187" s="295"/>
      <c r="AZ187" s="295"/>
      <c r="BA187" s="295"/>
      <c r="BB187" s="295"/>
      <c r="BC187" s="295"/>
      <c r="BD187" s="295"/>
      <c r="BE187" s="295"/>
      <c r="BF187" s="295"/>
      <c r="BG187" s="295"/>
      <c r="BH187" s="295"/>
      <c r="BI187" s="295"/>
      <c r="BJ187" s="381"/>
      <c r="BK187" s="272"/>
      <c r="BL187" s="272"/>
      <c r="BM187" s="272"/>
      <c r="BN187" s="272"/>
      <c r="BO187" s="272"/>
      <c r="BP187" s="272"/>
      <c r="BQ187" s="272"/>
      <c r="BR187" s="272"/>
      <c r="BS187" s="272"/>
      <c r="BT187" s="272"/>
      <c r="BU187" s="272"/>
      <c r="BV187" s="272"/>
      <c r="BW187" s="272"/>
      <c r="BX187" s="272"/>
      <c r="BY187" s="272"/>
      <c r="BZ187" s="272"/>
      <c r="CA187" s="272"/>
      <c r="CB187" s="272"/>
    </row>
    <row r="188" spans="1:80" s="332" customFormat="1" ht="24.75" customHeight="1" x14ac:dyDescent="0.2">
      <c r="A188" s="331"/>
      <c r="C188" s="331"/>
      <c r="E188" s="293"/>
      <c r="F188" s="293"/>
      <c r="G188" s="293"/>
      <c r="H188" s="293"/>
      <c r="I188" s="293"/>
      <c r="J188" s="293"/>
      <c r="K188" s="293"/>
      <c r="L188" s="293"/>
      <c r="M188" s="293"/>
      <c r="N188" s="293"/>
      <c r="O188" s="293"/>
      <c r="P188" s="293"/>
      <c r="Q188" s="293"/>
      <c r="R188" s="333"/>
      <c r="S188" s="334"/>
      <c r="T188" s="294"/>
      <c r="U188" s="294"/>
      <c r="V188" s="294"/>
      <c r="W188" s="294"/>
      <c r="X188" s="294"/>
      <c r="Y188" s="294"/>
      <c r="Z188" s="294"/>
      <c r="AA188" s="294"/>
      <c r="AB188" s="294"/>
      <c r="AC188" s="294"/>
      <c r="AD188" s="294"/>
      <c r="AE188" s="294"/>
      <c r="AF188" s="335"/>
      <c r="AG188" s="295"/>
      <c r="AH188" s="295"/>
      <c r="AI188" s="295"/>
      <c r="AJ188" s="295"/>
      <c r="AK188" s="295"/>
      <c r="AL188" s="295"/>
      <c r="AM188" s="295"/>
      <c r="AN188" s="295"/>
      <c r="AO188" s="295"/>
      <c r="AP188" s="295"/>
      <c r="AQ188" s="295"/>
      <c r="AR188" s="295"/>
      <c r="AS188" s="295"/>
      <c r="AT188" s="295"/>
      <c r="AU188" s="295"/>
      <c r="AV188" s="295"/>
      <c r="AW188" s="295"/>
      <c r="AX188" s="295"/>
      <c r="AY188" s="295"/>
      <c r="AZ188" s="295"/>
      <c r="BA188" s="295"/>
      <c r="BB188" s="295"/>
      <c r="BC188" s="295"/>
      <c r="BD188" s="295"/>
      <c r="BE188" s="295"/>
      <c r="BF188" s="295"/>
      <c r="BG188" s="295"/>
      <c r="BH188" s="295"/>
      <c r="BI188" s="295"/>
      <c r="BJ188" s="381"/>
      <c r="BK188" s="272"/>
      <c r="BL188" s="272"/>
      <c r="BM188" s="272"/>
      <c r="BN188" s="272"/>
      <c r="BO188" s="272"/>
      <c r="BP188" s="272"/>
      <c r="BQ188" s="272"/>
      <c r="BR188" s="272"/>
      <c r="BS188" s="272"/>
      <c r="BT188" s="272"/>
      <c r="BU188" s="272"/>
      <c r="BV188" s="272"/>
      <c r="BW188" s="272"/>
      <c r="BX188" s="272"/>
      <c r="BY188" s="272"/>
      <c r="BZ188" s="272"/>
      <c r="CA188" s="272"/>
      <c r="CB188" s="272"/>
    </row>
    <row r="189" spans="1:80" s="332" customFormat="1" ht="24.75" customHeight="1" x14ac:dyDescent="0.2">
      <c r="A189" s="331"/>
      <c r="C189" s="331"/>
      <c r="E189" s="293"/>
      <c r="F189" s="293"/>
      <c r="G189" s="293"/>
      <c r="H189" s="293"/>
      <c r="I189" s="293"/>
      <c r="J189" s="293"/>
      <c r="K189" s="293"/>
      <c r="L189" s="293"/>
      <c r="M189" s="293"/>
      <c r="N189" s="293"/>
      <c r="O189" s="293"/>
      <c r="P189" s="293"/>
      <c r="Q189" s="293"/>
      <c r="R189" s="333"/>
      <c r="S189" s="334"/>
      <c r="T189" s="294"/>
      <c r="U189" s="294"/>
      <c r="V189" s="294"/>
      <c r="W189" s="294"/>
      <c r="X189" s="294"/>
      <c r="Y189" s="294"/>
      <c r="Z189" s="294"/>
      <c r="AA189" s="294"/>
      <c r="AB189" s="294"/>
      <c r="AC189" s="294"/>
      <c r="AD189" s="294"/>
      <c r="AE189" s="294"/>
      <c r="AF189" s="335"/>
      <c r="AG189" s="295"/>
      <c r="AH189" s="295"/>
      <c r="AI189" s="295"/>
      <c r="AJ189" s="295"/>
      <c r="AK189" s="295"/>
      <c r="AL189" s="295"/>
      <c r="AM189" s="295"/>
      <c r="AN189" s="295"/>
      <c r="AO189" s="295"/>
      <c r="AP189" s="295"/>
      <c r="AQ189" s="295"/>
      <c r="AR189" s="295"/>
      <c r="AS189" s="295"/>
      <c r="AT189" s="295"/>
      <c r="AU189" s="295"/>
      <c r="AV189" s="295"/>
      <c r="AW189" s="295"/>
      <c r="AX189" s="295"/>
      <c r="AY189" s="295"/>
      <c r="AZ189" s="295"/>
      <c r="BA189" s="295"/>
      <c r="BB189" s="295"/>
      <c r="BC189" s="295"/>
      <c r="BD189" s="295"/>
      <c r="BE189" s="295"/>
      <c r="BF189" s="295"/>
      <c r="BG189" s="295"/>
      <c r="BH189" s="295"/>
      <c r="BI189" s="295"/>
      <c r="BJ189" s="381"/>
      <c r="BK189" s="272"/>
      <c r="BL189" s="272"/>
      <c r="BM189" s="272"/>
      <c r="BN189" s="272"/>
      <c r="BO189" s="272"/>
      <c r="BP189" s="272"/>
      <c r="BQ189" s="272"/>
      <c r="BR189" s="272"/>
      <c r="BS189" s="272"/>
      <c r="BT189" s="272"/>
      <c r="BU189" s="272"/>
      <c r="BV189" s="272"/>
      <c r="BW189" s="272"/>
      <c r="BX189" s="272"/>
      <c r="BY189" s="272"/>
      <c r="BZ189" s="272"/>
      <c r="CA189" s="272"/>
      <c r="CB189" s="272"/>
    </row>
    <row r="190" spans="1:80" s="332" customFormat="1" ht="24.75" customHeight="1" x14ac:dyDescent="0.2">
      <c r="A190" s="331"/>
      <c r="C190" s="331"/>
      <c r="E190" s="293"/>
      <c r="F190" s="293"/>
      <c r="G190" s="293"/>
      <c r="H190" s="293"/>
      <c r="I190" s="293"/>
      <c r="J190" s="293"/>
      <c r="K190" s="293"/>
      <c r="L190" s="293"/>
      <c r="M190" s="293"/>
      <c r="N190" s="293"/>
      <c r="O190" s="293"/>
      <c r="P190" s="293"/>
      <c r="Q190" s="293"/>
      <c r="R190" s="333"/>
      <c r="S190" s="334"/>
      <c r="T190" s="294"/>
      <c r="U190" s="294"/>
      <c r="V190" s="294"/>
      <c r="W190" s="294"/>
      <c r="X190" s="294"/>
      <c r="Y190" s="294"/>
      <c r="Z190" s="294"/>
      <c r="AA190" s="294"/>
      <c r="AB190" s="294"/>
      <c r="AC190" s="294"/>
      <c r="AD190" s="294"/>
      <c r="AE190" s="294"/>
      <c r="AF190" s="335"/>
      <c r="AG190" s="295"/>
      <c r="AH190" s="295"/>
      <c r="AI190" s="295"/>
      <c r="AJ190" s="295"/>
      <c r="AK190" s="295"/>
      <c r="AL190" s="295"/>
      <c r="AM190" s="295"/>
      <c r="AN190" s="295"/>
      <c r="AO190" s="295"/>
      <c r="AP190" s="295"/>
      <c r="AQ190" s="295"/>
      <c r="AR190" s="295"/>
      <c r="AS190" s="295"/>
      <c r="AT190" s="295"/>
      <c r="AU190" s="295"/>
      <c r="AV190" s="295"/>
      <c r="AW190" s="295"/>
      <c r="AX190" s="295"/>
      <c r="AY190" s="295"/>
      <c r="AZ190" s="295"/>
      <c r="BA190" s="295"/>
      <c r="BB190" s="295"/>
      <c r="BC190" s="295"/>
      <c r="BD190" s="295"/>
      <c r="BE190" s="295"/>
      <c r="BF190" s="295"/>
      <c r="BG190" s="295"/>
      <c r="BH190" s="295"/>
      <c r="BI190" s="295"/>
      <c r="BJ190" s="381"/>
      <c r="BK190" s="272"/>
      <c r="BL190" s="272"/>
      <c r="BM190" s="272"/>
      <c r="BN190" s="272"/>
      <c r="BO190" s="272"/>
      <c r="BP190" s="272"/>
      <c r="BQ190" s="272"/>
      <c r="BR190" s="272"/>
      <c r="BS190" s="272"/>
      <c r="BT190" s="272"/>
      <c r="BU190" s="272"/>
      <c r="BV190" s="272"/>
      <c r="BW190" s="272"/>
      <c r="BX190" s="272"/>
      <c r="BY190" s="272"/>
      <c r="BZ190" s="272"/>
      <c r="CA190" s="272"/>
      <c r="CB190" s="272"/>
    </row>
    <row r="191" spans="1:80" s="332" customFormat="1" ht="24.75" customHeight="1" x14ac:dyDescent="0.2">
      <c r="A191" s="331"/>
      <c r="C191" s="331"/>
      <c r="E191" s="293"/>
      <c r="F191" s="293"/>
      <c r="G191" s="293"/>
      <c r="H191" s="293"/>
      <c r="I191" s="293"/>
      <c r="J191" s="293"/>
      <c r="K191" s="293"/>
      <c r="L191" s="293"/>
      <c r="M191" s="293"/>
      <c r="N191" s="293"/>
      <c r="O191" s="293"/>
      <c r="P191" s="293"/>
      <c r="Q191" s="293"/>
      <c r="R191" s="333"/>
      <c r="S191" s="334"/>
      <c r="T191" s="294"/>
      <c r="U191" s="294"/>
      <c r="V191" s="294"/>
      <c r="W191" s="294"/>
      <c r="X191" s="294"/>
      <c r="Y191" s="294"/>
      <c r="Z191" s="294"/>
      <c r="AA191" s="294"/>
      <c r="AB191" s="294"/>
      <c r="AC191" s="294"/>
      <c r="AD191" s="294"/>
      <c r="AE191" s="294"/>
      <c r="AF191" s="335"/>
      <c r="AG191" s="295"/>
      <c r="AH191" s="295"/>
      <c r="AI191" s="295"/>
      <c r="AJ191" s="295"/>
      <c r="AK191" s="295"/>
      <c r="AL191" s="295"/>
      <c r="AM191" s="295"/>
      <c r="AN191" s="295"/>
      <c r="AO191" s="295"/>
      <c r="AP191" s="295"/>
      <c r="AQ191" s="295"/>
      <c r="AR191" s="295"/>
      <c r="AS191" s="295"/>
      <c r="AT191" s="295"/>
      <c r="AU191" s="295"/>
      <c r="AV191" s="295"/>
      <c r="AW191" s="295"/>
      <c r="AX191" s="295"/>
      <c r="AY191" s="295"/>
      <c r="AZ191" s="295"/>
      <c r="BA191" s="295"/>
      <c r="BB191" s="295"/>
      <c r="BC191" s="295"/>
      <c r="BD191" s="295"/>
      <c r="BE191" s="295"/>
      <c r="BF191" s="295"/>
      <c r="BG191" s="295"/>
      <c r="BH191" s="295"/>
      <c r="BI191" s="295"/>
      <c r="BJ191" s="381"/>
      <c r="BK191" s="272"/>
      <c r="BL191" s="272"/>
      <c r="BM191" s="272"/>
      <c r="BN191" s="272"/>
      <c r="BO191" s="272"/>
      <c r="BP191" s="272"/>
      <c r="BQ191" s="272"/>
      <c r="BR191" s="272"/>
      <c r="BS191" s="272"/>
      <c r="BT191" s="272"/>
      <c r="BU191" s="272"/>
      <c r="BV191" s="272"/>
      <c r="BW191" s="272"/>
      <c r="BX191" s="272"/>
      <c r="BY191" s="272"/>
      <c r="BZ191" s="272"/>
      <c r="CA191" s="272"/>
      <c r="CB191" s="272"/>
    </row>
    <row r="192" spans="1:80" s="332" customFormat="1" ht="15" x14ac:dyDescent="0.2">
      <c r="A192" s="331"/>
      <c r="C192" s="331"/>
      <c r="E192" s="293"/>
      <c r="F192" s="293"/>
      <c r="G192" s="293"/>
      <c r="H192" s="293"/>
      <c r="I192" s="293"/>
      <c r="J192" s="293"/>
      <c r="K192" s="293"/>
      <c r="L192" s="293"/>
      <c r="M192" s="293"/>
      <c r="N192" s="293"/>
      <c r="O192" s="293"/>
      <c r="P192" s="293"/>
      <c r="Q192" s="293"/>
      <c r="R192" s="333"/>
      <c r="S192" s="334"/>
      <c r="T192" s="294"/>
      <c r="U192" s="294"/>
      <c r="V192" s="294"/>
      <c r="W192" s="294"/>
      <c r="X192" s="294"/>
      <c r="Y192" s="294"/>
      <c r="Z192" s="294"/>
      <c r="AA192" s="294"/>
      <c r="AB192" s="294"/>
      <c r="AC192" s="294"/>
      <c r="AD192" s="294"/>
      <c r="AE192" s="294"/>
      <c r="AF192" s="335"/>
      <c r="AG192" s="295"/>
      <c r="AH192" s="295"/>
      <c r="AI192" s="295"/>
      <c r="AJ192" s="295"/>
      <c r="AK192" s="295"/>
      <c r="AL192" s="295"/>
      <c r="AM192" s="295"/>
      <c r="AN192" s="295"/>
      <c r="AO192" s="295"/>
      <c r="AP192" s="295"/>
      <c r="AQ192" s="295"/>
      <c r="AR192" s="295"/>
      <c r="AS192" s="295"/>
      <c r="AT192" s="295"/>
      <c r="AU192" s="295"/>
      <c r="AV192" s="295"/>
      <c r="AW192" s="295"/>
      <c r="AX192" s="295"/>
      <c r="AY192" s="295"/>
      <c r="AZ192" s="295"/>
      <c r="BA192" s="295"/>
      <c r="BB192" s="295"/>
      <c r="BC192" s="295"/>
      <c r="BD192" s="295"/>
      <c r="BE192" s="295"/>
      <c r="BF192" s="295"/>
      <c r="BG192" s="295"/>
      <c r="BH192" s="295"/>
      <c r="BI192" s="295"/>
      <c r="BJ192" s="381"/>
      <c r="BK192" s="272"/>
      <c r="BL192" s="272"/>
      <c r="BM192" s="272"/>
      <c r="BN192" s="272"/>
      <c r="BO192" s="272"/>
      <c r="BP192" s="272"/>
      <c r="BQ192" s="272"/>
      <c r="BR192" s="272"/>
      <c r="BS192" s="272"/>
      <c r="BT192" s="272"/>
      <c r="BU192" s="272"/>
      <c r="BV192" s="272"/>
      <c r="BW192" s="272"/>
      <c r="BX192" s="272"/>
      <c r="BY192" s="272"/>
      <c r="BZ192" s="272"/>
      <c r="CA192" s="272"/>
      <c r="CB192" s="272"/>
    </row>
    <row r="193" spans="1:80" s="332" customFormat="1" ht="15" x14ac:dyDescent="0.2">
      <c r="A193" s="331"/>
      <c r="C193" s="331"/>
      <c r="E193" s="293"/>
      <c r="F193" s="293"/>
      <c r="G193" s="293"/>
      <c r="H193" s="293"/>
      <c r="I193" s="293"/>
      <c r="J193" s="293"/>
      <c r="K193" s="293"/>
      <c r="L193" s="293"/>
      <c r="M193" s="293"/>
      <c r="N193" s="293"/>
      <c r="O193" s="293"/>
      <c r="P193" s="293"/>
      <c r="Q193" s="293"/>
      <c r="R193" s="333"/>
      <c r="S193" s="334"/>
      <c r="T193" s="294"/>
      <c r="U193" s="294"/>
      <c r="V193" s="294"/>
      <c r="W193" s="294"/>
      <c r="X193" s="294"/>
      <c r="Y193" s="294"/>
      <c r="Z193" s="294"/>
      <c r="AA193" s="294"/>
      <c r="AB193" s="294"/>
      <c r="AC193" s="294"/>
      <c r="AD193" s="294"/>
      <c r="AE193" s="294"/>
      <c r="AF193" s="335"/>
      <c r="AG193" s="295"/>
      <c r="AH193" s="295"/>
      <c r="AI193" s="295"/>
      <c r="AJ193" s="295"/>
      <c r="AK193" s="295"/>
      <c r="AL193" s="295"/>
      <c r="AM193" s="295"/>
      <c r="AN193" s="295"/>
      <c r="AO193" s="295"/>
      <c r="AP193" s="295"/>
      <c r="AQ193" s="295"/>
      <c r="AR193" s="295"/>
      <c r="AS193" s="295"/>
      <c r="AT193" s="295"/>
      <c r="AU193" s="295"/>
      <c r="AV193" s="295"/>
      <c r="AW193" s="295"/>
      <c r="AX193" s="295"/>
      <c r="AY193" s="295"/>
      <c r="AZ193" s="295"/>
      <c r="BA193" s="295"/>
      <c r="BB193" s="295"/>
      <c r="BC193" s="295"/>
      <c r="BD193" s="295"/>
      <c r="BE193" s="295"/>
      <c r="BF193" s="295"/>
      <c r="BG193" s="295"/>
      <c r="BH193" s="295"/>
      <c r="BI193" s="295"/>
      <c r="BJ193" s="381"/>
      <c r="BK193" s="272"/>
      <c r="BL193" s="272"/>
      <c r="BM193" s="272"/>
      <c r="BN193" s="272"/>
      <c r="BO193" s="272"/>
      <c r="BP193" s="272"/>
      <c r="BQ193" s="272"/>
      <c r="BR193" s="272"/>
      <c r="BS193" s="272"/>
      <c r="BT193" s="272"/>
      <c r="BU193" s="272"/>
      <c r="BV193" s="272"/>
      <c r="BW193" s="272"/>
      <c r="BX193" s="272"/>
      <c r="BY193" s="272"/>
      <c r="BZ193" s="272"/>
      <c r="CA193" s="272"/>
      <c r="CB193" s="272"/>
    </row>
    <row r="194" spans="1:80" s="332" customFormat="1" ht="15" x14ac:dyDescent="0.2">
      <c r="A194" s="331"/>
      <c r="C194" s="331"/>
      <c r="E194" s="293"/>
      <c r="F194" s="293"/>
      <c r="G194" s="293"/>
      <c r="H194" s="293"/>
      <c r="I194" s="293"/>
      <c r="J194" s="293"/>
      <c r="K194" s="293"/>
      <c r="L194" s="293"/>
      <c r="M194" s="293"/>
      <c r="N194" s="293"/>
      <c r="O194" s="293"/>
      <c r="P194" s="293"/>
      <c r="Q194" s="293"/>
      <c r="R194" s="333"/>
      <c r="S194" s="334"/>
      <c r="T194" s="294"/>
      <c r="U194" s="294"/>
      <c r="V194" s="294"/>
      <c r="W194" s="294"/>
      <c r="X194" s="294"/>
      <c r="Y194" s="294"/>
      <c r="Z194" s="294"/>
      <c r="AA194" s="294"/>
      <c r="AB194" s="294"/>
      <c r="AC194" s="294"/>
      <c r="AD194" s="294"/>
      <c r="AE194" s="294"/>
      <c r="AF194" s="335"/>
      <c r="AG194" s="295"/>
      <c r="AH194" s="295"/>
      <c r="AI194" s="295"/>
      <c r="AJ194" s="295"/>
      <c r="AK194" s="295"/>
      <c r="AL194" s="295"/>
      <c r="AM194" s="295"/>
      <c r="AN194" s="295"/>
      <c r="AO194" s="295"/>
      <c r="AP194" s="295"/>
      <c r="AQ194" s="295"/>
      <c r="AR194" s="295"/>
      <c r="AS194" s="295"/>
      <c r="AT194" s="295"/>
      <c r="AU194" s="295"/>
      <c r="AV194" s="295"/>
      <c r="AW194" s="295"/>
      <c r="AX194" s="295"/>
      <c r="AY194" s="295"/>
      <c r="AZ194" s="295"/>
      <c r="BA194" s="295"/>
      <c r="BB194" s="295"/>
      <c r="BC194" s="295"/>
      <c r="BD194" s="295"/>
      <c r="BE194" s="295"/>
      <c r="BF194" s="295"/>
      <c r="BG194" s="295"/>
      <c r="BH194" s="295"/>
      <c r="BI194" s="295"/>
      <c r="BJ194" s="381"/>
      <c r="BK194" s="272"/>
      <c r="BL194" s="272"/>
      <c r="BM194" s="272"/>
      <c r="BN194" s="272"/>
      <c r="BO194" s="272"/>
      <c r="BP194" s="272"/>
      <c r="BQ194" s="272"/>
      <c r="BR194" s="272"/>
      <c r="BS194" s="272"/>
      <c r="BT194" s="272"/>
      <c r="BU194" s="272"/>
      <c r="BV194" s="272"/>
      <c r="BW194" s="272"/>
      <c r="BX194" s="272"/>
      <c r="BY194" s="272"/>
      <c r="BZ194" s="272"/>
      <c r="CA194" s="272"/>
      <c r="CB194" s="272"/>
    </row>
    <row r="195" spans="1:80" s="332" customFormat="1" ht="15" x14ac:dyDescent="0.2">
      <c r="A195" s="331"/>
      <c r="C195" s="331"/>
      <c r="E195" s="293"/>
      <c r="F195" s="293"/>
      <c r="G195" s="293"/>
      <c r="H195" s="293"/>
      <c r="I195" s="293"/>
      <c r="J195" s="293"/>
      <c r="K195" s="293"/>
      <c r="L195" s="293"/>
      <c r="M195" s="293"/>
      <c r="N195" s="293"/>
      <c r="O195" s="293"/>
      <c r="P195" s="293"/>
      <c r="Q195" s="293"/>
      <c r="R195" s="333"/>
      <c r="S195" s="334"/>
      <c r="T195" s="294"/>
      <c r="U195" s="294"/>
      <c r="V195" s="294"/>
      <c r="W195" s="294"/>
      <c r="X195" s="294"/>
      <c r="Y195" s="294"/>
      <c r="Z195" s="294"/>
      <c r="AA195" s="294"/>
      <c r="AB195" s="294"/>
      <c r="AC195" s="294"/>
      <c r="AD195" s="294"/>
      <c r="AE195" s="294"/>
      <c r="AF195" s="335"/>
      <c r="AG195" s="295"/>
      <c r="AH195" s="295"/>
      <c r="AI195" s="295"/>
      <c r="AJ195" s="295"/>
      <c r="AK195" s="295"/>
      <c r="AL195" s="295"/>
      <c r="AM195" s="295"/>
      <c r="AN195" s="295"/>
      <c r="AO195" s="295"/>
      <c r="AP195" s="295"/>
      <c r="AQ195" s="295"/>
      <c r="AR195" s="295"/>
      <c r="AS195" s="295"/>
      <c r="AT195" s="295"/>
      <c r="AU195" s="295"/>
      <c r="AV195" s="295"/>
      <c r="AW195" s="295"/>
      <c r="AX195" s="295"/>
      <c r="AY195" s="295"/>
      <c r="AZ195" s="295"/>
      <c r="BA195" s="295"/>
      <c r="BB195" s="295"/>
      <c r="BC195" s="295"/>
      <c r="BD195" s="295"/>
      <c r="BE195" s="295"/>
      <c r="BF195" s="295"/>
      <c r="BG195" s="295"/>
      <c r="BH195" s="295"/>
      <c r="BI195" s="295"/>
      <c r="BJ195" s="381"/>
      <c r="BK195" s="272"/>
      <c r="BL195" s="272"/>
      <c r="BM195" s="272"/>
      <c r="BN195" s="272"/>
      <c r="BO195" s="272"/>
      <c r="BP195" s="272"/>
      <c r="BQ195" s="272"/>
      <c r="BR195" s="272"/>
      <c r="BS195" s="272"/>
      <c r="BT195" s="272"/>
      <c r="BU195" s="272"/>
      <c r="BV195" s="272"/>
      <c r="BW195" s="272"/>
      <c r="BX195" s="272"/>
      <c r="BY195" s="272"/>
      <c r="BZ195" s="272"/>
      <c r="CA195" s="272"/>
      <c r="CB195" s="272"/>
    </row>
    <row r="196" spans="1:80" s="332" customFormat="1" ht="15" x14ac:dyDescent="0.2">
      <c r="A196" s="331"/>
      <c r="C196" s="331"/>
      <c r="E196" s="293"/>
      <c r="F196" s="293"/>
      <c r="G196" s="293"/>
      <c r="H196" s="293"/>
      <c r="I196" s="293"/>
      <c r="J196" s="293"/>
      <c r="K196" s="293"/>
      <c r="L196" s="293"/>
      <c r="M196" s="293"/>
      <c r="N196" s="293"/>
      <c r="O196" s="293"/>
      <c r="P196" s="293"/>
      <c r="Q196" s="293"/>
      <c r="R196" s="333"/>
      <c r="S196" s="334"/>
      <c r="T196" s="294"/>
      <c r="U196" s="294"/>
      <c r="V196" s="294"/>
      <c r="W196" s="294"/>
      <c r="X196" s="294"/>
      <c r="Y196" s="294"/>
      <c r="Z196" s="294"/>
      <c r="AA196" s="294"/>
      <c r="AB196" s="294"/>
      <c r="AC196" s="294"/>
      <c r="AD196" s="294"/>
      <c r="AE196" s="294"/>
      <c r="AF196" s="335"/>
      <c r="AG196" s="295"/>
      <c r="AH196" s="295"/>
      <c r="AI196" s="295"/>
      <c r="AJ196" s="295"/>
      <c r="AK196" s="295"/>
      <c r="AL196" s="295"/>
      <c r="AM196" s="295"/>
      <c r="AN196" s="295"/>
      <c r="AO196" s="295"/>
      <c r="AP196" s="295"/>
      <c r="AQ196" s="295"/>
      <c r="AR196" s="295"/>
      <c r="AS196" s="295"/>
      <c r="AT196" s="295"/>
      <c r="AU196" s="295"/>
      <c r="AV196" s="295"/>
      <c r="AW196" s="295"/>
      <c r="AX196" s="295"/>
      <c r="AY196" s="295"/>
      <c r="AZ196" s="295"/>
      <c r="BA196" s="295"/>
      <c r="BB196" s="295"/>
      <c r="BC196" s="295"/>
      <c r="BD196" s="295"/>
      <c r="BE196" s="295"/>
      <c r="BF196" s="295"/>
      <c r="BG196" s="295"/>
      <c r="BH196" s="295"/>
      <c r="BI196" s="295"/>
      <c r="BJ196" s="381"/>
      <c r="BK196" s="272"/>
      <c r="BL196" s="272"/>
      <c r="BM196" s="272"/>
      <c r="BN196" s="272"/>
      <c r="BO196" s="272"/>
      <c r="BP196" s="272"/>
      <c r="BQ196" s="272"/>
      <c r="BR196" s="272"/>
      <c r="BS196" s="272"/>
      <c r="BT196" s="272"/>
      <c r="BU196" s="272"/>
      <c r="BV196" s="272"/>
      <c r="BW196" s="272"/>
      <c r="BX196" s="272"/>
      <c r="BY196" s="272"/>
      <c r="BZ196" s="272"/>
      <c r="CA196" s="272"/>
      <c r="CB196" s="272"/>
    </row>
    <row r="197" spans="1:80" s="332" customFormat="1" ht="15" x14ac:dyDescent="0.2">
      <c r="A197" s="331"/>
      <c r="C197" s="331"/>
      <c r="E197" s="293"/>
      <c r="F197" s="293"/>
      <c r="G197" s="293"/>
      <c r="H197" s="293"/>
      <c r="I197" s="293"/>
      <c r="J197" s="293"/>
      <c r="K197" s="293"/>
      <c r="L197" s="293"/>
      <c r="M197" s="293"/>
      <c r="N197" s="293"/>
      <c r="O197" s="293"/>
      <c r="P197" s="293"/>
      <c r="Q197" s="293"/>
      <c r="R197" s="333"/>
      <c r="S197" s="334"/>
      <c r="T197" s="294"/>
      <c r="U197" s="294"/>
      <c r="V197" s="294"/>
      <c r="W197" s="294"/>
      <c r="X197" s="294"/>
      <c r="Y197" s="294"/>
      <c r="Z197" s="294"/>
      <c r="AA197" s="294"/>
      <c r="AB197" s="294"/>
      <c r="AC197" s="294"/>
      <c r="AD197" s="294"/>
      <c r="AE197" s="294"/>
      <c r="AF197" s="335"/>
      <c r="AG197" s="295"/>
      <c r="AH197" s="295"/>
      <c r="AI197" s="295"/>
      <c r="AJ197" s="295"/>
      <c r="AK197" s="295"/>
      <c r="AL197" s="295"/>
      <c r="AM197" s="295"/>
      <c r="AN197" s="295"/>
      <c r="AO197" s="295"/>
      <c r="AP197" s="295"/>
      <c r="AQ197" s="295"/>
      <c r="AR197" s="295"/>
      <c r="AS197" s="295"/>
      <c r="AT197" s="295"/>
      <c r="AU197" s="295"/>
      <c r="AV197" s="295"/>
      <c r="AW197" s="295"/>
      <c r="AX197" s="295"/>
      <c r="AY197" s="295"/>
      <c r="AZ197" s="295"/>
      <c r="BA197" s="295"/>
      <c r="BB197" s="295"/>
      <c r="BC197" s="295"/>
      <c r="BD197" s="295"/>
      <c r="BE197" s="295"/>
      <c r="BF197" s="295"/>
      <c r="BG197" s="295"/>
      <c r="BH197" s="295"/>
      <c r="BI197" s="295"/>
      <c r="BJ197" s="381"/>
      <c r="BK197" s="272"/>
      <c r="BL197" s="272"/>
      <c r="BM197" s="272"/>
      <c r="BN197" s="272"/>
      <c r="BO197" s="272"/>
      <c r="BP197" s="272"/>
      <c r="BQ197" s="272"/>
      <c r="BR197" s="272"/>
      <c r="BS197" s="272"/>
      <c r="BT197" s="272"/>
      <c r="BU197" s="272"/>
      <c r="BV197" s="272"/>
      <c r="BW197" s="272"/>
      <c r="BX197" s="272"/>
      <c r="BY197" s="272"/>
      <c r="BZ197" s="272"/>
      <c r="CA197" s="272"/>
      <c r="CB197" s="272"/>
    </row>
    <row r="198" spans="1:80" s="332" customFormat="1" ht="15" x14ac:dyDescent="0.2">
      <c r="A198" s="331"/>
      <c r="C198" s="331"/>
      <c r="E198" s="293"/>
      <c r="F198" s="293"/>
      <c r="G198" s="293"/>
      <c r="H198" s="293"/>
      <c r="I198" s="293"/>
      <c r="J198" s="293"/>
      <c r="K198" s="293"/>
      <c r="L198" s="293"/>
      <c r="M198" s="293"/>
      <c r="N198" s="293"/>
      <c r="O198" s="293"/>
      <c r="P198" s="293"/>
      <c r="Q198" s="293"/>
      <c r="R198" s="333"/>
      <c r="S198" s="334"/>
      <c r="T198" s="294"/>
      <c r="U198" s="294"/>
      <c r="V198" s="294"/>
      <c r="W198" s="294"/>
      <c r="X198" s="294"/>
      <c r="Y198" s="294"/>
      <c r="Z198" s="294"/>
      <c r="AA198" s="294"/>
      <c r="AB198" s="294"/>
      <c r="AC198" s="294"/>
      <c r="AD198" s="294"/>
      <c r="AE198" s="294"/>
      <c r="AF198" s="335"/>
      <c r="AG198" s="295"/>
      <c r="AH198" s="295"/>
      <c r="AI198" s="295"/>
      <c r="AJ198" s="295"/>
      <c r="AK198" s="295"/>
      <c r="AL198" s="295"/>
      <c r="AM198" s="295"/>
      <c r="AN198" s="295"/>
      <c r="AO198" s="295"/>
      <c r="AP198" s="295"/>
      <c r="AQ198" s="295"/>
      <c r="AR198" s="295"/>
      <c r="AS198" s="295"/>
      <c r="AT198" s="295"/>
      <c r="AU198" s="295"/>
      <c r="AV198" s="295"/>
      <c r="AW198" s="295"/>
      <c r="AX198" s="295"/>
      <c r="AY198" s="295"/>
      <c r="AZ198" s="295"/>
      <c r="BA198" s="295"/>
      <c r="BB198" s="295"/>
      <c r="BC198" s="295"/>
      <c r="BD198" s="295"/>
      <c r="BE198" s="295"/>
      <c r="BF198" s="295"/>
      <c r="BG198" s="295"/>
      <c r="BH198" s="295"/>
      <c r="BI198" s="295"/>
      <c r="BJ198" s="381"/>
      <c r="BK198" s="272"/>
      <c r="BL198" s="272"/>
      <c r="BM198" s="272"/>
      <c r="BN198" s="272"/>
      <c r="BO198" s="272"/>
      <c r="BP198" s="272"/>
      <c r="BQ198" s="272"/>
      <c r="BR198" s="272"/>
      <c r="BS198" s="272"/>
      <c r="BT198" s="272"/>
      <c r="BU198" s="272"/>
      <c r="BV198" s="272"/>
      <c r="BW198" s="272"/>
      <c r="BX198" s="272"/>
      <c r="BY198" s="272"/>
      <c r="BZ198" s="272"/>
      <c r="CA198" s="272"/>
      <c r="CB198" s="272"/>
    </row>
    <row r="199" spans="1:80" s="332" customFormat="1" ht="15" x14ac:dyDescent="0.2">
      <c r="A199" s="331"/>
      <c r="C199" s="331"/>
      <c r="E199" s="293"/>
      <c r="F199" s="293"/>
      <c r="G199" s="293"/>
      <c r="H199" s="293"/>
      <c r="I199" s="293"/>
      <c r="J199" s="293"/>
      <c r="K199" s="293"/>
      <c r="L199" s="293"/>
      <c r="M199" s="293"/>
      <c r="N199" s="293"/>
      <c r="O199" s="293"/>
      <c r="P199" s="293"/>
      <c r="Q199" s="293"/>
      <c r="R199" s="333"/>
      <c r="S199" s="334"/>
      <c r="T199" s="294"/>
      <c r="U199" s="294"/>
      <c r="V199" s="294"/>
      <c r="W199" s="294"/>
      <c r="X199" s="294"/>
      <c r="Y199" s="294"/>
      <c r="Z199" s="294"/>
      <c r="AA199" s="294"/>
      <c r="AB199" s="294"/>
      <c r="AC199" s="294"/>
      <c r="AD199" s="294"/>
      <c r="AE199" s="294"/>
      <c r="AF199" s="335"/>
      <c r="AG199" s="295"/>
      <c r="AH199" s="295"/>
      <c r="AI199" s="295"/>
      <c r="AJ199" s="295"/>
      <c r="AK199" s="295"/>
      <c r="AL199" s="295"/>
      <c r="AM199" s="295"/>
      <c r="AN199" s="295"/>
      <c r="AO199" s="295"/>
      <c r="AP199" s="295"/>
      <c r="AQ199" s="295"/>
      <c r="AR199" s="295"/>
      <c r="AS199" s="295"/>
      <c r="AT199" s="295"/>
      <c r="AU199" s="295"/>
      <c r="AV199" s="295"/>
      <c r="AW199" s="295"/>
      <c r="AX199" s="295"/>
      <c r="AY199" s="295"/>
      <c r="AZ199" s="295"/>
      <c r="BA199" s="295"/>
      <c r="BB199" s="295"/>
      <c r="BC199" s="295"/>
      <c r="BD199" s="295"/>
      <c r="BE199" s="295"/>
      <c r="BF199" s="295"/>
      <c r="BG199" s="295"/>
      <c r="BH199" s="295"/>
      <c r="BI199" s="295"/>
      <c r="BJ199" s="381"/>
      <c r="BK199" s="272"/>
      <c r="BL199" s="272"/>
      <c r="BM199" s="272"/>
      <c r="BN199" s="272"/>
      <c r="BO199" s="272"/>
      <c r="BP199" s="272"/>
      <c r="BQ199" s="272"/>
      <c r="BR199" s="272"/>
      <c r="BS199" s="272"/>
      <c r="BT199" s="272"/>
      <c r="BU199" s="272"/>
      <c r="BV199" s="272"/>
      <c r="BW199" s="272"/>
      <c r="BX199" s="272"/>
      <c r="BY199" s="272"/>
      <c r="BZ199" s="272"/>
      <c r="CA199" s="272"/>
      <c r="CB199" s="272"/>
    </row>
    <row r="200" spans="1:80" s="332" customFormat="1" ht="15" x14ac:dyDescent="0.2">
      <c r="A200" s="331"/>
      <c r="C200" s="331"/>
      <c r="E200" s="293"/>
      <c r="F200" s="293"/>
      <c r="G200" s="293"/>
      <c r="H200" s="293"/>
      <c r="I200" s="293"/>
      <c r="J200" s="293"/>
      <c r="K200" s="293"/>
      <c r="L200" s="293"/>
      <c r="M200" s="293"/>
      <c r="N200" s="293"/>
      <c r="O200" s="293"/>
      <c r="P200" s="293"/>
      <c r="Q200" s="293"/>
      <c r="R200" s="333"/>
      <c r="S200" s="334"/>
      <c r="T200" s="294"/>
      <c r="U200" s="294"/>
      <c r="V200" s="294"/>
      <c r="W200" s="294"/>
      <c r="X200" s="294"/>
      <c r="Y200" s="294"/>
      <c r="Z200" s="294"/>
      <c r="AA200" s="294"/>
      <c r="AB200" s="294"/>
      <c r="AC200" s="294"/>
      <c r="AD200" s="294"/>
      <c r="AE200" s="294"/>
      <c r="AF200" s="335"/>
      <c r="AG200" s="295"/>
      <c r="AH200" s="295"/>
      <c r="AI200" s="295"/>
      <c r="AJ200" s="295"/>
      <c r="AK200" s="295"/>
      <c r="AL200" s="295"/>
      <c r="AM200" s="295"/>
      <c r="AN200" s="295"/>
      <c r="AO200" s="295"/>
      <c r="AP200" s="295"/>
      <c r="AQ200" s="295"/>
      <c r="AR200" s="295"/>
      <c r="AS200" s="295"/>
      <c r="AT200" s="295"/>
      <c r="AU200" s="295"/>
      <c r="AV200" s="295"/>
      <c r="AW200" s="295"/>
      <c r="AX200" s="295"/>
      <c r="AY200" s="295"/>
      <c r="AZ200" s="295"/>
      <c r="BA200" s="295"/>
      <c r="BB200" s="295"/>
      <c r="BC200" s="295"/>
      <c r="BD200" s="295"/>
      <c r="BE200" s="295"/>
      <c r="BF200" s="295"/>
      <c r="BG200" s="295"/>
      <c r="BH200" s="295"/>
      <c r="BI200" s="295"/>
      <c r="BJ200" s="381"/>
      <c r="BK200" s="272"/>
      <c r="BL200" s="272"/>
      <c r="BM200" s="272"/>
      <c r="BN200" s="272"/>
      <c r="BO200" s="272"/>
      <c r="BP200" s="272"/>
      <c r="BQ200" s="272"/>
      <c r="BR200" s="272"/>
      <c r="BS200" s="272"/>
      <c r="BT200" s="272"/>
      <c r="BU200" s="272"/>
      <c r="BV200" s="272"/>
      <c r="BW200" s="272"/>
      <c r="BX200" s="272"/>
      <c r="BY200" s="272"/>
      <c r="BZ200" s="272"/>
      <c r="CA200" s="272"/>
      <c r="CB200" s="272"/>
    </row>
    <row r="201" spans="1:80" s="332" customFormat="1" ht="15" x14ac:dyDescent="0.2">
      <c r="A201" s="331"/>
      <c r="C201" s="331"/>
      <c r="E201" s="293"/>
      <c r="F201" s="293"/>
      <c r="G201" s="293"/>
      <c r="H201" s="293"/>
      <c r="I201" s="293"/>
      <c r="J201" s="293"/>
      <c r="K201" s="293"/>
      <c r="L201" s="293"/>
      <c r="M201" s="293"/>
      <c r="N201" s="293"/>
      <c r="O201" s="293"/>
      <c r="P201" s="293"/>
      <c r="Q201" s="293"/>
      <c r="R201" s="333"/>
      <c r="S201" s="334"/>
      <c r="T201" s="342"/>
      <c r="U201" s="342"/>
      <c r="V201" s="342"/>
      <c r="W201" s="342"/>
      <c r="X201" s="342"/>
      <c r="Y201" s="342"/>
      <c r="Z201" s="342"/>
      <c r="AA201" s="342"/>
      <c r="AB201" s="342"/>
      <c r="AC201" s="342"/>
      <c r="AD201" s="342"/>
      <c r="AE201" s="342"/>
      <c r="AF201" s="335"/>
      <c r="AG201" s="342"/>
      <c r="AH201" s="342"/>
      <c r="AI201" s="342"/>
      <c r="AJ201" s="342"/>
      <c r="AK201" s="342"/>
      <c r="AL201" s="342"/>
      <c r="AM201" s="342"/>
      <c r="AN201" s="342"/>
      <c r="AO201" s="342"/>
      <c r="AP201" s="342"/>
      <c r="AQ201" s="342"/>
      <c r="AR201" s="342"/>
      <c r="AS201" s="342"/>
      <c r="AT201" s="342"/>
      <c r="AU201" s="342"/>
      <c r="AV201" s="342"/>
      <c r="AW201" s="342"/>
      <c r="AX201" s="342"/>
      <c r="AY201" s="342"/>
      <c r="AZ201" s="342"/>
      <c r="BA201" s="342"/>
      <c r="BB201" s="342"/>
      <c r="BC201" s="342"/>
      <c r="BD201" s="342"/>
      <c r="BE201" s="342"/>
      <c r="BF201" s="342"/>
      <c r="BG201" s="342"/>
      <c r="BH201" s="342"/>
      <c r="BI201" s="342"/>
      <c r="BJ201" s="381"/>
      <c r="BK201" s="272"/>
      <c r="BL201" s="272"/>
      <c r="BM201" s="272"/>
      <c r="BN201" s="272"/>
      <c r="BO201" s="272"/>
      <c r="BP201" s="272"/>
      <c r="BQ201" s="272"/>
      <c r="BR201" s="272"/>
      <c r="BS201" s="272"/>
      <c r="BT201" s="272"/>
      <c r="BU201" s="272"/>
      <c r="BV201" s="272"/>
      <c r="BW201" s="272"/>
      <c r="BX201" s="272"/>
      <c r="BY201" s="272"/>
      <c r="BZ201" s="272"/>
      <c r="CA201" s="272"/>
      <c r="CB201" s="272"/>
    </row>
    <row r="202" spans="1:80" s="332" customFormat="1" ht="15" x14ac:dyDescent="0.2">
      <c r="A202" s="331"/>
      <c r="C202" s="331"/>
      <c r="E202" s="293"/>
      <c r="F202" s="293"/>
      <c r="G202" s="293"/>
      <c r="H202" s="293"/>
      <c r="I202" s="293"/>
      <c r="J202" s="293"/>
      <c r="K202" s="293"/>
      <c r="L202" s="293"/>
      <c r="M202" s="293"/>
      <c r="N202" s="293"/>
      <c r="O202" s="293"/>
      <c r="P202" s="293"/>
      <c r="Q202" s="293"/>
      <c r="R202" s="333"/>
      <c r="S202" s="334"/>
      <c r="T202" s="342"/>
      <c r="U202" s="342"/>
      <c r="V202" s="342"/>
      <c r="W202" s="342"/>
      <c r="X202" s="342"/>
      <c r="Y202" s="342"/>
      <c r="Z202" s="342"/>
      <c r="AA202" s="342"/>
      <c r="AB202" s="342"/>
      <c r="AC202" s="342"/>
      <c r="AD202" s="342"/>
      <c r="AE202" s="342"/>
      <c r="AF202" s="335"/>
      <c r="AG202" s="342"/>
      <c r="AH202" s="342"/>
      <c r="AI202" s="342"/>
      <c r="AJ202" s="342"/>
      <c r="AK202" s="342"/>
      <c r="AL202" s="342"/>
      <c r="AM202" s="342"/>
      <c r="AN202" s="342"/>
      <c r="AO202" s="342"/>
      <c r="AP202" s="342"/>
      <c r="AQ202" s="342"/>
      <c r="AR202" s="342"/>
      <c r="AS202" s="342"/>
      <c r="AT202" s="342"/>
      <c r="AU202" s="342"/>
      <c r="AV202" s="342"/>
      <c r="AW202" s="342"/>
      <c r="AX202" s="342"/>
      <c r="AY202" s="342"/>
      <c r="AZ202" s="342"/>
      <c r="BA202" s="342"/>
      <c r="BB202" s="342"/>
      <c r="BC202" s="342"/>
      <c r="BD202" s="342"/>
      <c r="BE202" s="342"/>
      <c r="BF202" s="342"/>
      <c r="BG202" s="342"/>
      <c r="BH202" s="342"/>
      <c r="BI202" s="342"/>
      <c r="BJ202" s="381"/>
      <c r="BK202" s="272"/>
      <c r="BL202" s="272"/>
      <c r="BM202" s="272"/>
      <c r="BN202" s="272"/>
      <c r="BO202" s="272"/>
      <c r="BP202" s="272"/>
      <c r="BQ202" s="272"/>
      <c r="BR202" s="272"/>
      <c r="BS202" s="272"/>
      <c r="BT202" s="272"/>
      <c r="BU202" s="272"/>
      <c r="BV202" s="272"/>
      <c r="BW202" s="272"/>
      <c r="BX202" s="272"/>
      <c r="BY202" s="272"/>
      <c r="BZ202" s="272"/>
      <c r="CA202" s="272"/>
      <c r="CB202" s="272"/>
    </row>
    <row r="203" spans="1:80" s="332" customFormat="1" ht="15" x14ac:dyDescent="0.2">
      <c r="A203" s="331"/>
      <c r="C203" s="331"/>
      <c r="E203" s="377"/>
      <c r="F203" s="377"/>
      <c r="G203" s="377"/>
      <c r="H203" s="377"/>
      <c r="I203" s="377"/>
      <c r="J203" s="377"/>
      <c r="K203" s="377"/>
      <c r="L203" s="377"/>
      <c r="M203" s="377"/>
      <c r="N203" s="377"/>
      <c r="O203" s="377"/>
      <c r="P203" s="377"/>
      <c r="Q203" s="378"/>
      <c r="R203" s="333"/>
      <c r="S203" s="334"/>
      <c r="T203" s="379"/>
      <c r="U203" s="379"/>
      <c r="V203" s="379"/>
      <c r="W203" s="379"/>
      <c r="X203" s="379"/>
      <c r="Y203" s="379"/>
      <c r="Z203" s="379"/>
      <c r="AA203" s="379"/>
      <c r="AB203" s="379"/>
      <c r="AC203" s="379"/>
      <c r="AD203" s="379"/>
      <c r="AE203" s="380"/>
      <c r="AF203" s="335"/>
      <c r="AG203" s="379"/>
      <c r="AH203" s="379"/>
      <c r="AI203" s="379"/>
      <c r="AJ203" s="379"/>
      <c r="AK203" s="379"/>
      <c r="AL203" s="379"/>
      <c r="AM203" s="379"/>
      <c r="AN203" s="379"/>
      <c r="AO203" s="379"/>
      <c r="AP203" s="379"/>
      <c r="AQ203" s="379"/>
      <c r="AR203" s="379"/>
      <c r="AS203" s="342"/>
      <c r="AT203" s="379"/>
      <c r="AU203" s="379"/>
      <c r="AV203" s="379"/>
      <c r="AW203" s="379"/>
      <c r="AX203" s="379"/>
      <c r="AY203" s="379"/>
      <c r="AZ203" s="379"/>
      <c r="BA203" s="379"/>
      <c r="BB203" s="379"/>
      <c r="BC203" s="379"/>
      <c r="BD203" s="379"/>
      <c r="BE203" s="379"/>
      <c r="BF203" s="342"/>
      <c r="BG203" s="342"/>
      <c r="BH203" s="343"/>
      <c r="BI203" s="343"/>
      <c r="BJ203" s="381"/>
      <c r="BK203" s="272"/>
      <c r="BL203" s="272"/>
      <c r="BM203" s="272"/>
      <c r="BN203" s="272"/>
      <c r="BO203" s="272"/>
      <c r="BP203" s="272"/>
      <c r="BQ203" s="272"/>
      <c r="BR203" s="272"/>
      <c r="BS203" s="272"/>
      <c r="BT203" s="272"/>
      <c r="BU203" s="272"/>
      <c r="BV203" s="272"/>
      <c r="BW203" s="272"/>
      <c r="BX203" s="272"/>
      <c r="BY203" s="272"/>
      <c r="BZ203" s="272"/>
      <c r="CA203" s="272"/>
      <c r="CB203" s="272"/>
    </row>
    <row r="204" spans="1:80" s="332" customFormat="1" ht="15" x14ac:dyDescent="0.2">
      <c r="A204" s="331"/>
      <c r="C204" s="331"/>
      <c r="E204" s="333"/>
      <c r="F204" s="333"/>
      <c r="G204" s="333"/>
      <c r="H204" s="333"/>
      <c r="I204" s="333"/>
      <c r="J204" s="333"/>
      <c r="K204" s="333"/>
      <c r="L204" s="333"/>
      <c r="M204" s="333"/>
      <c r="N204" s="333"/>
      <c r="O204" s="333"/>
      <c r="P204" s="333"/>
      <c r="Q204" s="344"/>
      <c r="R204" s="333"/>
      <c r="S204" s="334"/>
      <c r="AE204" s="345"/>
      <c r="AF204" s="335"/>
      <c r="AS204" s="336"/>
      <c r="BF204" s="336"/>
      <c r="BG204" s="336"/>
      <c r="BH204" s="337"/>
      <c r="BI204" s="337"/>
      <c r="BJ204" s="381"/>
      <c r="BK204" s="272"/>
      <c r="BL204" s="272"/>
      <c r="BM204" s="272"/>
      <c r="BN204" s="272"/>
      <c r="BO204" s="272"/>
      <c r="BP204" s="272"/>
      <c r="BQ204" s="272"/>
      <c r="BR204" s="272"/>
      <c r="BS204" s="272"/>
      <c r="BT204" s="272"/>
      <c r="BU204" s="272"/>
      <c r="BV204" s="272"/>
      <c r="BW204" s="272"/>
      <c r="BX204" s="272"/>
      <c r="BY204" s="272"/>
      <c r="BZ204" s="272"/>
      <c r="CA204" s="272"/>
      <c r="CB204" s="272"/>
    </row>
    <row r="205" spans="1:80" s="332" customFormat="1" ht="15" x14ac:dyDescent="0.2">
      <c r="A205" s="331"/>
      <c r="C205" s="331"/>
      <c r="E205" s="333"/>
      <c r="F205" s="333"/>
      <c r="G205" s="333"/>
      <c r="H205" s="333"/>
      <c r="I205" s="333"/>
      <c r="J205" s="333"/>
      <c r="K205" s="333"/>
      <c r="L205" s="333"/>
      <c r="M205" s="333"/>
      <c r="N205" s="333"/>
      <c r="O205" s="333"/>
      <c r="P205" s="333"/>
      <c r="Q205" s="344"/>
      <c r="R205" s="333"/>
      <c r="S205" s="334"/>
      <c r="AE205" s="345"/>
      <c r="AF205" s="335"/>
      <c r="AS205" s="336"/>
      <c r="BF205" s="336"/>
      <c r="BG205" s="336"/>
      <c r="BH205" s="337"/>
      <c r="BI205" s="337"/>
      <c r="BJ205" s="381"/>
      <c r="BK205" s="272"/>
      <c r="BL205" s="272"/>
      <c r="BM205" s="272"/>
      <c r="BN205" s="272"/>
      <c r="BO205" s="272"/>
      <c r="BP205" s="272"/>
      <c r="BQ205" s="272"/>
      <c r="BR205" s="272"/>
      <c r="BS205" s="272"/>
      <c r="BT205" s="272"/>
      <c r="BU205" s="272"/>
      <c r="BV205" s="272"/>
      <c r="BW205" s="272"/>
      <c r="BX205" s="272"/>
      <c r="BY205" s="272"/>
      <c r="BZ205" s="272"/>
      <c r="CA205" s="272"/>
      <c r="CB205" s="272"/>
    </row>
    <row r="206" spans="1:80" s="332" customFormat="1" ht="15" x14ac:dyDescent="0.2">
      <c r="A206" s="331"/>
      <c r="C206" s="331"/>
      <c r="E206" s="333"/>
      <c r="F206" s="333"/>
      <c r="G206" s="333"/>
      <c r="H206" s="333"/>
      <c r="I206" s="333"/>
      <c r="J206" s="333"/>
      <c r="K206" s="333"/>
      <c r="L206" s="333"/>
      <c r="M206" s="333"/>
      <c r="N206" s="333"/>
      <c r="O206" s="333"/>
      <c r="P206" s="333"/>
      <c r="Q206" s="344"/>
      <c r="R206" s="333"/>
      <c r="S206" s="334"/>
      <c r="AE206" s="345"/>
      <c r="AF206" s="335"/>
      <c r="AS206" s="336"/>
      <c r="BF206" s="336"/>
      <c r="BG206" s="336"/>
      <c r="BH206" s="337"/>
      <c r="BI206" s="337"/>
      <c r="BJ206" s="381"/>
      <c r="BK206" s="272"/>
      <c r="BL206" s="272"/>
      <c r="BM206" s="272"/>
      <c r="BN206" s="272"/>
      <c r="BO206" s="272"/>
      <c r="BP206" s="272"/>
      <c r="BQ206" s="272"/>
      <c r="BR206" s="272"/>
      <c r="BS206" s="272"/>
      <c r="BT206" s="272"/>
      <c r="BU206" s="272"/>
      <c r="BV206" s="272"/>
      <c r="BW206" s="272"/>
      <c r="BX206" s="272"/>
      <c r="BY206" s="272"/>
      <c r="BZ206" s="272"/>
      <c r="CA206" s="272"/>
      <c r="CB206" s="272"/>
    </row>
    <row r="207" spans="1:80" s="332" customFormat="1" ht="15" x14ac:dyDescent="0.2">
      <c r="A207" s="331"/>
      <c r="C207" s="331"/>
      <c r="E207" s="333"/>
      <c r="F207" s="333"/>
      <c r="G207" s="333"/>
      <c r="H207" s="333"/>
      <c r="I207" s="333"/>
      <c r="J207" s="333"/>
      <c r="K207" s="333"/>
      <c r="L207" s="333"/>
      <c r="M207" s="333"/>
      <c r="N207" s="333"/>
      <c r="O207" s="333"/>
      <c r="P207" s="333"/>
      <c r="Q207" s="344"/>
      <c r="R207" s="333"/>
      <c r="S207" s="334"/>
      <c r="AE207" s="345"/>
      <c r="AF207" s="335"/>
      <c r="AS207" s="336"/>
      <c r="BF207" s="336"/>
      <c r="BG207" s="336"/>
      <c r="BH207" s="337"/>
      <c r="BI207" s="337"/>
      <c r="BJ207" s="381"/>
      <c r="BK207" s="272"/>
      <c r="BL207" s="272"/>
      <c r="BM207" s="272"/>
      <c r="BN207" s="272"/>
      <c r="BO207" s="272"/>
      <c r="BP207" s="272"/>
      <c r="BQ207" s="272"/>
      <c r="BR207" s="272"/>
      <c r="BS207" s="272"/>
      <c r="BT207" s="272"/>
      <c r="BU207" s="272"/>
      <c r="BV207" s="272"/>
      <c r="BW207" s="272"/>
      <c r="BX207" s="272"/>
      <c r="BY207" s="272"/>
      <c r="BZ207" s="272"/>
      <c r="CA207" s="272"/>
      <c r="CB207" s="272"/>
    </row>
    <row r="208" spans="1:80" s="332" customFormat="1" ht="15" x14ac:dyDescent="0.2">
      <c r="A208" s="331"/>
      <c r="C208" s="331"/>
      <c r="E208" s="333"/>
      <c r="F208" s="333"/>
      <c r="G208" s="333"/>
      <c r="H208" s="333"/>
      <c r="I208" s="333"/>
      <c r="J208" s="333"/>
      <c r="K208" s="333"/>
      <c r="L208" s="333"/>
      <c r="M208" s="333"/>
      <c r="N208" s="333"/>
      <c r="O208" s="333"/>
      <c r="P208" s="333"/>
      <c r="Q208" s="344"/>
      <c r="R208" s="333"/>
      <c r="S208" s="334"/>
      <c r="AE208" s="345"/>
      <c r="AF208" s="335"/>
      <c r="AS208" s="336"/>
      <c r="BF208" s="336"/>
      <c r="BG208" s="336"/>
      <c r="BH208" s="337"/>
      <c r="BI208" s="337"/>
      <c r="BJ208" s="381"/>
      <c r="BK208" s="272"/>
      <c r="BL208" s="272"/>
      <c r="BM208" s="272"/>
      <c r="BN208" s="272"/>
      <c r="BO208" s="272"/>
      <c r="BP208" s="272"/>
      <c r="BQ208" s="272"/>
      <c r="BR208" s="272"/>
      <c r="BS208" s="272"/>
      <c r="BT208" s="272"/>
      <c r="BU208" s="272"/>
      <c r="BV208" s="272"/>
      <c r="BW208" s="272"/>
      <c r="BX208" s="272"/>
      <c r="BY208" s="272"/>
      <c r="BZ208" s="272"/>
      <c r="CA208" s="272"/>
      <c r="CB208" s="272"/>
    </row>
    <row r="209" spans="1:80" s="332" customFormat="1" ht="15" x14ac:dyDescent="0.2">
      <c r="A209" s="331"/>
      <c r="C209" s="331"/>
      <c r="E209" s="333"/>
      <c r="F209" s="333"/>
      <c r="G209" s="333"/>
      <c r="H209" s="333"/>
      <c r="I209" s="333"/>
      <c r="J209" s="333"/>
      <c r="K209" s="333"/>
      <c r="L209" s="333"/>
      <c r="M209" s="333"/>
      <c r="N209" s="333"/>
      <c r="O209" s="333"/>
      <c r="P209" s="333"/>
      <c r="Q209" s="344"/>
      <c r="R209" s="333"/>
      <c r="S209" s="334"/>
      <c r="AE209" s="345"/>
      <c r="AF209" s="335"/>
      <c r="AS209" s="336"/>
      <c r="BF209" s="336"/>
      <c r="BG209" s="336"/>
      <c r="BH209" s="337"/>
      <c r="BI209" s="337"/>
      <c r="BJ209" s="381"/>
      <c r="BK209" s="272"/>
      <c r="BL209" s="272"/>
      <c r="BM209" s="272"/>
      <c r="BN209" s="272"/>
      <c r="BO209" s="272"/>
      <c r="BP209" s="272"/>
      <c r="BQ209" s="272"/>
      <c r="BR209" s="272"/>
      <c r="BS209" s="272"/>
      <c r="BT209" s="272"/>
      <c r="BU209" s="272"/>
      <c r="BV209" s="272"/>
      <c r="BW209" s="272"/>
      <c r="BX209" s="272"/>
      <c r="BY209" s="272"/>
      <c r="BZ209" s="272"/>
      <c r="CA209" s="272"/>
      <c r="CB209" s="272"/>
    </row>
    <row r="210" spans="1:80" s="332" customFormat="1" ht="15" x14ac:dyDescent="0.2">
      <c r="A210" s="331"/>
      <c r="C210" s="331"/>
      <c r="E210" s="333"/>
      <c r="F210" s="333"/>
      <c r="G210" s="333"/>
      <c r="H210" s="333"/>
      <c r="I210" s="333"/>
      <c r="J210" s="333"/>
      <c r="K210" s="333"/>
      <c r="L210" s="333"/>
      <c r="M210" s="333"/>
      <c r="N210" s="333"/>
      <c r="O210" s="333"/>
      <c r="P210" s="333"/>
      <c r="Q210" s="344"/>
      <c r="R210" s="333"/>
      <c r="S210" s="334"/>
      <c r="AE210" s="345"/>
      <c r="AF210" s="335"/>
      <c r="AS210" s="336"/>
      <c r="BF210" s="336"/>
      <c r="BG210" s="336"/>
      <c r="BH210" s="337"/>
      <c r="BI210" s="337"/>
      <c r="BJ210" s="381"/>
      <c r="BK210" s="272"/>
      <c r="BL210" s="272"/>
      <c r="BM210" s="272"/>
      <c r="BN210" s="272"/>
      <c r="BO210" s="272"/>
      <c r="BP210" s="272"/>
      <c r="BQ210" s="272"/>
      <c r="BR210" s="272"/>
      <c r="BS210" s="272"/>
      <c r="BT210" s="272"/>
      <c r="BU210" s="272"/>
      <c r="BV210" s="272"/>
      <c r="BW210" s="272"/>
      <c r="BX210" s="272"/>
      <c r="BY210" s="272"/>
      <c r="BZ210" s="272"/>
      <c r="CA210" s="272"/>
      <c r="CB210" s="272"/>
    </row>
    <row r="211" spans="1:80" s="332" customFormat="1" ht="15" x14ac:dyDescent="0.2">
      <c r="A211" s="331"/>
      <c r="C211" s="331"/>
      <c r="E211" s="333"/>
      <c r="F211" s="333"/>
      <c r="G211" s="333"/>
      <c r="H211" s="333"/>
      <c r="I211" s="333"/>
      <c r="J211" s="333"/>
      <c r="K211" s="333"/>
      <c r="L211" s="333"/>
      <c r="M211" s="333"/>
      <c r="N211" s="333"/>
      <c r="O211" s="333"/>
      <c r="P211" s="333"/>
      <c r="Q211" s="344"/>
      <c r="R211" s="333"/>
      <c r="S211" s="334"/>
      <c r="AE211" s="345"/>
      <c r="AF211" s="335"/>
      <c r="AS211" s="336"/>
      <c r="BF211" s="336"/>
      <c r="BG211" s="336"/>
      <c r="BH211" s="337"/>
      <c r="BI211" s="337"/>
      <c r="BJ211" s="381"/>
      <c r="BK211" s="272"/>
      <c r="BL211" s="272"/>
      <c r="BM211" s="272"/>
      <c r="BN211" s="272"/>
      <c r="BO211" s="272"/>
      <c r="BP211" s="272"/>
      <c r="BQ211" s="272"/>
      <c r="BR211" s="272"/>
      <c r="BS211" s="272"/>
      <c r="BT211" s="272"/>
      <c r="BU211" s="272"/>
      <c r="BV211" s="272"/>
      <c r="BW211" s="272"/>
      <c r="BX211" s="272"/>
      <c r="BY211" s="272"/>
      <c r="BZ211" s="272"/>
      <c r="CA211" s="272"/>
      <c r="CB211" s="272"/>
    </row>
    <row r="212" spans="1:80" s="332" customFormat="1" ht="15" x14ac:dyDescent="0.2">
      <c r="A212" s="331"/>
      <c r="C212" s="331"/>
      <c r="E212" s="333"/>
      <c r="F212" s="333"/>
      <c r="G212" s="333"/>
      <c r="H212" s="333"/>
      <c r="I212" s="333"/>
      <c r="J212" s="333"/>
      <c r="K212" s="333"/>
      <c r="L212" s="333"/>
      <c r="M212" s="333"/>
      <c r="N212" s="333"/>
      <c r="O212" s="333"/>
      <c r="P212" s="333"/>
      <c r="Q212" s="344"/>
      <c r="R212" s="333"/>
      <c r="S212" s="334"/>
      <c r="AE212" s="345"/>
      <c r="AF212" s="335"/>
      <c r="AS212" s="336"/>
      <c r="BF212" s="336"/>
      <c r="BG212" s="336"/>
      <c r="BH212" s="337"/>
      <c r="BI212" s="337"/>
      <c r="BJ212" s="381"/>
      <c r="BK212" s="272"/>
      <c r="BL212" s="272"/>
      <c r="BM212" s="272"/>
      <c r="BN212" s="272"/>
      <c r="BO212" s="272"/>
      <c r="BP212" s="272"/>
      <c r="BQ212" s="272"/>
      <c r="BR212" s="272"/>
      <c r="BS212" s="272"/>
      <c r="BT212" s="272"/>
      <c r="BU212" s="272"/>
      <c r="BV212" s="272"/>
      <c r="BW212" s="272"/>
      <c r="BX212" s="272"/>
      <c r="BY212" s="272"/>
      <c r="BZ212" s="272"/>
      <c r="CA212" s="272"/>
      <c r="CB212" s="272"/>
    </row>
    <row r="213" spans="1:80" s="332" customFormat="1" ht="15" x14ac:dyDescent="0.2">
      <c r="A213" s="331"/>
      <c r="C213" s="331"/>
      <c r="E213" s="333"/>
      <c r="F213" s="333"/>
      <c r="G213" s="333"/>
      <c r="H213" s="333"/>
      <c r="I213" s="333"/>
      <c r="J213" s="333"/>
      <c r="K213" s="333"/>
      <c r="L213" s="333"/>
      <c r="M213" s="333"/>
      <c r="N213" s="333"/>
      <c r="O213" s="333"/>
      <c r="P213" s="333"/>
      <c r="Q213" s="344"/>
      <c r="R213" s="333"/>
      <c r="S213" s="334"/>
      <c r="AE213" s="345"/>
      <c r="AF213" s="335"/>
      <c r="AS213" s="336"/>
      <c r="BF213" s="336"/>
      <c r="BG213" s="336"/>
      <c r="BH213" s="337"/>
      <c r="BI213" s="337"/>
      <c r="BJ213" s="381"/>
      <c r="BK213" s="272"/>
      <c r="BL213" s="272"/>
      <c r="BM213" s="272"/>
      <c r="BN213" s="272"/>
      <c r="BO213" s="272"/>
      <c r="BP213" s="272"/>
      <c r="BQ213" s="272"/>
      <c r="BR213" s="272"/>
      <c r="BS213" s="272"/>
      <c r="BT213" s="272"/>
      <c r="BU213" s="272"/>
      <c r="BV213" s="272"/>
      <c r="BW213" s="272"/>
      <c r="BX213" s="272"/>
      <c r="BY213" s="272"/>
      <c r="BZ213" s="272"/>
      <c r="CA213" s="272"/>
      <c r="CB213" s="272"/>
    </row>
    <row r="214" spans="1:80" s="332" customFormat="1" ht="15" x14ac:dyDescent="0.2">
      <c r="A214" s="331"/>
      <c r="C214" s="331"/>
      <c r="E214" s="333"/>
      <c r="F214" s="333"/>
      <c r="G214" s="333"/>
      <c r="H214" s="333"/>
      <c r="I214" s="333"/>
      <c r="J214" s="333"/>
      <c r="K214" s="333"/>
      <c r="L214" s="333"/>
      <c r="M214" s="333"/>
      <c r="N214" s="333"/>
      <c r="O214" s="333"/>
      <c r="P214" s="333"/>
      <c r="Q214" s="344"/>
      <c r="R214" s="333"/>
      <c r="S214" s="334"/>
      <c r="AE214" s="345"/>
      <c r="AF214" s="335"/>
      <c r="AS214" s="336"/>
      <c r="BF214" s="336"/>
      <c r="BG214" s="336"/>
      <c r="BH214" s="337"/>
      <c r="BI214" s="337"/>
      <c r="BJ214" s="381"/>
      <c r="BK214" s="272"/>
      <c r="BL214" s="272"/>
      <c r="BM214" s="272"/>
      <c r="BN214" s="272"/>
      <c r="BO214" s="272"/>
      <c r="BP214" s="272"/>
      <c r="BQ214" s="272"/>
      <c r="BR214" s="272"/>
      <c r="BS214" s="272"/>
      <c r="BT214" s="272"/>
      <c r="BU214" s="272"/>
      <c r="BV214" s="272"/>
      <c r="BW214" s="272"/>
      <c r="BX214" s="272"/>
      <c r="BY214" s="272"/>
      <c r="BZ214" s="272"/>
      <c r="CA214" s="272"/>
      <c r="CB214" s="272"/>
    </row>
  </sheetData>
  <mergeCells count="301">
    <mergeCell ref="AT5:BF6"/>
    <mergeCell ref="AT15:BF16"/>
    <mergeCell ref="AT24:BF25"/>
    <mergeCell ref="AT33:BF34"/>
    <mergeCell ref="AT42:BF43"/>
    <mergeCell ref="AT51:BF52"/>
    <mergeCell ref="AT60:BF61"/>
    <mergeCell ref="AT69:BF70"/>
    <mergeCell ref="AT80:BF81"/>
    <mergeCell ref="AF146:AS146"/>
    <mergeCell ref="BG146:BG148"/>
    <mergeCell ref="BH146:BH148"/>
    <mergeCell ref="BI146:BI148"/>
    <mergeCell ref="D147:D148"/>
    <mergeCell ref="E147:Q147"/>
    <mergeCell ref="S147:S148"/>
    <mergeCell ref="T147:AE147"/>
    <mergeCell ref="AF147:AF148"/>
    <mergeCell ref="AG147:AS147"/>
    <mergeCell ref="AT146:BF147"/>
    <mergeCell ref="A143:B143"/>
    <mergeCell ref="A144:B144"/>
    <mergeCell ref="A145:B145"/>
    <mergeCell ref="A146:A148"/>
    <mergeCell ref="B146:B148"/>
    <mergeCell ref="C146:C148"/>
    <mergeCell ref="D146:Q146"/>
    <mergeCell ref="R146:R148"/>
    <mergeCell ref="S146:AE146"/>
    <mergeCell ref="AF136:AS136"/>
    <mergeCell ref="BG136:BG138"/>
    <mergeCell ref="BH136:BH138"/>
    <mergeCell ref="BI136:BI138"/>
    <mergeCell ref="D137:D138"/>
    <mergeCell ref="E137:Q137"/>
    <mergeCell ref="S137:S138"/>
    <mergeCell ref="T137:AE137"/>
    <mergeCell ref="AF137:AF138"/>
    <mergeCell ref="AG137:AS137"/>
    <mergeCell ref="AT136:BF137"/>
    <mergeCell ref="A133:B133"/>
    <mergeCell ref="A134:B134"/>
    <mergeCell ref="A135:B135"/>
    <mergeCell ref="A136:A138"/>
    <mergeCell ref="B136:B138"/>
    <mergeCell ref="C136:C138"/>
    <mergeCell ref="D136:Q136"/>
    <mergeCell ref="R136:R138"/>
    <mergeCell ref="S136:AE136"/>
    <mergeCell ref="BG126:BG128"/>
    <mergeCell ref="BH126:BH128"/>
    <mergeCell ref="BI126:BI128"/>
    <mergeCell ref="D127:D128"/>
    <mergeCell ref="E127:Q127"/>
    <mergeCell ref="S127:S128"/>
    <mergeCell ref="T127:AE127"/>
    <mergeCell ref="AF127:AF128"/>
    <mergeCell ref="AG127:AS127"/>
    <mergeCell ref="AT126:BF127"/>
    <mergeCell ref="A123:B123"/>
    <mergeCell ref="A125:B125"/>
    <mergeCell ref="A126:A128"/>
    <mergeCell ref="B126:B128"/>
    <mergeCell ref="C126:C128"/>
    <mergeCell ref="D126:Q126"/>
    <mergeCell ref="R126:R128"/>
    <mergeCell ref="S126:AE126"/>
    <mergeCell ref="AF126:AS126"/>
    <mergeCell ref="A124:B124"/>
    <mergeCell ref="BG116:BG118"/>
    <mergeCell ref="BH116:BH118"/>
    <mergeCell ref="BI116:BI118"/>
    <mergeCell ref="D117:D118"/>
    <mergeCell ref="E117:Q117"/>
    <mergeCell ref="S117:S118"/>
    <mergeCell ref="T117:AE117"/>
    <mergeCell ref="AF117:AF118"/>
    <mergeCell ref="AG117:AS117"/>
    <mergeCell ref="AT116:BF117"/>
    <mergeCell ref="A114:B114"/>
    <mergeCell ref="A115:B115"/>
    <mergeCell ref="A116:A118"/>
    <mergeCell ref="B116:B118"/>
    <mergeCell ref="C116:C118"/>
    <mergeCell ref="D116:Q116"/>
    <mergeCell ref="R116:R118"/>
    <mergeCell ref="S116:AE116"/>
    <mergeCell ref="AF116:AS116"/>
    <mergeCell ref="D108:D109"/>
    <mergeCell ref="E108:Q108"/>
    <mergeCell ref="S108:S109"/>
    <mergeCell ref="T108:AE108"/>
    <mergeCell ref="AF108:AF109"/>
    <mergeCell ref="A107:A109"/>
    <mergeCell ref="B107:B109"/>
    <mergeCell ref="C107:C109"/>
    <mergeCell ref="D107:Q107"/>
    <mergeCell ref="R107:R109"/>
    <mergeCell ref="S107:AE107"/>
    <mergeCell ref="BG98:BG100"/>
    <mergeCell ref="BH98:BH100"/>
    <mergeCell ref="AG108:AS108"/>
    <mergeCell ref="AF107:AS107"/>
    <mergeCell ref="BG107:BG109"/>
    <mergeCell ref="BH107:BH109"/>
    <mergeCell ref="BI98:BI100"/>
    <mergeCell ref="BI107:BI109"/>
    <mergeCell ref="AT98:BF99"/>
    <mergeCell ref="AT107:BF108"/>
    <mergeCell ref="D99:D100"/>
    <mergeCell ref="E99:Q99"/>
    <mergeCell ref="S99:S100"/>
    <mergeCell ref="T99:AE99"/>
    <mergeCell ref="AF99:AF100"/>
    <mergeCell ref="AG99:AS99"/>
    <mergeCell ref="AG90:AS90"/>
    <mergeCell ref="A98:A100"/>
    <mergeCell ref="B98:B100"/>
    <mergeCell ref="C98:C100"/>
    <mergeCell ref="D98:Q98"/>
    <mergeCell ref="R98:R100"/>
    <mergeCell ref="S98:AE98"/>
    <mergeCell ref="AF98:AS98"/>
    <mergeCell ref="A89:A91"/>
    <mergeCell ref="B89:B91"/>
    <mergeCell ref="C89:C91"/>
    <mergeCell ref="AF89:AS89"/>
    <mergeCell ref="D90:D91"/>
    <mergeCell ref="E90:Q90"/>
    <mergeCell ref="S90:S91"/>
    <mergeCell ref="T90:AE90"/>
    <mergeCell ref="AF90:AF91"/>
    <mergeCell ref="D89:Q89"/>
    <mergeCell ref="R89:R91"/>
    <mergeCell ref="S89:AE89"/>
    <mergeCell ref="AT89:BF90"/>
    <mergeCell ref="AG81:AS81"/>
    <mergeCell ref="R80:R82"/>
    <mergeCell ref="S80:AE80"/>
    <mergeCell ref="AF80:AS80"/>
    <mergeCell ref="BG80:BG82"/>
    <mergeCell ref="BH80:BH82"/>
    <mergeCell ref="BG89:BG91"/>
    <mergeCell ref="BH89:BH91"/>
    <mergeCell ref="AF81:AF82"/>
    <mergeCell ref="BI89:BI91"/>
    <mergeCell ref="A76:B76"/>
    <mergeCell ref="A77:B77"/>
    <mergeCell ref="A80:A82"/>
    <mergeCell ref="B80:B82"/>
    <mergeCell ref="C80:C82"/>
    <mergeCell ref="D80:Q80"/>
    <mergeCell ref="BI69:BI71"/>
    <mergeCell ref="D70:D71"/>
    <mergeCell ref="E70:Q70"/>
    <mergeCell ref="S70:S71"/>
    <mergeCell ref="T70:AE70"/>
    <mergeCell ref="AF70:AF71"/>
    <mergeCell ref="AG70:AS70"/>
    <mergeCell ref="R69:R71"/>
    <mergeCell ref="S69:AE69"/>
    <mergeCell ref="AF69:AS69"/>
    <mergeCell ref="BG69:BG71"/>
    <mergeCell ref="BH69:BH71"/>
    <mergeCell ref="BI80:BI82"/>
    <mergeCell ref="D81:D82"/>
    <mergeCell ref="E81:Q81"/>
    <mergeCell ref="S81:S82"/>
    <mergeCell ref="T81:AE81"/>
    <mergeCell ref="A67:B67"/>
    <mergeCell ref="A68:B68"/>
    <mergeCell ref="A69:A71"/>
    <mergeCell ref="B69:B71"/>
    <mergeCell ref="C69:C71"/>
    <mergeCell ref="D69:Q69"/>
    <mergeCell ref="BI60:BI62"/>
    <mergeCell ref="D61:D62"/>
    <mergeCell ref="E61:Q61"/>
    <mergeCell ref="S61:S62"/>
    <mergeCell ref="T61:AE61"/>
    <mergeCell ref="AF61:AF62"/>
    <mergeCell ref="AG61:AS61"/>
    <mergeCell ref="R60:R62"/>
    <mergeCell ref="S60:AE60"/>
    <mergeCell ref="AF60:AS60"/>
    <mergeCell ref="BG60:BG62"/>
    <mergeCell ref="BH60:BH62"/>
    <mergeCell ref="A58:B58"/>
    <mergeCell ref="A59:B59"/>
    <mergeCell ref="A60:A62"/>
    <mergeCell ref="B60:B62"/>
    <mergeCell ref="C60:C62"/>
    <mergeCell ref="D60:Q60"/>
    <mergeCell ref="BI51:BI53"/>
    <mergeCell ref="D52:D53"/>
    <mergeCell ref="E52:Q52"/>
    <mergeCell ref="S52:S53"/>
    <mergeCell ref="T52:AE52"/>
    <mergeCell ref="AF52:AF53"/>
    <mergeCell ref="AG52:AS52"/>
    <mergeCell ref="R51:R53"/>
    <mergeCell ref="S51:AE51"/>
    <mergeCell ref="AF51:AS51"/>
    <mergeCell ref="BG51:BG53"/>
    <mergeCell ref="BH51:BH53"/>
    <mergeCell ref="C51:C53"/>
    <mergeCell ref="D51:Q51"/>
    <mergeCell ref="A23:B23"/>
    <mergeCell ref="A31:B31"/>
    <mergeCell ref="BI24:BI26"/>
    <mergeCell ref="D25:D26"/>
    <mergeCell ref="BI42:BI44"/>
    <mergeCell ref="D43:D44"/>
    <mergeCell ref="E43:Q43"/>
    <mergeCell ref="S43:S44"/>
    <mergeCell ref="T43:AE43"/>
    <mergeCell ref="AF43:AF44"/>
    <mergeCell ref="AG43:AS43"/>
    <mergeCell ref="R42:R44"/>
    <mergeCell ref="S42:AE42"/>
    <mergeCell ref="AF42:AS42"/>
    <mergeCell ref="BG42:BG44"/>
    <mergeCell ref="BH42:BH44"/>
    <mergeCell ref="D42:Q42"/>
    <mergeCell ref="BG24:BG26"/>
    <mergeCell ref="A32:B32"/>
    <mergeCell ref="BH33:BH35"/>
    <mergeCell ref="BI33:BI35"/>
    <mergeCell ref="D34:D35"/>
    <mergeCell ref="E34:Q34"/>
    <mergeCell ref="S34:S35"/>
    <mergeCell ref="AG16:AS16"/>
    <mergeCell ref="R15:R17"/>
    <mergeCell ref="S15:AE15"/>
    <mergeCell ref="AF15:AS15"/>
    <mergeCell ref="BG15:BG17"/>
    <mergeCell ref="BH15:BH17"/>
    <mergeCell ref="A22:B22"/>
    <mergeCell ref="A13:B13"/>
    <mergeCell ref="A15:A17"/>
    <mergeCell ref="B15:B17"/>
    <mergeCell ref="C15:C17"/>
    <mergeCell ref="D15:Q15"/>
    <mergeCell ref="BI15:BI17"/>
    <mergeCell ref="D16:D17"/>
    <mergeCell ref="E16:Q16"/>
    <mergeCell ref="S16:S17"/>
    <mergeCell ref="T16:AE16"/>
    <mergeCell ref="A2:B2"/>
    <mergeCell ref="A3:B3"/>
    <mergeCell ref="A5:A7"/>
    <mergeCell ref="B5:B7"/>
    <mergeCell ref="C5:C7"/>
    <mergeCell ref="BH5:BH7"/>
    <mergeCell ref="BI5:BI7"/>
    <mergeCell ref="D6:D7"/>
    <mergeCell ref="E6:Q6"/>
    <mergeCell ref="S6:S7"/>
    <mergeCell ref="T6:AE6"/>
    <mergeCell ref="AF6:AF7"/>
    <mergeCell ref="AG6:AS6"/>
    <mergeCell ref="D5:Q5"/>
    <mergeCell ref="R5:R7"/>
    <mergeCell ref="S5:AE5"/>
    <mergeCell ref="AF5:AS5"/>
    <mergeCell ref="BG5:BG7"/>
    <mergeCell ref="AF16:AF17"/>
    <mergeCell ref="T34:AE34"/>
    <mergeCell ref="AF34:AF35"/>
    <mergeCell ref="AG34:AS34"/>
    <mergeCell ref="A33:A35"/>
    <mergeCell ref="B33:B35"/>
    <mergeCell ref="C33:C35"/>
    <mergeCell ref="D33:Q33"/>
    <mergeCell ref="R33:R35"/>
    <mergeCell ref="S33:AE33"/>
    <mergeCell ref="AF33:AS33"/>
    <mergeCell ref="BG33:BG35"/>
    <mergeCell ref="BH24:BH26"/>
    <mergeCell ref="A12:B12"/>
    <mergeCell ref="A49:B49"/>
    <mergeCell ref="A50:B50"/>
    <mergeCell ref="A51:A53"/>
    <mergeCell ref="B51:B53"/>
    <mergeCell ref="E25:Q25"/>
    <mergeCell ref="S25:S26"/>
    <mergeCell ref="T25:AE25"/>
    <mergeCell ref="AF25:AF26"/>
    <mergeCell ref="AG25:AS25"/>
    <mergeCell ref="A24:A26"/>
    <mergeCell ref="B24:B26"/>
    <mergeCell ref="C24:C26"/>
    <mergeCell ref="D24:Q24"/>
    <mergeCell ref="R24:R26"/>
    <mergeCell ref="S24:AE24"/>
    <mergeCell ref="AF24:AS24"/>
    <mergeCell ref="A40:B40"/>
    <mergeCell ref="A41:B41"/>
    <mergeCell ref="A42:A44"/>
    <mergeCell ref="B42:B44"/>
    <mergeCell ref="C42:C44"/>
  </mergeCells>
  <pageMargins left="0.70866141732283472" right="0.70866141732283472" top="0.74803149606299213" bottom="1.5354330708661419" header="0.31496062992125984" footer="0.31496062992125984"/>
  <pageSetup paperSize="5" scale="75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CV184"/>
  <sheetViews>
    <sheetView tabSelected="1" zoomScaleNormal="100" zoomScaleSheetLayoutView="80" workbookViewId="0">
      <pane ySplit="3855" activePane="bottomLeft"/>
      <selection pane="bottomLeft" sqref="A1:B1"/>
    </sheetView>
  </sheetViews>
  <sheetFormatPr defaultRowHeight="15" x14ac:dyDescent="0.2"/>
  <cols>
    <col min="1" max="1" width="7.5" style="10" customWidth="1"/>
    <col min="2" max="2" width="70" style="9" customWidth="1"/>
    <col min="3" max="3" width="9.83203125" style="10" customWidth="1"/>
    <col min="4" max="4" width="10.83203125" style="9" customWidth="1"/>
    <col min="5" max="12" width="11.6640625" style="4" customWidth="1"/>
    <col min="13" max="13" width="11.83203125" style="4" customWidth="1"/>
    <col min="14" max="16" width="11.6640625" style="4" customWidth="1"/>
    <col min="17" max="17" width="11.6640625" style="15" customWidth="1"/>
    <col min="18" max="18" width="10.5" style="55" customWidth="1"/>
    <col min="19" max="19" width="18.1640625" style="235" customWidth="1"/>
    <col min="20" max="20" width="17.33203125" style="235" customWidth="1"/>
    <col min="21" max="21" width="17" style="6" customWidth="1"/>
    <col min="22" max="22" width="15.5" style="6" customWidth="1"/>
    <col min="23" max="23" width="17.5" style="6" customWidth="1"/>
    <col min="24" max="24" width="16.83203125" style="6" customWidth="1"/>
    <col min="25" max="25" width="15.1640625" style="6" customWidth="1"/>
    <col min="26" max="26" width="15.83203125" customWidth="1"/>
    <col min="27" max="27" width="16.33203125" customWidth="1"/>
    <col min="28" max="30" width="11.6640625" customWidth="1"/>
    <col min="31" max="31" width="11.6640625" style="2" customWidth="1"/>
    <col min="32" max="32" width="20.5" style="11" customWidth="1"/>
    <col min="33" max="44" width="17.5" customWidth="1"/>
    <col min="45" max="45" width="17.5" style="13" customWidth="1"/>
    <col min="46" max="50" width="17.5" customWidth="1"/>
    <col min="51" max="51" width="20.1640625" customWidth="1"/>
    <col min="52" max="52" width="18.5" customWidth="1"/>
    <col min="53" max="57" width="17.5" customWidth="1"/>
    <col min="58" max="58" width="18" style="13" customWidth="1"/>
    <col min="59" max="59" width="17.5" style="13" customWidth="1"/>
    <col min="60" max="60" width="20.83203125" style="14" customWidth="1"/>
    <col min="61" max="61" width="17.5" style="14" customWidth="1"/>
    <col min="62" max="62" width="16.33203125" bestFit="1" customWidth="1"/>
    <col min="63" max="63" width="14.1640625" style="177" customWidth="1"/>
    <col min="64" max="64" width="18.33203125" style="177" customWidth="1"/>
    <col min="65" max="65" width="25.5" style="3" customWidth="1"/>
    <col min="66" max="70" width="25.5" style="601" customWidth="1"/>
    <col min="71" max="71" width="22.33203125" style="672" customWidth="1"/>
    <col min="72" max="72" width="22.33203125" style="657" customWidth="1"/>
    <col min="73" max="73" width="21.5" style="673" customWidth="1"/>
    <col min="74" max="82" width="9.33203125" style="3"/>
    <col min="83" max="83" width="28.6640625" bestFit="1" customWidth="1"/>
  </cols>
  <sheetData>
    <row r="1" spans="1:100" s="127" customFormat="1" ht="27.75" customHeight="1" x14ac:dyDescent="0.2">
      <c r="A1" s="857" t="s">
        <v>9</v>
      </c>
      <c r="B1" s="858"/>
      <c r="C1" s="119" t="s">
        <v>101</v>
      </c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24"/>
      <c r="S1" s="224"/>
      <c r="T1" s="237"/>
      <c r="U1" s="143"/>
      <c r="V1" s="143"/>
      <c r="W1" s="143"/>
      <c r="X1" s="143"/>
      <c r="Y1" s="143"/>
      <c r="Z1" s="121"/>
      <c r="AA1" s="121"/>
      <c r="AB1" s="121"/>
      <c r="AC1" s="121"/>
      <c r="AD1" s="121"/>
      <c r="AE1" s="122"/>
      <c r="AF1" s="120"/>
      <c r="AG1" s="121"/>
      <c r="AH1" s="121"/>
      <c r="AI1" s="121"/>
      <c r="AJ1" s="121"/>
      <c r="AK1" s="121"/>
      <c r="AL1" s="121"/>
      <c r="AM1" s="121"/>
      <c r="AN1" s="121"/>
      <c r="AO1" s="121"/>
      <c r="AP1" s="121"/>
      <c r="AQ1" s="121"/>
      <c r="AR1" s="121"/>
      <c r="AS1" s="123"/>
      <c r="AT1" s="121"/>
      <c r="AU1" s="121"/>
      <c r="AV1" s="121"/>
      <c r="AW1" s="121"/>
      <c r="AX1" s="121"/>
      <c r="AY1" s="121"/>
      <c r="AZ1" s="121"/>
      <c r="BA1" s="121"/>
      <c r="BB1" s="121"/>
      <c r="BC1" s="121"/>
      <c r="BD1" s="121"/>
      <c r="BE1" s="121"/>
      <c r="BF1" s="123"/>
      <c r="BG1" s="123"/>
      <c r="BH1" s="118"/>
      <c r="BI1" s="124"/>
      <c r="BJ1" s="120"/>
      <c r="BK1" s="179"/>
      <c r="BL1" s="179"/>
      <c r="BM1" s="121"/>
      <c r="BN1" s="595"/>
      <c r="BO1" s="595"/>
      <c r="BP1" s="595"/>
      <c r="BQ1" s="595"/>
      <c r="BR1" s="595"/>
      <c r="BS1" s="120"/>
      <c r="BT1" s="648"/>
      <c r="BU1" s="659"/>
      <c r="BV1" s="121"/>
      <c r="BW1" s="121"/>
      <c r="BX1" s="123"/>
      <c r="BY1" s="123"/>
      <c r="BZ1" s="123"/>
      <c r="CA1" s="118"/>
      <c r="CB1" s="124"/>
      <c r="CC1" s="123"/>
      <c r="CD1" s="123"/>
      <c r="CE1" s="125"/>
      <c r="CF1" s="125"/>
      <c r="CG1" s="125"/>
      <c r="CH1" s="125"/>
      <c r="CI1" s="125"/>
      <c r="CJ1" s="126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</row>
    <row r="2" spans="1:100" s="21" customFormat="1" ht="26.25" customHeight="1" x14ac:dyDescent="0.2">
      <c r="A2" s="778" t="s">
        <v>10</v>
      </c>
      <c r="B2" s="779"/>
      <c r="C2" s="149" t="s">
        <v>84</v>
      </c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  <c r="P2" s="150"/>
      <c r="Q2" s="150"/>
      <c r="R2" s="150"/>
      <c r="S2" s="225"/>
      <c r="T2" s="238"/>
      <c r="U2" s="151"/>
      <c r="V2" s="151"/>
      <c r="W2" s="151"/>
      <c r="X2" s="151"/>
      <c r="Y2" s="151"/>
      <c r="Z2" s="151"/>
      <c r="AA2" s="151"/>
      <c r="AB2" s="151"/>
      <c r="AC2" s="151"/>
      <c r="AD2" s="151"/>
      <c r="AE2" s="152"/>
      <c r="AF2" s="150"/>
      <c r="AG2" s="151"/>
      <c r="AH2" s="151"/>
      <c r="AI2" s="151"/>
      <c r="AJ2" s="151"/>
      <c r="AK2" s="151"/>
      <c r="AL2" s="151"/>
      <c r="AM2" s="151"/>
      <c r="AN2" s="151"/>
      <c r="AO2" s="151"/>
      <c r="AP2" s="151"/>
      <c r="AQ2" s="151"/>
      <c r="AR2" s="151"/>
      <c r="AS2" s="152"/>
      <c r="AT2" s="151"/>
      <c r="AU2" s="151"/>
      <c r="AV2" s="151"/>
      <c r="AW2" s="151"/>
      <c r="AX2" s="151"/>
      <c r="AY2" s="151"/>
      <c r="AZ2" s="151"/>
      <c r="BA2" s="151"/>
      <c r="BB2" s="151"/>
      <c r="BC2" s="151"/>
      <c r="BD2" s="151"/>
      <c r="BE2" s="151"/>
      <c r="BF2" s="152"/>
      <c r="BG2" s="152"/>
      <c r="BH2" s="148"/>
      <c r="BI2" s="153"/>
      <c r="BJ2" s="24"/>
      <c r="BK2" s="171"/>
      <c r="BL2" s="171"/>
      <c r="BM2" s="24"/>
      <c r="BN2" s="598"/>
      <c r="BO2" s="598"/>
      <c r="BP2" s="598"/>
      <c r="BQ2" s="598"/>
      <c r="BR2" s="598"/>
      <c r="BS2" s="24"/>
      <c r="BT2" s="647"/>
      <c r="BU2" s="658"/>
      <c r="BV2" s="24"/>
      <c r="BW2" s="24"/>
      <c r="BX2" s="24"/>
      <c r="BY2" s="24"/>
      <c r="BZ2" s="24"/>
      <c r="CA2" s="24"/>
      <c r="CB2" s="24"/>
      <c r="CC2" s="145"/>
      <c r="CD2" s="145"/>
      <c r="CE2" s="25">
        <v>1100000</v>
      </c>
      <c r="CF2" s="25"/>
      <c r="CG2" s="25"/>
      <c r="CH2" s="25"/>
      <c r="CI2" s="25"/>
      <c r="CJ2" s="147"/>
      <c r="CK2" s="25"/>
      <c r="CL2" s="25"/>
      <c r="CM2" s="25"/>
      <c r="CN2" s="25"/>
      <c r="CO2" s="25"/>
      <c r="CP2" s="25"/>
      <c r="CQ2" s="25"/>
      <c r="CR2" s="25"/>
      <c r="CS2" s="25"/>
      <c r="CT2" s="25"/>
      <c r="CU2" s="25"/>
      <c r="CV2" s="25"/>
    </row>
    <row r="3" spans="1:100" s="8" customFormat="1" ht="48.75" customHeight="1" x14ac:dyDescent="0.2">
      <c r="A3" s="797" t="s">
        <v>11</v>
      </c>
      <c r="B3" s="800" t="s">
        <v>12</v>
      </c>
      <c r="C3" s="800" t="s">
        <v>26</v>
      </c>
      <c r="D3" s="819" t="s">
        <v>13</v>
      </c>
      <c r="E3" s="819"/>
      <c r="F3" s="819"/>
      <c r="G3" s="819"/>
      <c r="H3" s="819"/>
      <c r="I3" s="819"/>
      <c r="J3" s="819"/>
      <c r="K3" s="819"/>
      <c r="L3" s="819"/>
      <c r="M3" s="819"/>
      <c r="N3" s="819"/>
      <c r="O3" s="819"/>
      <c r="P3" s="819"/>
      <c r="Q3" s="819"/>
      <c r="R3" s="800" t="s">
        <v>24</v>
      </c>
      <c r="S3" s="820" t="s">
        <v>21</v>
      </c>
      <c r="T3" s="821"/>
      <c r="U3" s="821"/>
      <c r="V3" s="821"/>
      <c r="W3" s="821"/>
      <c r="X3" s="821"/>
      <c r="Y3" s="821"/>
      <c r="Z3" s="821"/>
      <c r="AA3" s="821"/>
      <c r="AB3" s="821"/>
      <c r="AC3" s="821"/>
      <c r="AD3" s="821"/>
      <c r="AE3" s="822"/>
      <c r="AF3" s="823" t="s">
        <v>6</v>
      </c>
      <c r="AG3" s="823"/>
      <c r="AH3" s="823"/>
      <c r="AI3" s="823"/>
      <c r="AJ3" s="823"/>
      <c r="AK3" s="823"/>
      <c r="AL3" s="823"/>
      <c r="AM3" s="823"/>
      <c r="AN3" s="823"/>
      <c r="AO3" s="823"/>
      <c r="AP3" s="823"/>
      <c r="AQ3" s="823"/>
      <c r="AR3" s="823"/>
      <c r="AS3" s="823"/>
      <c r="AT3" s="813" t="s">
        <v>40</v>
      </c>
      <c r="AU3" s="814"/>
      <c r="AV3" s="814"/>
      <c r="AW3" s="814"/>
      <c r="AX3" s="814"/>
      <c r="AY3" s="814"/>
      <c r="AZ3" s="814"/>
      <c r="BA3" s="814"/>
      <c r="BB3" s="814"/>
      <c r="BC3" s="814"/>
      <c r="BD3" s="814"/>
      <c r="BE3" s="814"/>
      <c r="BF3" s="815"/>
      <c r="BG3" s="800" t="s">
        <v>37</v>
      </c>
      <c r="BH3" s="800" t="s">
        <v>124</v>
      </c>
      <c r="BI3" s="803" t="s">
        <v>38</v>
      </c>
      <c r="BJ3" s="142"/>
      <c r="BK3" s="24"/>
      <c r="BL3" s="24"/>
      <c r="BM3" s="24"/>
      <c r="BN3" s="598"/>
      <c r="BO3" s="598"/>
      <c r="BP3" s="598"/>
      <c r="BQ3" s="598"/>
      <c r="BR3" s="598"/>
      <c r="BS3" s="24"/>
      <c r="BT3" s="647"/>
      <c r="BU3" s="658"/>
      <c r="BV3" s="24"/>
      <c r="BW3" s="24"/>
      <c r="BX3" s="24"/>
      <c r="BY3" s="24"/>
      <c r="BZ3" s="24"/>
      <c r="CA3" s="24"/>
      <c r="CB3" s="24"/>
      <c r="CC3" s="26"/>
      <c r="CD3" s="26"/>
    </row>
    <row r="4" spans="1:100" s="8" customFormat="1" ht="48.75" customHeight="1" x14ac:dyDescent="0.2">
      <c r="A4" s="798"/>
      <c r="B4" s="801"/>
      <c r="C4" s="801"/>
      <c r="D4" s="810" t="s">
        <v>22</v>
      </c>
      <c r="E4" s="808" t="s">
        <v>23</v>
      </c>
      <c r="F4" s="809"/>
      <c r="G4" s="809"/>
      <c r="H4" s="809"/>
      <c r="I4" s="809"/>
      <c r="J4" s="809"/>
      <c r="K4" s="809"/>
      <c r="L4" s="809"/>
      <c r="M4" s="809"/>
      <c r="N4" s="809"/>
      <c r="O4" s="809"/>
      <c r="P4" s="809"/>
      <c r="Q4" s="809"/>
      <c r="R4" s="801"/>
      <c r="S4" s="806" t="s">
        <v>22</v>
      </c>
      <c r="T4" s="808" t="s">
        <v>23</v>
      </c>
      <c r="U4" s="809"/>
      <c r="V4" s="809"/>
      <c r="W4" s="809"/>
      <c r="X4" s="809"/>
      <c r="Y4" s="809"/>
      <c r="Z4" s="809"/>
      <c r="AA4" s="809"/>
      <c r="AB4" s="809"/>
      <c r="AC4" s="809"/>
      <c r="AD4" s="809"/>
      <c r="AE4" s="812"/>
      <c r="AF4" s="810" t="s">
        <v>22</v>
      </c>
      <c r="AG4" s="808" t="s">
        <v>23</v>
      </c>
      <c r="AH4" s="809"/>
      <c r="AI4" s="809"/>
      <c r="AJ4" s="809"/>
      <c r="AK4" s="809"/>
      <c r="AL4" s="809"/>
      <c r="AM4" s="809"/>
      <c r="AN4" s="809"/>
      <c r="AO4" s="809"/>
      <c r="AP4" s="809"/>
      <c r="AQ4" s="809"/>
      <c r="AR4" s="809"/>
      <c r="AS4" s="812"/>
      <c r="AT4" s="816"/>
      <c r="AU4" s="817"/>
      <c r="AV4" s="817"/>
      <c r="AW4" s="817"/>
      <c r="AX4" s="817"/>
      <c r="AY4" s="817"/>
      <c r="AZ4" s="817"/>
      <c r="BA4" s="817"/>
      <c r="BB4" s="817"/>
      <c r="BC4" s="817"/>
      <c r="BD4" s="817"/>
      <c r="BE4" s="817"/>
      <c r="BF4" s="818"/>
      <c r="BG4" s="801"/>
      <c r="BH4" s="801"/>
      <c r="BI4" s="804"/>
      <c r="BJ4" s="142"/>
      <c r="BK4" s="24"/>
      <c r="BL4" s="24"/>
      <c r="BM4" s="24"/>
      <c r="BN4" s="598"/>
      <c r="BO4" s="598"/>
      <c r="BP4" s="598"/>
      <c r="BQ4" s="598"/>
      <c r="BR4" s="598"/>
      <c r="BS4" s="24"/>
      <c r="BT4" s="647"/>
      <c r="BU4" s="658"/>
      <c r="BV4" s="24"/>
      <c r="BW4" s="24"/>
      <c r="BX4" s="24"/>
      <c r="BY4" s="24"/>
      <c r="BZ4" s="24"/>
      <c r="CA4" s="24"/>
      <c r="CB4" s="24"/>
      <c r="CC4" s="26"/>
      <c r="CD4" s="26"/>
    </row>
    <row r="5" spans="1:100" s="6" customFormat="1" ht="28.5" customHeight="1" x14ac:dyDescent="0.2">
      <c r="A5" s="799"/>
      <c r="B5" s="802"/>
      <c r="C5" s="802"/>
      <c r="D5" s="811"/>
      <c r="E5" s="27">
        <v>1</v>
      </c>
      <c r="F5" s="27">
        <v>2</v>
      </c>
      <c r="G5" s="27">
        <v>3</v>
      </c>
      <c r="H5" s="27">
        <v>4</v>
      </c>
      <c r="I5" s="27">
        <v>5</v>
      </c>
      <c r="J5" s="27">
        <v>6</v>
      </c>
      <c r="K5" s="27">
        <v>7</v>
      </c>
      <c r="L5" s="27">
        <v>8</v>
      </c>
      <c r="M5" s="27">
        <v>9</v>
      </c>
      <c r="N5" s="27">
        <v>10</v>
      </c>
      <c r="O5" s="27">
        <v>11</v>
      </c>
      <c r="P5" s="27">
        <v>12</v>
      </c>
      <c r="Q5" s="27" t="s">
        <v>25</v>
      </c>
      <c r="R5" s="802"/>
      <c r="S5" s="807"/>
      <c r="T5" s="27">
        <v>1</v>
      </c>
      <c r="U5" s="27">
        <v>2</v>
      </c>
      <c r="V5" s="27">
        <v>3</v>
      </c>
      <c r="W5" s="27">
        <v>4</v>
      </c>
      <c r="X5" s="27">
        <v>5</v>
      </c>
      <c r="Y5" s="27">
        <v>6</v>
      </c>
      <c r="Z5" s="27">
        <v>7</v>
      </c>
      <c r="AA5" s="27">
        <v>8</v>
      </c>
      <c r="AB5" s="27">
        <v>9</v>
      </c>
      <c r="AC5" s="27">
        <v>10</v>
      </c>
      <c r="AD5" s="27">
        <v>11</v>
      </c>
      <c r="AE5" s="27">
        <v>12</v>
      </c>
      <c r="AF5" s="811"/>
      <c r="AG5" s="27">
        <v>1</v>
      </c>
      <c r="AH5" s="27">
        <v>2</v>
      </c>
      <c r="AI5" s="27">
        <v>3</v>
      </c>
      <c r="AJ5" s="27">
        <v>4</v>
      </c>
      <c r="AK5" s="27">
        <v>5</v>
      </c>
      <c r="AL5" s="27">
        <v>6</v>
      </c>
      <c r="AM5" s="27">
        <v>7</v>
      </c>
      <c r="AN5" s="27">
        <v>8</v>
      </c>
      <c r="AO5" s="27">
        <v>9</v>
      </c>
      <c r="AP5" s="27">
        <v>10</v>
      </c>
      <c r="AQ5" s="27">
        <v>11</v>
      </c>
      <c r="AR5" s="27">
        <v>12</v>
      </c>
      <c r="AS5" s="27" t="s">
        <v>16</v>
      </c>
      <c r="AT5" s="181">
        <v>1</v>
      </c>
      <c r="AU5" s="181">
        <v>2</v>
      </c>
      <c r="AV5" s="181">
        <v>3</v>
      </c>
      <c r="AW5" s="181">
        <v>4</v>
      </c>
      <c r="AX5" s="181">
        <v>5</v>
      </c>
      <c r="AY5" s="181">
        <v>6</v>
      </c>
      <c r="AZ5" s="181">
        <v>7</v>
      </c>
      <c r="BA5" s="181">
        <v>8</v>
      </c>
      <c r="BB5" s="181">
        <v>9</v>
      </c>
      <c r="BC5" s="181">
        <v>10</v>
      </c>
      <c r="BD5" s="181">
        <v>11</v>
      </c>
      <c r="BE5" s="181">
        <v>12</v>
      </c>
      <c r="BF5" s="27" t="s">
        <v>16</v>
      </c>
      <c r="BG5" s="802"/>
      <c r="BH5" s="802"/>
      <c r="BI5" s="805"/>
      <c r="BJ5" s="7"/>
      <c r="BK5" s="28"/>
      <c r="BL5" s="28"/>
      <c r="BM5" s="28"/>
      <c r="BN5" s="599"/>
      <c r="BO5" s="599"/>
      <c r="BP5" s="599"/>
      <c r="BQ5" s="599"/>
      <c r="BR5" s="599"/>
      <c r="BS5" s="660"/>
      <c r="BT5" s="649"/>
      <c r="BU5" s="661"/>
      <c r="BV5" s="28"/>
      <c r="BW5" s="28"/>
      <c r="BX5" s="28"/>
      <c r="BY5" s="28"/>
      <c r="BZ5" s="28"/>
      <c r="CA5" s="28"/>
      <c r="CB5" s="28"/>
      <c r="CC5" s="28"/>
      <c r="CD5" s="28"/>
    </row>
    <row r="6" spans="1:100" s="92" customFormat="1" ht="24.75" customHeight="1" thickBot="1" x14ac:dyDescent="0.25">
      <c r="A6" s="85"/>
      <c r="B6" s="200" t="s">
        <v>140</v>
      </c>
      <c r="C6" s="201" t="s">
        <v>98</v>
      </c>
      <c r="D6" s="216">
        <v>1</v>
      </c>
      <c r="E6" s="103">
        <v>1</v>
      </c>
      <c r="F6" s="103"/>
      <c r="G6" s="217"/>
      <c r="H6" s="217"/>
      <c r="I6" s="217"/>
      <c r="J6" s="103"/>
      <c r="K6" s="217"/>
      <c r="L6" s="217"/>
      <c r="M6" s="217"/>
      <c r="N6" s="217"/>
      <c r="O6" s="217"/>
      <c r="P6" s="217"/>
      <c r="Q6" s="218">
        <f>SUM(E6:P6)</f>
        <v>1</v>
      </c>
      <c r="R6" s="202" t="s">
        <v>31</v>
      </c>
      <c r="S6" s="676">
        <v>2317256</v>
      </c>
      <c r="T6" s="676">
        <v>1800000</v>
      </c>
      <c r="U6" s="239"/>
      <c r="V6" s="95"/>
      <c r="W6" s="95"/>
      <c r="X6" s="95"/>
      <c r="Y6" s="239"/>
      <c r="Z6" s="95"/>
      <c r="AA6" s="95"/>
      <c r="AB6" s="95"/>
      <c r="AC6" s="95"/>
      <c r="AD6" s="95"/>
      <c r="AE6" s="95"/>
      <c r="AF6" s="68">
        <f>SUM(Q6*S6)</f>
        <v>2317256</v>
      </c>
      <c r="AG6" s="69">
        <f t="shared" ref="AG6" si="0">T6*E6</f>
        <v>1800000</v>
      </c>
      <c r="AH6" s="69">
        <f t="shared" ref="AH6" si="1">U6*F6</f>
        <v>0</v>
      </c>
      <c r="AI6" s="69">
        <f t="shared" ref="AI6" si="2">V6*G6</f>
        <v>0</v>
      </c>
      <c r="AJ6" s="69">
        <f t="shared" ref="AJ6" si="3">W6*H6</f>
        <v>0</v>
      </c>
      <c r="AK6" s="69">
        <f t="shared" ref="AK6" si="4">X6*I6</f>
        <v>0</v>
      </c>
      <c r="AL6" s="69">
        <f t="shared" ref="AL6" si="5">Y6*J6</f>
        <v>0</v>
      </c>
      <c r="AM6" s="69">
        <f t="shared" ref="AM6" si="6">Z6*K6</f>
        <v>0</v>
      </c>
      <c r="AN6" s="69">
        <f t="shared" ref="AN6" si="7">AA6*L6</f>
        <v>0</v>
      </c>
      <c r="AO6" s="69">
        <f t="shared" ref="AO6" si="8">AB6*M6</f>
        <v>0</v>
      </c>
      <c r="AP6" s="69">
        <f t="shared" ref="AP6" si="9">AC6*N6</f>
        <v>0</v>
      </c>
      <c r="AQ6" s="69">
        <f t="shared" ref="AQ6" si="10">AD6*O6</f>
        <v>0</v>
      </c>
      <c r="AR6" s="69">
        <f t="shared" ref="AR6" si="11">AE6*P6</f>
        <v>0</v>
      </c>
      <c r="AS6" s="70">
        <f t="shared" ref="AS6" si="12">SUM(AG6:AR6)</f>
        <v>1800000</v>
      </c>
      <c r="AT6" s="69">
        <f>SUM(AG6*3%)</f>
        <v>54000</v>
      </c>
      <c r="AU6" s="69">
        <f t="shared" ref="AU6" si="13">SUM(AH6*14%)</f>
        <v>0</v>
      </c>
      <c r="AV6" s="69">
        <f t="shared" ref="AV6" si="14">SUM(AI6*14%)</f>
        <v>0</v>
      </c>
      <c r="AW6" s="69">
        <f t="shared" ref="AW6" si="15">SUM(AJ6*14%)</f>
        <v>0</v>
      </c>
      <c r="AX6" s="69">
        <f t="shared" ref="AX6" si="16">SUM(AK6*14%)</f>
        <v>0</v>
      </c>
      <c r="AY6" s="69">
        <f t="shared" ref="AY6" si="17">SUM(AL6*14%)</f>
        <v>0</v>
      </c>
      <c r="AZ6" s="69">
        <f t="shared" ref="AZ6" si="18">SUM(AM6*14%)</f>
        <v>0</v>
      </c>
      <c r="BA6" s="69">
        <f t="shared" ref="BA6" si="19">SUM(AN6*14%)</f>
        <v>0</v>
      </c>
      <c r="BB6" s="69">
        <f t="shared" ref="BB6" si="20">SUM(AO6*14%)</f>
        <v>0</v>
      </c>
      <c r="BC6" s="69">
        <f t="shared" ref="BC6" si="21">SUM(AP6*14%)</f>
        <v>0</v>
      </c>
      <c r="BD6" s="69">
        <f t="shared" ref="BD6" si="22">SUM(AQ6*14%)</f>
        <v>0</v>
      </c>
      <c r="BE6" s="69">
        <f t="shared" ref="BE6" si="23">SUM(AR6*14%)</f>
        <v>0</v>
      </c>
      <c r="BF6" s="71">
        <f>SUM(AT6:BE6)</f>
        <v>54000</v>
      </c>
      <c r="BG6" s="100">
        <f t="shared" ref="BG6:BG7" si="24">AF6-AS6-BF6</f>
        <v>463256</v>
      </c>
      <c r="BH6" s="101">
        <f>S6*D6</f>
        <v>2317256</v>
      </c>
      <c r="BI6" s="102">
        <f>BH6-AS6-BF6</f>
        <v>463256</v>
      </c>
      <c r="BJ6" s="167">
        <f>SUM(Q6/D6)</f>
        <v>1</v>
      </c>
      <c r="BK6" s="173"/>
      <c r="BL6" s="173"/>
      <c r="BM6" s="91"/>
      <c r="BN6" s="600"/>
      <c r="BO6" s="600"/>
      <c r="BP6" s="600"/>
      <c r="BQ6" s="600"/>
      <c r="BR6" s="600"/>
      <c r="BS6" s="662"/>
      <c r="BT6" s="650"/>
      <c r="BU6" s="663"/>
      <c r="BV6" s="91"/>
      <c r="BW6" s="91"/>
      <c r="BX6" s="91"/>
      <c r="BY6" s="91"/>
      <c r="BZ6" s="91"/>
      <c r="CA6" s="91"/>
      <c r="CB6" s="91"/>
      <c r="CC6" s="91"/>
      <c r="CD6" s="91"/>
    </row>
    <row r="7" spans="1:100" s="35" customFormat="1" ht="24.75" customHeight="1" thickBot="1" x14ac:dyDescent="0.25">
      <c r="A7" s="40"/>
      <c r="B7" s="41" t="s">
        <v>5</v>
      </c>
      <c r="C7" s="41"/>
      <c r="D7" s="42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4"/>
      <c r="R7" s="76"/>
      <c r="S7" s="232"/>
      <c r="T7" s="233"/>
      <c r="U7" s="105"/>
      <c r="V7" s="105"/>
      <c r="W7" s="105"/>
      <c r="X7" s="105"/>
      <c r="Y7" s="105"/>
      <c r="Z7" s="105"/>
      <c r="AA7" s="105"/>
      <c r="AB7" s="105"/>
      <c r="AC7" s="105"/>
      <c r="AD7" s="105"/>
      <c r="AE7" s="105"/>
      <c r="AF7" s="106">
        <f t="shared" ref="AF7:BF7" si="25">SUM(AF6:AF6)</f>
        <v>2317256</v>
      </c>
      <c r="AG7" s="106">
        <f t="shared" si="25"/>
        <v>1800000</v>
      </c>
      <c r="AH7" s="106">
        <f t="shared" si="25"/>
        <v>0</v>
      </c>
      <c r="AI7" s="106">
        <f t="shared" si="25"/>
        <v>0</v>
      </c>
      <c r="AJ7" s="106">
        <f t="shared" si="25"/>
        <v>0</v>
      </c>
      <c r="AK7" s="106">
        <f t="shared" si="25"/>
        <v>0</v>
      </c>
      <c r="AL7" s="106">
        <f t="shared" si="25"/>
        <v>0</v>
      </c>
      <c r="AM7" s="106">
        <f t="shared" si="25"/>
        <v>0</v>
      </c>
      <c r="AN7" s="106">
        <f t="shared" si="25"/>
        <v>0</v>
      </c>
      <c r="AO7" s="106">
        <f t="shared" si="25"/>
        <v>0</v>
      </c>
      <c r="AP7" s="106">
        <f t="shared" si="25"/>
        <v>0</v>
      </c>
      <c r="AQ7" s="106">
        <f t="shared" si="25"/>
        <v>0</v>
      </c>
      <c r="AR7" s="106">
        <f t="shared" si="25"/>
        <v>0</v>
      </c>
      <c r="AS7" s="106">
        <f t="shared" si="25"/>
        <v>1800000</v>
      </c>
      <c r="AT7" s="106">
        <f t="shared" si="25"/>
        <v>54000</v>
      </c>
      <c r="AU7" s="106">
        <f t="shared" si="25"/>
        <v>0</v>
      </c>
      <c r="AV7" s="106">
        <f t="shared" si="25"/>
        <v>0</v>
      </c>
      <c r="AW7" s="106">
        <f t="shared" si="25"/>
        <v>0</v>
      </c>
      <c r="AX7" s="106">
        <f t="shared" si="25"/>
        <v>0</v>
      </c>
      <c r="AY7" s="106">
        <f t="shared" si="25"/>
        <v>0</v>
      </c>
      <c r="AZ7" s="106">
        <f t="shared" si="25"/>
        <v>0</v>
      </c>
      <c r="BA7" s="106">
        <f t="shared" si="25"/>
        <v>0</v>
      </c>
      <c r="BB7" s="106">
        <f t="shared" si="25"/>
        <v>0</v>
      </c>
      <c r="BC7" s="106">
        <f t="shared" si="25"/>
        <v>0</v>
      </c>
      <c r="BD7" s="106">
        <f t="shared" si="25"/>
        <v>0</v>
      </c>
      <c r="BE7" s="106">
        <f t="shared" si="25"/>
        <v>0</v>
      </c>
      <c r="BF7" s="106">
        <f t="shared" si="25"/>
        <v>54000</v>
      </c>
      <c r="BG7" s="107">
        <f t="shared" si="24"/>
        <v>463256</v>
      </c>
      <c r="BH7" s="106">
        <f>SUM(BH6:BH6)</f>
        <v>2317256</v>
      </c>
      <c r="BI7" s="106">
        <f>SUM(BI6:BI6)</f>
        <v>463256</v>
      </c>
      <c r="BJ7" s="168">
        <f>SUM(BJ6:BJ6)/1</f>
        <v>1</v>
      </c>
      <c r="BK7" s="175"/>
      <c r="BL7" s="175"/>
      <c r="BM7" s="46"/>
      <c r="BN7" s="596"/>
      <c r="BO7" s="596"/>
      <c r="BP7" s="596"/>
      <c r="BQ7" s="596"/>
      <c r="BR7" s="596"/>
      <c r="BS7" s="651"/>
      <c r="BT7" s="651"/>
      <c r="BU7" s="664"/>
      <c r="BV7" s="46"/>
      <c r="BW7" s="46"/>
      <c r="BX7" s="46"/>
      <c r="BY7" s="46"/>
      <c r="BZ7" s="46"/>
      <c r="CA7" s="46"/>
      <c r="CB7" s="46"/>
      <c r="CC7" s="46"/>
      <c r="CD7" s="46"/>
    </row>
    <row r="8" spans="1:100" s="21" customFormat="1" ht="24.75" customHeight="1" x14ac:dyDescent="0.2">
      <c r="A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234"/>
      <c r="T8" s="234"/>
      <c r="AE8" s="36"/>
      <c r="AS8" s="48"/>
      <c r="BF8" s="49">
        <f>SUM(AS7+BF7)</f>
        <v>1854000</v>
      </c>
      <c r="BG8" s="50">
        <f>AF7-AS7-BF7</f>
        <v>463256</v>
      </c>
      <c r="BH8" s="51">
        <f>SUM(BI7+AS7+BF7)</f>
        <v>2317256</v>
      </c>
      <c r="BI8" s="52">
        <f>SUM(BG7)</f>
        <v>463256</v>
      </c>
      <c r="BJ8" s="36" t="s">
        <v>37</v>
      </c>
      <c r="BK8" s="176"/>
      <c r="BL8" s="176"/>
      <c r="BM8" s="25"/>
      <c r="BN8" s="48"/>
      <c r="BO8" s="48"/>
      <c r="BP8" s="48"/>
      <c r="BQ8" s="48"/>
      <c r="BR8" s="48"/>
      <c r="BS8" s="665"/>
      <c r="BT8" s="652"/>
      <c r="BU8" s="664"/>
      <c r="BV8" s="25"/>
      <c r="BW8" s="25"/>
      <c r="BX8" s="25"/>
      <c r="BY8" s="25"/>
      <c r="BZ8" s="25"/>
      <c r="CA8" s="25"/>
      <c r="CB8" s="25"/>
      <c r="CC8" s="25"/>
      <c r="CD8" s="25"/>
      <c r="CE8" s="25"/>
    </row>
    <row r="9" spans="1:100" s="21" customFormat="1" ht="24.75" customHeight="1" x14ac:dyDescent="0.2">
      <c r="A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234"/>
      <c r="T9" s="234"/>
      <c r="AE9" s="36"/>
      <c r="AS9" s="36"/>
      <c r="AT9" s="130">
        <f>SUM(AG7+AT7)</f>
        <v>1854000</v>
      </c>
      <c r="AU9" s="130">
        <f t="shared" ref="AU9" si="26">SUM(AH7+AU7)</f>
        <v>0</v>
      </c>
      <c r="AV9" s="130">
        <f t="shared" ref="AV9" si="27">SUM(AI7+AV7)</f>
        <v>0</v>
      </c>
      <c r="AW9" s="130">
        <f t="shared" ref="AW9" si="28">SUM(AJ7+AW7)</f>
        <v>0</v>
      </c>
      <c r="AX9" s="130">
        <f t="shared" ref="AX9" si="29">SUM(AK7+AX7)</f>
        <v>0</v>
      </c>
      <c r="AY9" s="130">
        <f t="shared" ref="AY9" si="30">SUM(AL7+AY7)</f>
        <v>0</v>
      </c>
      <c r="AZ9" s="130">
        <f t="shared" ref="AZ9" si="31">SUM(AM7+AZ7)</f>
        <v>0</v>
      </c>
      <c r="BA9" s="130">
        <f t="shared" ref="BA9" si="32">SUM(AN7+BA7)</f>
        <v>0</v>
      </c>
      <c r="BB9" s="130">
        <f t="shared" ref="BB9" si="33">SUM(AO7+BB7)</f>
        <v>0</v>
      </c>
      <c r="BC9" s="130">
        <f t="shared" ref="BC9" si="34">SUM(AP7+BC7)</f>
        <v>0</v>
      </c>
      <c r="BD9" s="130">
        <f t="shared" ref="BD9" si="35">SUM(AQ7+BD7)</f>
        <v>0</v>
      </c>
      <c r="BE9" s="130">
        <f t="shared" ref="BE9" si="36">SUM(AR7+BE7)</f>
        <v>0</v>
      </c>
      <c r="BF9" s="130">
        <f>SUM(AT9:BE9)</f>
        <v>1854000</v>
      </c>
      <c r="BG9" s="36"/>
      <c r="BH9" s="53"/>
      <c r="BI9" s="54">
        <f>SUM(BI7-BI8)</f>
        <v>0</v>
      </c>
      <c r="BJ9" s="36" t="s">
        <v>36</v>
      </c>
      <c r="BK9" s="176"/>
      <c r="BL9" s="176"/>
      <c r="BM9" s="25"/>
      <c r="BN9" s="48"/>
      <c r="BO9" s="48"/>
      <c r="BP9" s="48"/>
      <c r="BQ9" s="48"/>
      <c r="BR9" s="48"/>
      <c r="BS9" s="665"/>
      <c r="BT9" s="652"/>
      <c r="BU9" s="664"/>
      <c r="BV9" s="25"/>
      <c r="BW9" s="25"/>
      <c r="BX9" s="25"/>
      <c r="BY9" s="25"/>
      <c r="BZ9" s="25"/>
      <c r="CA9" s="25"/>
      <c r="CB9" s="25"/>
      <c r="CC9" s="25"/>
      <c r="CD9" s="25"/>
      <c r="CE9" s="25"/>
    </row>
    <row r="10" spans="1:100" s="21" customFormat="1" ht="24.75" customHeight="1" x14ac:dyDescent="0.2">
      <c r="A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234"/>
      <c r="T10" s="234"/>
      <c r="AE10" s="36"/>
      <c r="AS10" s="36"/>
      <c r="AT10" s="130"/>
      <c r="AU10" s="130"/>
      <c r="AV10" s="130"/>
      <c r="AW10" s="130"/>
      <c r="AX10" s="130"/>
      <c r="AY10" s="130"/>
      <c r="AZ10" s="130"/>
      <c r="BA10" s="130"/>
      <c r="BB10" s="130"/>
      <c r="BC10" s="130"/>
      <c r="BD10" s="130"/>
      <c r="BE10" s="130"/>
      <c r="BF10" s="130"/>
      <c r="BG10" s="36"/>
      <c r="BH10" s="53"/>
      <c r="BI10" s="54"/>
      <c r="BJ10" s="36"/>
      <c r="BK10" s="176"/>
      <c r="BL10" s="176"/>
      <c r="BM10" s="25"/>
      <c r="BN10" s="48"/>
      <c r="BO10" s="48"/>
      <c r="BP10" s="48"/>
      <c r="BQ10" s="48"/>
      <c r="BR10" s="48"/>
      <c r="BS10" s="665"/>
      <c r="BT10" s="652"/>
      <c r="BU10" s="664"/>
      <c r="BV10" s="25"/>
      <c r="BW10" s="25"/>
      <c r="BX10" s="25"/>
      <c r="BY10" s="25"/>
      <c r="BZ10" s="25"/>
      <c r="CA10" s="25"/>
      <c r="CB10" s="25"/>
      <c r="CC10" s="25"/>
      <c r="CD10" s="25"/>
      <c r="CE10" s="25"/>
    </row>
    <row r="11" spans="1:100" s="21" customFormat="1" ht="24.75" customHeight="1" x14ac:dyDescent="0.2">
      <c r="A11" s="47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234"/>
      <c r="T11" s="234"/>
      <c r="AE11" s="36"/>
      <c r="AS11" s="36"/>
      <c r="AT11" s="130"/>
      <c r="AU11" s="130"/>
      <c r="AV11" s="130"/>
      <c r="AW11" s="130"/>
      <c r="AX11" s="130"/>
      <c r="AY11" s="130"/>
      <c r="AZ11" s="130"/>
      <c r="BA11" s="130"/>
      <c r="BB11" s="130"/>
      <c r="BC11" s="130"/>
      <c r="BD11" s="130"/>
      <c r="BE11" s="130"/>
      <c r="BF11" s="130"/>
      <c r="BG11" s="36"/>
      <c r="BH11" s="53"/>
      <c r="BI11" s="54"/>
      <c r="BJ11" s="36"/>
      <c r="BK11" s="176"/>
      <c r="BL11" s="176"/>
      <c r="BM11" s="25"/>
      <c r="BN11" s="48"/>
      <c r="BO11" s="48"/>
      <c r="BP11" s="48"/>
      <c r="BQ11" s="48"/>
      <c r="BR11" s="48"/>
      <c r="BS11" s="665"/>
      <c r="BT11" s="652"/>
      <c r="BU11" s="664"/>
      <c r="BV11" s="25"/>
      <c r="BW11" s="25"/>
      <c r="BX11" s="25"/>
      <c r="BY11" s="25"/>
      <c r="BZ11" s="25"/>
      <c r="CA11" s="25"/>
      <c r="CB11" s="25"/>
      <c r="CC11" s="25"/>
      <c r="CD11" s="25"/>
      <c r="CE11" s="25"/>
    </row>
    <row r="12" spans="1:100" s="21" customFormat="1" ht="24.75" customHeight="1" x14ac:dyDescent="0.2">
      <c r="A12" s="47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234"/>
      <c r="T12" s="234"/>
      <c r="AE12" s="36"/>
      <c r="AS12" s="36"/>
      <c r="AT12" s="130"/>
      <c r="AU12" s="130"/>
      <c r="AV12" s="130"/>
      <c r="AW12" s="130"/>
      <c r="AX12" s="130"/>
      <c r="AY12" s="130"/>
      <c r="AZ12" s="130"/>
      <c r="BA12" s="130"/>
      <c r="BB12" s="130"/>
      <c r="BC12" s="130"/>
      <c r="BD12" s="130"/>
      <c r="BE12" s="130"/>
      <c r="BF12" s="130"/>
      <c r="BG12" s="36"/>
      <c r="BH12" s="53"/>
      <c r="BI12" s="54"/>
      <c r="BJ12" s="36"/>
      <c r="BK12" s="176"/>
      <c r="BL12" s="176"/>
      <c r="BM12" s="25"/>
      <c r="BN12" s="48"/>
      <c r="BO12" s="48"/>
      <c r="BP12" s="48"/>
      <c r="BQ12" s="48"/>
      <c r="BR12" s="48"/>
      <c r="BS12" s="665"/>
      <c r="BT12" s="652"/>
      <c r="BU12" s="664"/>
      <c r="BV12" s="25"/>
      <c r="BW12" s="25"/>
      <c r="BX12" s="25"/>
      <c r="BY12" s="25"/>
      <c r="BZ12" s="25"/>
      <c r="CA12" s="25"/>
      <c r="CB12" s="25"/>
      <c r="CC12" s="25"/>
      <c r="CD12" s="25"/>
      <c r="CE12" s="25"/>
    </row>
    <row r="13" spans="1:100" s="21" customFormat="1" ht="24.75" customHeight="1" x14ac:dyDescent="0.2">
      <c r="A13" s="47"/>
      <c r="D13" s="47"/>
      <c r="E13" s="47"/>
      <c r="F13" s="47"/>
      <c r="G13" s="47"/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234"/>
      <c r="T13" s="234"/>
      <c r="AE13" s="36"/>
      <c r="AS13" s="36"/>
      <c r="AT13" s="130"/>
      <c r="AU13" s="130"/>
      <c r="AV13" s="130"/>
      <c r="AW13" s="130"/>
      <c r="AX13" s="130"/>
      <c r="AY13" s="130"/>
      <c r="AZ13" s="130"/>
      <c r="BA13" s="130"/>
      <c r="BB13" s="130"/>
      <c r="BC13" s="130"/>
      <c r="BD13" s="130"/>
      <c r="BE13" s="130"/>
      <c r="BF13" s="130"/>
      <c r="BG13" s="36"/>
      <c r="BH13" s="53"/>
      <c r="BI13" s="54"/>
      <c r="BJ13" s="36"/>
      <c r="BK13" s="176"/>
      <c r="BL13" s="176"/>
      <c r="BM13" s="25"/>
      <c r="BN13" s="48"/>
      <c r="BO13" s="48"/>
      <c r="BP13" s="48"/>
      <c r="BQ13" s="48"/>
      <c r="BR13" s="48"/>
      <c r="BS13" s="665"/>
      <c r="BT13" s="652"/>
      <c r="BU13" s="664"/>
      <c r="BV13" s="25"/>
      <c r="BW13" s="25"/>
      <c r="BX13" s="25"/>
      <c r="BY13" s="25"/>
      <c r="BZ13" s="25"/>
      <c r="CA13" s="25"/>
      <c r="CB13" s="25"/>
      <c r="CC13" s="25"/>
      <c r="CD13" s="25"/>
      <c r="CE13" s="25"/>
    </row>
    <row r="14" spans="1:100" s="21" customFormat="1" ht="24.75" customHeight="1" x14ac:dyDescent="0.2">
      <c r="A14" s="776" t="s">
        <v>9</v>
      </c>
      <c r="B14" s="777"/>
      <c r="C14" s="131" t="s">
        <v>102</v>
      </c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24"/>
      <c r="T14" s="237"/>
      <c r="U14" s="143"/>
      <c r="V14" s="143"/>
      <c r="W14" s="143"/>
      <c r="X14" s="143"/>
      <c r="Y14" s="143"/>
      <c r="Z14" s="143"/>
      <c r="AA14" s="143"/>
      <c r="AB14" s="143"/>
      <c r="AC14" s="143"/>
      <c r="AD14" s="143"/>
      <c r="AE14" s="144"/>
      <c r="AF14" s="24"/>
      <c r="AG14" s="143"/>
      <c r="AH14" s="143"/>
      <c r="AI14" s="143"/>
      <c r="AJ14" s="143"/>
      <c r="AK14" s="143"/>
      <c r="AL14" s="143"/>
      <c r="AM14" s="143"/>
      <c r="AN14" s="143"/>
      <c r="AO14" s="143"/>
      <c r="AP14" s="143"/>
      <c r="AQ14" s="143"/>
      <c r="AR14" s="143"/>
      <c r="AS14" s="145"/>
      <c r="AT14" s="143"/>
      <c r="AU14" s="143"/>
      <c r="AV14" s="143"/>
      <c r="AW14" s="143"/>
      <c r="AX14" s="143"/>
      <c r="AY14" s="143"/>
      <c r="AZ14" s="143"/>
      <c r="BA14" s="143"/>
      <c r="BB14" s="143"/>
      <c r="BC14" s="143"/>
      <c r="BD14" s="143"/>
      <c r="BE14" s="143"/>
      <c r="BF14" s="145"/>
      <c r="BG14" s="145"/>
      <c r="BH14" s="142"/>
      <c r="BI14" s="146"/>
      <c r="BJ14" s="24"/>
      <c r="BK14" s="171"/>
      <c r="BL14" s="171"/>
      <c r="BM14" s="143"/>
      <c r="BN14" s="597"/>
      <c r="BO14" s="597"/>
      <c r="BP14" s="597"/>
      <c r="BQ14" s="597"/>
      <c r="BR14" s="597"/>
      <c r="BS14" s="24"/>
      <c r="BT14" s="647"/>
      <c r="BU14" s="658"/>
      <c r="BV14" s="143"/>
      <c r="BW14" s="143"/>
      <c r="BX14" s="145"/>
      <c r="BY14" s="145"/>
      <c r="BZ14" s="145"/>
      <c r="CA14" s="142"/>
      <c r="CB14" s="146"/>
      <c r="CC14" s="145"/>
      <c r="CD14" s="145"/>
      <c r="CE14" s="25"/>
      <c r="CF14" s="25"/>
      <c r="CG14" s="25"/>
      <c r="CH14" s="25"/>
      <c r="CI14" s="25"/>
      <c r="CJ14" s="147"/>
      <c r="CK14" s="25"/>
      <c r="CL14" s="25"/>
      <c r="CM14" s="25"/>
      <c r="CN14" s="25"/>
      <c r="CO14" s="25"/>
      <c r="CP14" s="25"/>
      <c r="CQ14" s="25"/>
      <c r="CR14" s="25"/>
      <c r="CS14" s="25"/>
      <c r="CT14" s="25"/>
      <c r="CU14" s="25"/>
      <c r="CV14" s="25"/>
    </row>
    <row r="15" spans="1:100" s="21" customFormat="1" ht="26.25" customHeight="1" x14ac:dyDescent="0.2">
      <c r="A15" s="778" t="s">
        <v>10</v>
      </c>
      <c r="B15" s="779"/>
      <c r="C15" s="149" t="s">
        <v>84</v>
      </c>
      <c r="D15" s="150"/>
      <c r="E15" s="150"/>
      <c r="F15" s="150"/>
      <c r="G15" s="150"/>
      <c r="H15" s="150"/>
      <c r="I15" s="150"/>
      <c r="J15" s="150"/>
      <c r="K15" s="150"/>
      <c r="L15" s="150"/>
      <c r="M15" s="150"/>
      <c r="N15" s="150"/>
      <c r="O15" s="150"/>
      <c r="P15" s="150"/>
      <c r="Q15" s="150"/>
      <c r="R15" s="150"/>
      <c r="S15" s="225"/>
      <c r="T15" s="238"/>
      <c r="U15" s="151"/>
      <c r="V15" s="151"/>
      <c r="W15" s="151"/>
      <c r="X15" s="151"/>
      <c r="Y15" s="151"/>
      <c r="Z15" s="151"/>
      <c r="AA15" s="151"/>
      <c r="AB15" s="151"/>
      <c r="AC15" s="151"/>
      <c r="AD15" s="151"/>
      <c r="AE15" s="152"/>
      <c r="AF15" s="150"/>
      <c r="AG15" s="151"/>
      <c r="AH15" s="151"/>
      <c r="AI15" s="151"/>
      <c r="AJ15" s="151"/>
      <c r="AK15" s="151"/>
      <c r="AL15" s="151"/>
      <c r="AM15" s="151"/>
      <c r="AN15" s="151"/>
      <c r="AO15" s="151"/>
      <c r="AP15" s="151"/>
      <c r="AQ15" s="151"/>
      <c r="AR15" s="151"/>
      <c r="AS15" s="152"/>
      <c r="AT15" s="151"/>
      <c r="AU15" s="151"/>
      <c r="AV15" s="151"/>
      <c r="AW15" s="151"/>
      <c r="AX15" s="151"/>
      <c r="AY15" s="151"/>
      <c r="AZ15" s="151"/>
      <c r="BA15" s="151"/>
      <c r="BB15" s="151"/>
      <c r="BC15" s="151"/>
      <c r="BD15" s="151"/>
      <c r="BE15" s="151"/>
      <c r="BF15" s="152"/>
      <c r="BG15" s="152"/>
      <c r="BH15" s="148"/>
      <c r="BI15" s="153"/>
      <c r="BJ15" s="24"/>
      <c r="BK15" s="171"/>
      <c r="BL15" s="171"/>
      <c r="BM15" s="24"/>
      <c r="BN15" s="598"/>
      <c r="BO15" s="598"/>
      <c r="BP15" s="598"/>
      <c r="BQ15" s="598"/>
      <c r="BR15" s="598"/>
      <c r="BS15" s="24"/>
      <c r="BT15" s="647"/>
      <c r="BU15" s="658"/>
      <c r="BV15" s="24"/>
      <c r="BW15" s="24"/>
      <c r="BX15" s="24"/>
      <c r="BY15" s="24"/>
      <c r="BZ15" s="24"/>
      <c r="CA15" s="24"/>
      <c r="CB15" s="24"/>
      <c r="CC15" s="145"/>
      <c r="CD15" s="145"/>
      <c r="CE15" s="25">
        <v>1100000</v>
      </c>
      <c r="CF15" s="25"/>
      <c r="CG15" s="25"/>
      <c r="CH15" s="25"/>
      <c r="CI15" s="25"/>
      <c r="CJ15" s="147"/>
      <c r="CK15" s="25"/>
      <c r="CL15" s="25"/>
      <c r="CM15" s="25"/>
      <c r="CN15" s="25"/>
      <c r="CO15" s="25"/>
      <c r="CP15" s="25"/>
      <c r="CQ15" s="25"/>
      <c r="CR15" s="25"/>
      <c r="CS15" s="25"/>
      <c r="CT15" s="25"/>
      <c r="CU15" s="25"/>
      <c r="CV15" s="25"/>
    </row>
    <row r="16" spans="1:100" s="8" customFormat="1" ht="48.75" customHeight="1" x14ac:dyDescent="0.2">
      <c r="A16" s="797" t="s">
        <v>11</v>
      </c>
      <c r="B16" s="800" t="s">
        <v>12</v>
      </c>
      <c r="C16" s="800" t="s">
        <v>26</v>
      </c>
      <c r="D16" s="819" t="s">
        <v>13</v>
      </c>
      <c r="E16" s="819"/>
      <c r="F16" s="819"/>
      <c r="G16" s="819"/>
      <c r="H16" s="819"/>
      <c r="I16" s="819"/>
      <c r="J16" s="819"/>
      <c r="K16" s="819"/>
      <c r="L16" s="819"/>
      <c r="M16" s="819"/>
      <c r="N16" s="819"/>
      <c r="O16" s="819"/>
      <c r="P16" s="819"/>
      <c r="Q16" s="819"/>
      <c r="R16" s="800" t="s">
        <v>24</v>
      </c>
      <c r="S16" s="820" t="s">
        <v>21</v>
      </c>
      <c r="T16" s="821"/>
      <c r="U16" s="821"/>
      <c r="V16" s="821"/>
      <c r="W16" s="821"/>
      <c r="X16" s="821"/>
      <c r="Y16" s="821"/>
      <c r="Z16" s="821"/>
      <c r="AA16" s="821"/>
      <c r="AB16" s="821"/>
      <c r="AC16" s="821"/>
      <c r="AD16" s="821"/>
      <c r="AE16" s="822"/>
      <c r="AF16" s="823" t="s">
        <v>6</v>
      </c>
      <c r="AG16" s="823"/>
      <c r="AH16" s="823"/>
      <c r="AI16" s="823"/>
      <c r="AJ16" s="823"/>
      <c r="AK16" s="823"/>
      <c r="AL16" s="823"/>
      <c r="AM16" s="823"/>
      <c r="AN16" s="823"/>
      <c r="AO16" s="823"/>
      <c r="AP16" s="823"/>
      <c r="AQ16" s="823"/>
      <c r="AR16" s="823"/>
      <c r="AS16" s="823"/>
      <c r="AT16" s="813" t="s">
        <v>40</v>
      </c>
      <c r="AU16" s="814"/>
      <c r="AV16" s="814"/>
      <c r="AW16" s="814"/>
      <c r="AX16" s="814"/>
      <c r="AY16" s="814"/>
      <c r="AZ16" s="814"/>
      <c r="BA16" s="814"/>
      <c r="BB16" s="814"/>
      <c r="BC16" s="814"/>
      <c r="BD16" s="814"/>
      <c r="BE16" s="814"/>
      <c r="BF16" s="815"/>
      <c r="BG16" s="800" t="s">
        <v>37</v>
      </c>
      <c r="BH16" s="800" t="s">
        <v>124</v>
      </c>
      <c r="BI16" s="803" t="s">
        <v>38</v>
      </c>
      <c r="BJ16" s="142"/>
      <c r="BK16" s="24"/>
      <c r="BL16" s="24"/>
      <c r="BM16" s="24"/>
      <c r="BN16" s="598"/>
      <c r="BO16" s="598"/>
      <c r="BP16" s="598"/>
      <c r="BQ16" s="598"/>
      <c r="BR16" s="598"/>
      <c r="BS16" s="24"/>
      <c r="BT16" s="647"/>
      <c r="BU16" s="658"/>
      <c r="BV16" s="24"/>
      <c r="BW16" s="24"/>
      <c r="BX16" s="24"/>
      <c r="BY16" s="24"/>
      <c r="BZ16" s="24"/>
      <c r="CA16" s="24"/>
      <c r="CB16" s="24"/>
      <c r="CC16" s="26"/>
      <c r="CD16" s="26"/>
    </row>
    <row r="17" spans="1:100" s="8" customFormat="1" ht="48.75" customHeight="1" x14ac:dyDescent="0.2">
      <c r="A17" s="798"/>
      <c r="B17" s="801"/>
      <c r="C17" s="801"/>
      <c r="D17" s="810" t="s">
        <v>22</v>
      </c>
      <c r="E17" s="808" t="s">
        <v>23</v>
      </c>
      <c r="F17" s="809"/>
      <c r="G17" s="809"/>
      <c r="H17" s="809"/>
      <c r="I17" s="809"/>
      <c r="J17" s="809"/>
      <c r="K17" s="809"/>
      <c r="L17" s="809"/>
      <c r="M17" s="809"/>
      <c r="N17" s="809"/>
      <c r="O17" s="809"/>
      <c r="P17" s="809"/>
      <c r="Q17" s="809"/>
      <c r="R17" s="801"/>
      <c r="S17" s="806" t="s">
        <v>22</v>
      </c>
      <c r="T17" s="808" t="s">
        <v>23</v>
      </c>
      <c r="U17" s="809"/>
      <c r="V17" s="809"/>
      <c r="W17" s="809"/>
      <c r="X17" s="809"/>
      <c r="Y17" s="809"/>
      <c r="Z17" s="809"/>
      <c r="AA17" s="809"/>
      <c r="AB17" s="809"/>
      <c r="AC17" s="809"/>
      <c r="AD17" s="809"/>
      <c r="AE17" s="812"/>
      <c r="AF17" s="810" t="s">
        <v>22</v>
      </c>
      <c r="AG17" s="808" t="s">
        <v>23</v>
      </c>
      <c r="AH17" s="809"/>
      <c r="AI17" s="809"/>
      <c r="AJ17" s="809"/>
      <c r="AK17" s="809"/>
      <c r="AL17" s="809"/>
      <c r="AM17" s="809"/>
      <c r="AN17" s="809"/>
      <c r="AO17" s="809"/>
      <c r="AP17" s="809"/>
      <c r="AQ17" s="809"/>
      <c r="AR17" s="809"/>
      <c r="AS17" s="812"/>
      <c r="AT17" s="816"/>
      <c r="AU17" s="817"/>
      <c r="AV17" s="817"/>
      <c r="AW17" s="817"/>
      <c r="AX17" s="817"/>
      <c r="AY17" s="817"/>
      <c r="AZ17" s="817"/>
      <c r="BA17" s="817"/>
      <c r="BB17" s="817"/>
      <c r="BC17" s="817"/>
      <c r="BD17" s="817"/>
      <c r="BE17" s="817"/>
      <c r="BF17" s="818"/>
      <c r="BG17" s="801"/>
      <c r="BH17" s="801"/>
      <c r="BI17" s="804"/>
      <c r="BJ17" s="142"/>
      <c r="BK17" s="24"/>
      <c r="BL17" s="24"/>
      <c r="BM17" s="24"/>
      <c r="BN17" s="598"/>
      <c r="BO17" s="598"/>
      <c r="BP17" s="598"/>
      <c r="BQ17" s="598"/>
      <c r="BR17" s="598"/>
      <c r="BS17" s="24"/>
      <c r="BT17" s="647"/>
      <c r="BU17" s="658"/>
      <c r="BV17" s="24"/>
      <c r="BW17" s="24"/>
      <c r="BX17" s="24"/>
      <c r="BY17" s="24"/>
      <c r="BZ17" s="24"/>
      <c r="CA17" s="24"/>
      <c r="CB17" s="24"/>
      <c r="CC17" s="26"/>
      <c r="CD17" s="26"/>
    </row>
    <row r="18" spans="1:100" s="6" customFormat="1" ht="28.5" customHeight="1" x14ac:dyDescent="0.2">
      <c r="A18" s="799"/>
      <c r="B18" s="802"/>
      <c r="C18" s="802"/>
      <c r="D18" s="811"/>
      <c r="E18" s="27">
        <v>1</v>
      </c>
      <c r="F18" s="27">
        <v>2</v>
      </c>
      <c r="G18" s="27">
        <v>3</v>
      </c>
      <c r="H18" s="27">
        <v>4</v>
      </c>
      <c r="I18" s="27">
        <v>5</v>
      </c>
      <c r="J18" s="27">
        <v>6</v>
      </c>
      <c r="K18" s="27">
        <v>7</v>
      </c>
      <c r="L18" s="27">
        <v>8</v>
      </c>
      <c r="M18" s="27">
        <v>9</v>
      </c>
      <c r="N18" s="27">
        <v>10</v>
      </c>
      <c r="O18" s="27">
        <v>11</v>
      </c>
      <c r="P18" s="27">
        <v>12</v>
      </c>
      <c r="Q18" s="27" t="s">
        <v>25</v>
      </c>
      <c r="R18" s="802"/>
      <c r="S18" s="807"/>
      <c r="T18" s="27">
        <v>1</v>
      </c>
      <c r="U18" s="27">
        <v>2</v>
      </c>
      <c r="V18" s="27">
        <v>3</v>
      </c>
      <c r="W18" s="27">
        <v>4</v>
      </c>
      <c r="X18" s="27">
        <v>5</v>
      </c>
      <c r="Y18" s="27">
        <v>6</v>
      </c>
      <c r="Z18" s="27">
        <v>7</v>
      </c>
      <c r="AA18" s="27">
        <v>8</v>
      </c>
      <c r="AB18" s="27">
        <v>9</v>
      </c>
      <c r="AC18" s="27">
        <v>10</v>
      </c>
      <c r="AD18" s="27">
        <v>11</v>
      </c>
      <c r="AE18" s="27">
        <v>12</v>
      </c>
      <c r="AF18" s="811"/>
      <c r="AG18" s="27">
        <v>1</v>
      </c>
      <c r="AH18" s="27">
        <v>2</v>
      </c>
      <c r="AI18" s="27">
        <v>3</v>
      </c>
      <c r="AJ18" s="27">
        <v>4</v>
      </c>
      <c r="AK18" s="27">
        <v>5</v>
      </c>
      <c r="AL18" s="27">
        <v>6</v>
      </c>
      <c r="AM18" s="27">
        <v>7</v>
      </c>
      <c r="AN18" s="27">
        <v>8</v>
      </c>
      <c r="AO18" s="27">
        <v>9</v>
      </c>
      <c r="AP18" s="27">
        <v>10</v>
      </c>
      <c r="AQ18" s="27">
        <v>11</v>
      </c>
      <c r="AR18" s="27">
        <v>12</v>
      </c>
      <c r="AS18" s="27" t="s">
        <v>16</v>
      </c>
      <c r="AT18" s="181">
        <v>1</v>
      </c>
      <c r="AU18" s="181">
        <v>2</v>
      </c>
      <c r="AV18" s="181">
        <v>3</v>
      </c>
      <c r="AW18" s="181">
        <v>4</v>
      </c>
      <c r="AX18" s="181">
        <v>5</v>
      </c>
      <c r="AY18" s="181">
        <v>6</v>
      </c>
      <c r="AZ18" s="181">
        <v>7</v>
      </c>
      <c r="BA18" s="181">
        <v>8</v>
      </c>
      <c r="BB18" s="181">
        <v>9</v>
      </c>
      <c r="BC18" s="181">
        <v>10</v>
      </c>
      <c r="BD18" s="181">
        <v>11</v>
      </c>
      <c r="BE18" s="181">
        <v>12</v>
      </c>
      <c r="BF18" s="27" t="s">
        <v>16</v>
      </c>
      <c r="BG18" s="802"/>
      <c r="BH18" s="802"/>
      <c r="BI18" s="805"/>
      <c r="BJ18" s="7"/>
      <c r="BK18" s="28"/>
      <c r="BL18" s="28"/>
      <c r="BM18" s="28"/>
      <c r="BN18" s="599"/>
      <c r="BO18" s="599"/>
      <c r="BP18" s="599"/>
      <c r="BQ18" s="599"/>
      <c r="BR18" s="599"/>
      <c r="BS18" s="660"/>
      <c r="BT18" s="649"/>
      <c r="BU18" s="661"/>
      <c r="BV18" s="28"/>
      <c r="BW18" s="28"/>
      <c r="BX18" s="28"/>
      <c r="BY18" s="28"/>
      <c r="BZ18" s="28"/>
      <c r="CA18" s="28"/>
      <c r="CB18" s="28"/>
      <c r="CC18" s="28"/>
      <c r="CD18" s="28"/>
    </row>
    <row r="19" spans="1:100" s="92" customFormat="1" ht="24.75" customHeight="1" thickBot="1" x14ac:dyDescent="0.25">
      <c r="A19" s="85"/>
      <c r="B19" s="200" t="s">
        <v>142</v>
      </c>
      <c r="C19" s="201" t="s">
        <v>98</v>
      </c>
      <c r="D19" s="589">
        <v>4</v>
      </c>
      <c r="E19" s="103">
        <v>2</v>
      </c>
      <c r="F19" s="103">
        <v>2</v>
      </c>
      <c r="G19" s="217"/>
      <c r="H19" s="217"/>
      <c r="I19" s="217"/>
      <c r="J19" s="103"/>
      <c r="K19" s="217"/>
      <c r="L19" s="217"/>
      <c r="M19" s="217"/>
      <c r="N19" s="217"/>
      <c r="O19" s="217"/>
      <c r="P19" s="217"/>
      <c r="Q19" s="218">
        <f>SUM(E19:P19)</f>
        <v>4</v>
      </c>
      <c r="R19" s="202" t="s">
        <v>31</v>
      </c>
      <c r="S19" s="677">
        <v>14750000</v>
      </c>
      <c r="T19" s="677">
        <v>12900000</v>
      </c>
      <c r="U19" s="677">
        <v>12900000</v>
      </c>
      <c r="V19" s="580"/>
      <c r="W19" s="677"/>
      <c r="X19" s="580"/>
      <c r="Y19" s="579"/>
      <c r="Z19" s="580"/>
      <c r="AA19" s="580"/>
      <c r="AB19" s="580"/>
      <c r="AC19" s="580"/>
      <c r="AD19" s="580"/>
      <c r="AE19" s="580"/>
      <c r="AF19" s="68">
        <f>SUM(Q19*S19)</f>
        <v>59000000</v>
      </c>
      <c r="AG19" s="581">
        <f t="shared" ref="AG19:AI19" si="37">T19*E19</f>
        <v>25800000</v>
      </c>
      <c r="AH19" s="581">
        <f t="shared" si="37"/>
        <v>25800000</v>
      </c>
      <c r="AI19" s="581">
        <f t="shared" si="37"/>
        <v>0</v>
      </c>
      <c r="AJ19" s="581">
        <f t="shared" ref="AJ19:AR19" si="38">W19*H19</f>
        <v>0</v>
      </c>
      <c r="AK19" s="581">
        <f t="shared" si="38"/>
        <v>0</v>
      </c>
      <c r="AL19" s="581">
        <f t="shared" si="38"/>
        <v>0</v>
      </c>
      <c r="AM19" s="581">
        <f t="shared" si="38"/>
        <v>0</v>
      </c>
      <c r="AN19" s="581">
        <f t="shared" si="38"/>
        <v>0</v>
      </c>
      <c r="AO19" s="581">
        <f t="shared" si="38"/>
        <v>0</v>
      </c>
      <c r="AP19" s="581">
        <f t="shared" si="38"/>
        <v>0</v>
      </c>
      <c r="AQ19" s="581">
        <f t="shared" si="38"/>
        <v>0</v>
      </c>
      <c r="AR19" s="581">
        <f t="shared" si="38"/>
        <v>0</v>
      </c>
      <c r="AS19" s="582">
        <f t="shared" ref="AS19" si="39">SUM(AG19:AR19)</f>
        <v>51600000</v>
      </c>
      <c r="AT19" s="581">
        <f t="shared" ref="AT19:AU19" si="40">SUM(AG19*14%)</f>
        <v>3612000.0000000005</v>
      </c>
      <c r="AU19" s="581">
        <f t="shared" si="40"/>
        <v>3612000.0000000005</v>
      </c>
      <c r="AV19" s="581">
        <f t="shared" ref="AV19" si="41">SUM(AI19*14%)</f>
        <v>0</v>
      </c>
      <c r="AW19" s="581">
        <f t="shared" ref="AW19" si="42">SUM(AJ19*14%)</f>
        <v>0</v>
      </c>
      <c r="AX19" s="581">
        <f t="shared" ref="AX19" si="43">SUM(AK19*14%)</f>
        <v>0</v>
      </c>
      <c r="AY19" s="581">
        <f t="shared" ref="AY19" si="44">SUM(AL19*14%)</f>
        <v>0</v>
      </c>
      <c r="AZ19" s="581">
        <f t="shared" ref="AZ19" si="45">SUM(AM19*14%)</f>
        <v>0</v>
      </c>
      <c r="BA19" s="581">
        <f t="shared" ref="BA19" si="46">SUM(AN19*14%)</f>
        <v>0</v>
      </c>
      <c r="BB19" s="581">
        <f t="shared" ref="BB19" si="47">SUM(AO19*14%)</f>
        <v>0</v>
      </c>
      <c r="BC19" s="581">
        <f t="shared" ref="BC19" si="48">SUM(AP19*14%)</f>
        <v>0</v>
      </c>
      <c r="BD19" s="581">
        <f t="shared" ref="BD19" si="49">SUM(AQ19*14%)</f>
        <v>0</v>
      </c>
      <c r="BE19" s="581">
        <f t="shared" ref="BE19" si="50">SUM(AR19*14%)</f>
        <v>0</v>
      </c>
      <c r="BF19" s="72">
        <f>SUM(AT19:BE19)</f>
        <v>7224000.0000000009</v>
      </c>
      <c r="BG19" s="100">
        <f t="shared" ref="BG19:BG20" si="51">AF19-AS19-BF19</f>
        <v>175999.99999999907</v>
      </c>
      <c r="BH19" s="101">
        <f>S19*D19</f>
        <v>59000000</v>
      </c>
      <c r="BI19" s="102">
        <f>BH19-AS19-BF19</f>
        <v>175999.99999999907</v>
      </c>
      <c r="BJ19" s="167">
        <f>SUM(Q19/D19)</f>
        <v>1</v>
      </c>
      <c r="BK19" s="173"/>
      <c r="BL19" s="173"/>
      <c r="BM19" s="91"/>
      <c r="BN19" s="600"/>
      <c r="BO19" s="600"/>
      <c r="BP19" s="600"/>
      <c r="BQ19" s="600"/>
      <c r="BR19" s="600"/>
      <c r="BS19" s="662"/>
      <c r="BT19" s="650"/>
      <c r="BU19" s="663"/>
      <c r="BV19" s="91"/>
      <c r="BW19" s="91"/>
      <c r="BX19" s="91"/>
      <c r="BY19" s="91"/>
      <c r="BZ19" s="91"/>
      <c r="CA19" s="91"/>
      <c r="CB19" s="91"/>
      <c r="CC19" s="91"/>
      <c r="CD19" s="91"/>
    </row>
    <row r="20" spans="1:100" s="35" customFormat="1" ht="24.75" customHeight="1" thickBot="1" x14ac:dyDescent="0.25">
      <c r="A20" s="40"/>
      <c r="B20" s="41" t="s">
        <v>5</v>
      </c>
      <c r="C20" s="41"/>
      <c r="D20" s="42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4"/>
      <c r="R20" s="76"/>
      <c r="S20" s="232"/>
      <c r="T20" s="233"/>
      <c r="U20" s="105"/>
      <c r="V20" s="105"/>
      <c r="W20" s="105"/>
      <c r="X20" s="105"/>
      <c r="Y20" s="105"/>
      <c r="Z20" s="105"/>
      <c r="AA20" s="105"/>
      <c r="AB20" s="105"/>
      <c r="AC20" s="105"/>
      <c r="AD20" s="105"/>
      <c r="AE20" s="105"/>
      <c r="AF20" s="106">
        <f t="shared" ref="AF20:BF20" si="52">SUM(AF19:AF19)</f>
        <v>59000000</v>
      </c>
      <c r="AG20" s="106">
        <f t="shared" si="52"/>
        <v>25800000</v>
      </c>
      <c r="AH20" s="106">
        <f t="shared" si="52"/>
        <v>25800000</v>
      </c>
      <c r="AI20" s="106">
        <f t="shared" si="52"/>
        <v>0</v>
      </c>
      <c r="AJ20" s="106">
        <f t="shared" si="52"/>
        <v>0</v>
      </c>
      <c r="AK20" s="106">
        <f t="shared" si="52"/>
        <v>0</v>
      </c>
      <c r="AL20" s="106">
        <f t="shared" si="52"/>
        <v>0</v>
      </c>
      <c r="AM20" s="106">
        <f t="shared" si="52"/>
        <v>0</v>
      </c>
      <c r="AN20" s="106">
        <f t="shared" si="52"/>
        <v>0</v>
      </c>
      <c r="AO20" s="106">
        <f t="shared" si="52"/>
        <v>0</v>
      </c>
      <c r="AP20" s="106">
        <f t="shared" si="52"/>
        <v>0</v>
      </c>
      <c r="AQ20" s="106">
        <f t="shared" si="52"/>
        <v>0</v>
      </c>
      <c r="AR20" s="106">
        <f t="shared" si="52"/>
        <v>0</v>
      </c>
      <c r="AS20" s="106">
        <f t="shared" si="52"/>
        <v>51600000</v>
      </c>
      <c r="AT20" s="106">
        <f t="shared" si="52"/>
        <v>3612000.0000000005</v>
      </c>
      <c r="AU20" s="106">
        <f t="shared" si="52"/>
        <v>3612000.0000000005</v>
      </c>
      <c r="AV20" s="106">
        <f t="shared" si="52"/>
        <v>0</v>
      </c>
      <c r="AW20" s="106">
        <f t="shared" si="52"/>
        <v>0</v>
      </c>
      <c r="AX20" s="106">
        <f t="shared" si="52"/>
        <v>0</v>
      </c>
      <c r="AY20" s="106">
        <f t="shared" si="52"/>
        <v>0</v>
      </c>
      <c r="AZ20" s="106">
        <f t="shared" si="52"/>
        <v>0</v>
      </c>
      <c r="BA20" s="106">
        <f t="shared" si="52"/>
        <v>0</v>
      </c>
      <c r="BB20" s="106">
        <f t="shared" si="52"/>
        <v>0</v>
      </c>
      <c r="BC20" s="106">
        <f t="shared" si="52"/>
        <v>0</v>
      </c>
      <c r="BD20" s="106">
        <f t="shared" si="52"/>
        <v>0</v>
      </c>
      <c r="BE20" s="106">
        <f t="shared" si="52"/>
        <v>0</v>
      </c>
      <c r="BF20" s="106">
        <f t="shared" si="52"/>
        <v>7224000.0000000009</v>
      </c>
      <c r="BG20" s="107">
        <f t="shared" si="51"/>
        <v>175999.99999999907</v>
      </c>
      <c r="BH20" s="106">
        <f>SUM(BH19:BH19)</f>
        <v>59000000</v>
      </c>
      <c r="BI20" s="106">
        <f>SUM(BI19:BI19)</f>
        <v>175999.99999999907</v>
      </c>
      <c r="BJ20" s="168">
        <f>SUM(BJ19:BJ19)/1</f>
        <v>1</v>
      </c>
      <c r="BK20" s="175"/>
      <c r="BL20" s="175"/>
      <c r="BM20" s="46"/>
      <c r="BN20" s="596"/>
      <c r="BO20" s="596"/>
      <c r="BP20" s="596"/>
      <c r="BQ20" s="596"/>
      <c r="BR20" s="596"/>
      <c r="BS20" s="651"/>
      <c r="BT20" s="651"/>
      <c r="BU20" s="664"/>
      <c r="BV20" s="46"/>
      <c r="BW20" s="46"/>
      <c r="BX20" s="46"/>
      <c r="BY20" s="46"/>
      <c r="BZ20" s="46"/>
      <c r="CA20" s="46"/>
      <c r="CB20" s="46"/>
      <c r="CC20" s="46"/>
      <c r="CD20" s="46"/>
    </row>
    <row r="21" spans="1:100" s="21" customFormat="1" ht="24.75" customHeight="1" x14ac:dyDescent="0.2">
      <c r="A21" s="47"/>
      <c r="D21" s="47"/>
      <c r="E21" s="47"/>
      <c r="F21" s="47"/>
      <c r="G21" s="47"/>
      <c r="H21" s="47"/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234"/>
      <c r="T21" s="234"/>
      <c r="AE21" s="36"/>
      <c r="AS21" s="48"/>
      <c r="BF21" s="49">
        <f>SUM(AS20+BF20)</f>
        <v>58824000</v>
      </c>
      <c r="BG21" s="50">
        <f>AF20-AS20-BF20</f>
        <v>175999.99999999907</v>
      </c>
      <c r="BH21" s="51">
        <f>SUM(BI20+AS20+BF20)</f>
        <v>59000000</v>
      </c>
      <c r="BI21" s="52">
        <f>SUM(BG20)</f>
        <v>175999.99999999907</v>
      </c>
      <c r="BJ21" s="36" t="s">
        <v>37</v>
      </c>
      <c r="BK21" s="176"/>
      <c r="BL21" s="176"/>
      <c r="BM21" s="25"/>
      <c r="BN21" s="48"/>
      <c r="BO21" s="48"/>
      <c r="BP21" s="48"/>
      <c r="BQ21" s="48"/>
      <c r="BR21" s="48"/>
      <c r="BS21" s="665"/>
      <c r="BT21" s="652"/>
      <c r="BU21" s="664"/>
      <c r="BV21" s="25"/>
      <c r="BW21" s="25"/>
      <c r="BX21" s="25"/>
      <c r="BY21" s="25"/>
      <c r="BZ21" s="25"/>
      <c r="CA21" s="25"/>
      <c r="CB21" s="25"/>
      <c r="CC21" s="25"/>
      <c r="CD21" s="25"/>
      <c r="CE21" s="25"/>
    </row>
    <row r="22" spans="1:100" s="21" customFormat="1" ht="24.75" customHeight="1" x14ac:dyDescent="0.2">
      <c r="A22" s="47"/>
      <c r="D22" s="47"/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234"/>
      <c r="T22" s="234"/>
      <c r="AE22" s="36"/>
      <c r="AQ22" s="624"/>
      <c r="AS22" s="634">
        <v>17610500</v>
      </c>
      <c r="AT22" s="130">
        <f>SUM(AG20+AT20)</f>
        <v>29412000</v>
      </c>
      <c r="AU22" s="130">
        <f t="shared" ref="AU22:BE22" si="53">SUM(AH20+AU20)</f>
        <v>29412000</v>
      </c>
      <c r="AV22" s="130">
        <f t="shared" si="53"/>
        <v>0</v>
      </c>
      <c r="AW22" s="130">
        <f t="shared" si="53"/>
        <v>0</v>
      </c>
      <c r="AX22" s="130">
        <f t="shared" si="53"/>
        <v>0</v>
      </c>
      <c r="AY22" s="130">
        <f t="shared" si="53"/>
        <v>0</v>
      </c>
      <c r="AZ22" s="130">
        <f t="shared" si="53"/>
        <v>0</v>
      </c>
      <c r="BA22" s="130">
        <f t="shared" si="53"/>
        <v>0</v>
      </c>
      <c r="BB22" s="130">
        <f t="shared" si="53"/>
        <v>0</v>
      </c>
      <c r="BC22" s="130">
        <f t="shared" si="53"/>
        <v>0</v>
      </c>
      <c r="BD22" s="130">
        <f t="shared" si="53"/>
        <v>0</v>
      </c>
      <c r="BE22" s="130">
        <f t="shared" si="53"/>
        <v>0</v>
      </c>
      <c r="BF22" s="130">
        <f>SUM(AT22:BE22)</f>
        <v>58824000</v>
      </c>
      <c r="BG22" s="36"/>
      <c r="BH22" s="53"/>
      <c r="BI22" s="54">
        <f>SUM(BI20-BI21)</f>
        <v>0</v>
      </c>
      <c r="BJ22" s="36" t="s">
        <v>36</v>
      </c>
      <c r="BK22" s="176"/>
      <c r="BL22" s="176"/>
      <c r="BM22" s="25"/>
      <c r="BN22" s="48"/>
      <c r="BO22" s="48"/>
      <c r="BP22" s="48"/>
      <c r="BQ22" s="48"/>
      <c r="BR22" s="48"/>
      <c r="BS22" s="665"/>
      <c r="BT22" s="652"/>
      <c r="BU22" s="664"/>
      <c r="BV22" s="25"/>
      <c r="BW22" s="25"/>
      <c r="BX22" s="25"/>
      <c r="BY22" s="25"/>
      <c r="BZ22" s="25"/>
      <c r="CA22" s="25"/>
      <c r="CB22" s="25"/>
      <c r="CC22" s="25"/>
      <c r="CD22" s="25"/>
      <c r="CE22" s="25"/>
    </row>
    <row r="23" spans="1:100" s="131" customFormat="1" ht="24.75" customHeight="1" x14ac:dyDescent="0.2">
      <c r="A23" s="776" t="s">
        <v>9</v>
      </c>
      <c r="B23" s="777"/>
      <c r="C23" s="131" t="s">
        <v>143</v>
      </c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24"/>
      <c r="T23" s="237"/>
      <c r="U23" s="143"/>
      <c r="V23" s="143"/>
      <c r="W23" s="143"/>
      <c r="X23" s="143"/>
      <c r="Y23" s="143"/>
      <c r="Z23" s="143"/>
      <c r="AA23" s="143"/>
      <c r="AB23" s="143"/>
      <c r="AC23" s="143"/>
      <c r="AD23" s="143"/>
      <c r="AE23" s="143"/>
      <c r="AF23" s="24"/>
      <c r="AG23" s="143"/>
      <c r="AH23" s="143"/>
      <c r="AI23" s="143"/>
      <c r="AJ23" s="143"/>
      <c r="AK23" s="143"/>
      <c r="AL23" s="143"/>
      <c r="AM23" s="143"/>
      <c r="AN23" s="143"/>
      <c r="AO23" s="143"/>
      <c r="AP23" s="143"/>
      <c r="AQ23" s="143"/>
      <c r="AR23" s="568"/>
      <c r="AS23" s="625">
        <f>SUM(AS20-AS22)</f>
        <v>33989500</v>
      </c>
      <c r="AT23" s="632">
        <f>SUM(AS23*AT24)</f>
        <v>5778215</v>
      </c>
      <c r="AU23" s="632">
        <f>SUM(AS23*AU24)</f>
        <v>5778215</v>
      </c>
      <c r="AV23" s="568">
        <f>SUM(AS23*AV24)</f>
        <v>20393700</v>
      </c>
      <c r="AW23" s="568">
        <f>SUM(AS23*AW24)</f>
        <v>13595800</v>
      </c>
      <c r="AX23" s="632"/>
      <c r="AY23" s="631"/>
      <c r="AZ23" s="143"/>
      <c r="BA23" s="143"/>
      <c r="BB23" s="143"/>
      <c r="BC23" s="143"/>
      <c r="BD23" s="143"/>
      <c r="BE23" s="143"/>
      <c r="BF23" s="142"/>
      <c r="BG23" s="142"/>
      <c r="BH23" s="142"/>
      <c r="BI23" s="146"/>
      <c r="BJ23" s="24"/>
      <c r="BK23" s="171"/>
      <c r="BL23" s="171"/>
      <c r="BM23" s="143"/>
      <c r="BN23" s="575"/>
      <c r="BO23" s="575"/>
      <c r="BP23" s="575"/>
      <c r="BQ23" s="575"/>
      <c r="BR23" s="575"/>
      <c r="BS23" s="24"/>
      <c r="BT23" s="647"/>
      <c r="BU23" s="658"/>
      <c r="BV23" s="143"/>
      <c r="BW23" s="143"/>
      <c r="BX23" s="142"/>
      <c r="BY23" s="142"/>
      <c r="BZ23" s="142"/>
      <c r="CA23" s="142"/>
      <c r="CB23" s="146"/>
      <c r="CC23" s="142"/>
      <c r="CD23" s="142"/>
      <c r="CE23" s="393"/>
      <c r="CF23" s="393"/>
      <c r="CG23" s="393"/>
      <c r="CH23" s="393"/>
      <c r="CI23" s="393"/>
      <c r="CJ23" s="393"/>
      <c r="CK23" s="393"/>
      <c r="CL23" s="393"/>
      <c r="CM23" s="393"/>
      <c r="CN23" s="393"/>
      <c r="CO23" s="393"/>
      <c r="CP23" s="393"/>
      <c r="CQ23" s="393"/>
      <c r="CR23" s="393"/>
      <c r="CS23" s="393"/>
      <c r="CT23" s="393"/>
      <c r="CU23" s="393"/>
      <c r="CV23" s="393"/>
    </row>
    <row r="24" spans="1:100" s="131" customFormat="1" ht="26.25" customHeight="1" x14ac:dyDescent="0.2">
      <c r="A24" s="778" t="s">
        <v>10</v>
      </c>
      <c r="B24" s="779"/>
      <c r="C24" s="149" t="s">
        <v>84</v>
      </c>
      <c r="D24" s="150"/>
      <c r="E24" s="150"/>
      <c r="F24" s="150"/>
      <c r="G24" s="150"/>
      <c r="H24" s="150"/>
      <c r="I24" s="150"/>
      <c r="J24" s="150"/>
      <c r="K24" s="150"/>
      <c r="L24" s="150"/>
      <c r="M24" s="150"/>
      <c r="N24" s="150"/>
      <c r="O24" s="150"/>
      <c r="P24" s="150"/>
      <c r="Q24" s="150"/>
      <c r="R24" s="150"/>
      <c r="S24" s="225"/>
      <c r="T24" s="626"/>
      <c r="U24" s="148"/>
      <c r="V24" s="148"/>
      <c r="W24" s="148"/>
      <c r="X24" s="148"/>
      <c r="Y24" s="148"/>
      <c r="Z24" s="148"/>
      <c r="AA24" s="148"/>
      <c r="AB24" s="148"/>
      <c r="AC24" s="148"/>
      <c r="AD24" s="148"/>
      <c r="AE24" s="148"/>
      <c r="AF24" s="150"/>
      <c r="AG24" s="148"/>
      <c r="AH24" s="148"/>
      <c r="AI24" s="148"/>
      <c r="AJ24" s="148"/>
      <c r="AK24" s="148"/>
      <c r="AL24" s="148"/>
      <c r="AM24" s="148"/>
      <c r="AN24" s="148"/>
      <c r="AO24" s="148"/>
      <c r="AP24" s="148"/>
      <c r="AQ24" s="148"/>
      <c r="AR24" s="148"/>
      <c r="AS24" s="633">
        <f>SUM(AT23:AW23)</f>
        <v>45545930</v>
      </c>
      <c r="AT24" s="643">
        <v>0.17</v>
      </c>
      <c r="AU24" s="643">
        <v>0.17</v>
      </c>
      <c r="AV24" s="628">
        <v>0.6</v>
      </c>
      <c r="AW24" s="628">
        <v>0.4</v>
      </c>
      <c r="AX24" s="628">
        <f>SUM(AT24:AW24)</f>
        <v>1.3399999999999999</v>
      </c>
      <c r="AY24" s="148"/>
      <c r="AZ24" s="148"/>
      <c r="BA24" s="148"/>
      <c r="BB24" s="148"/>
      <c r="BC24" s="148"/>
      <c r="BD24" s="148"/>
      <c r="BE24" s="148"/>
      <c r="BF24" s="148"/>
      <c r="BG24" s="148"/>
      <c r="BH24" s="148"/>
      <c r="BI24" s="153"/>
      <c r="BJ24" s="24"/>
      <c r="BK24" s="171"/>
      <c r="BL24" s="171"/>
      <c r="BM24" s="24"/>
      <c r="BN24" s="627"/>
      <c r="BO24" s="627"/>
      <c r="BP24" s="627"/>
      <c r="BQ24" s="627"/>
      <c r="BR24" s="627"/>
      <c r="BS24" s="24"/>
      <c r="BT24" s="647"/>
      <c r="BU24" s="658"/>
      <c r="BV24" s="24"/>
      <c r="BW24" s="24"/>
      <c r="BX24" s="24"/>
      <c r="BY24" s="24"/>
      <c r="BZ24" s="24"/>
      <c r="CA24" s="24"/>
      <c r="CB24" s="24"/>
      <c r="CC24" s="142"/>
      <c r="CD24" s="142"/>
      <c r="CE24" s="393">
        <v>1100000</v>
      </c>
      <c r="CF24" s="393"/>
      <c r="CG24" s="393"/>
      <c r="CH24" s="393"/>
      <c r="CI24" s="393"/>
      <c r="CJ24" s="393"/>
      <c r="CK24" s="393"/>
      <c r="CL24" s="393"/>
      <c r="CM24" s="393"/>
      <c r="CN24" s="393"/>
      <c r="CO24" s="393"/>
      <c r="CP24" s="393"/>
      <c r="CQ24" s="393"/>
      <c r="CR24" s="393"/>
      <c r="CS24" s="393"/>
      <c r="CT24" s="393"/>
      <c r="CU24" s="393"/>
      <c r="CV24" s="393"/>
    </row>
    <row r="25" spans="1:100" s="8" customFormat="1" ht="48.75" customHeight="1" x14ac:dyDescent="0.2">
      <c r="A25" s="797" t="s">
        <v>11</v>
      </c>
      <c r="B25" s="800" t="s">
        <v>12</v>
      </c>
      <c r="C25" s="800" t="s">
        <v>26</v>
      </c>
      <c r="D25" s="819" t="s">
        <v>13</v>
      </c>
      <c r="E25" s="819"/>
      <c r="F25" s="819"/>
      <c r="G25" s="819"/>
      <c r="H25" s="819"/>
      <c r="I25" s="819"/>
      <c r="J25" s="819"/>
      <c r="K25" s="819"/>
      <c r="L25" s="819"/>
      <c r="M25" s="819"/>
      <c r="N25" s="819"/>
      <c r="O25" s="819"/>
      <c r="P25" s="819"/>
      <c r="Q25" s="819"/>
      <c r="R25" s="800" t="s">
        <v>24</v>
      </c>
      <c r="S25" s="820" t="s">
        <v>21</v>
      </c>
      <c r="T25" s="821"/>
      <c r="U25" s="821"/>
      <c r="V25" s="821"/>
      <c r="W25" s="821"/>
      <c r="X25" s="821"/>
      <c r="Y25" s="821"/>
      <c r="Z25" s="821"/>
      <c r="AA25" s="821"/>
      <c r="AB25" s="821"/>
      <c r="AC25" s="821"/>
      <c r="AD25" s="821"/>
      <c r="AE25" s="822"/>
      <c r="AF25" s="823" t="s">
        <v>6</v>
      </c>
      <c r="AG25" s="823"/>
      <c r="AH25" s="823"/>
      <c r="AI25" s="823"/>
      <c r="AJ25" s="823"/>
      <c r="AK25" s="823"/>
      <c r="AL25" s="823"/>
      <c r="AM25" s="823"/>
      <c r="AN25" s="823"/>
      <c r="AO25" s="823"/>
      <c r="AP25" s="823"/>
      <c r="AQ25" s="823"/>
      <c r="AR25" s="823"/>
      <c r="AS25" s="823"/>
      <c r="AT25" s="813" t="s">
        <v>40</v>
      </c>
      <c r="AU25" s="814"/>
      <c r="AV25" s="814"/>
      <c r="AW25" s="814"/>
      <c r="AX25" s="814"/>
      <c r="AY25" s="814"/>
      <c r="AZ25" s="814"/>
      <c r="BA25" s="814"/>
      <c r="BB25" s="814"/>
      <c r="BC25" s="814"/>
      <c r="BD25" s="814"/>
      <c r="BE25" s="814"/>
      <c r="BF25" s="815"/>
      <c r="BG25" s="800" t="s">
        <v>37</v>
      </c>
      <c r="BH25" s="800" t="s">
        <v>124</v>
      </c>
      <c r="BI25" s="803" t="s">
        <v>38</v>
      </c>
      <c r="BJ25" s="142"/>
      <c r="BK25" s="24"/>
      <c r="BL25" s="24"/>
      <c r="BM25" s="24"/>
      <c r="BN25" s="598"/>
      <c r="BO25" s="598"/>
      <c r="BP25" s="598"/>
      <c r="BQ25" s="598"/>
      <c r="BR25" s="598"/>
      <c r="BS25" s="24"/>
      <c r="BT25" s="647"/>
      <c r="BU25" s="658"/>
      <c r="BV25" s="24"/>
      <c r="BW25" s="24"/>
      <c r="BX25" s="24"/>
      <c r="BY25" s="24"/>
      <c r="BZ25" s="24"/>
      <c r="CA25" s="24"/>
      <c r="CB25" s="24"/>
      <c r="CC25" s="26"/>
      <c r="CD25" s="26"/>
    </row>
    <row r="26" spans="1:100" s="8" customFormat="1" ht="48.75" customHeight="1" x14ac:dyDescent="0.2">
      <c r="A26" s="798"/>
      <c r="B26" s="801"/>
      <c r="C26" s="801"/>
      <c r="D26" s="810" t="s">
        <v>22</v>
      </c>
      <c r="E26" s="808" t="s">
        <v>23</v>
      </c>
      <c r="F26" s="809"/>
      <c r="G26" s="809"/>
      <c r="H26" s="809"/>
      <c r="I26" s="809"/>
      <c r="J26" s="809"/>
      <c r="K26" s="809"/>
      <c r="L26" s="809"/>
      <c r="M26" s="809"/>
      <c r="N26" s="809"/>
      <c r="O26" s="809"/>
      <c r="P26" s="809"/>
      <c r="Q26" s="809"/>
      <c r="R26" s="801"/>
      <c r="S26" s="806" t="s">
        <v>22</v>
      </c>
      <c r="T26" s="808" t="s">
        <v>23</v>
      </c>
      <c r="U26" s="809"/>
      <c r="V26" s="809"/>
      <c r="W26" s="809"/>
      <c r="X26" s="809"/>
      <c r="Y26" s="809"/>
      <c r="Z26" s="809"/>
      <c r="AA26" s="809"/>
      <c r="AB26" s="809"/>
      <c r="AC26" s="809"/>
      <c r="AD26" s="809"/>
      <c r="AE26" s="812"/>
      <c r="AF26" s="810" t="s">
        <v>22</v>
      </c>
      <c r="AG26" s="808" t="s">
        <v>23</v>
      </c>
      <c r="AH26" s="809"/>
      <c r="AI26" s="809"/>
      <c r="AJ26" s="809"/>
      <c r="AK26" s="809"/>
      <c r="AL26" s="809"/>
      <c r="AM26" s="809"/>
      <c r="AN26" s="809"/>
      <c r="AO26" s="809"/>
      <c r="AP26" s="809"/>
      <c r="AQ26" s="809"/>
      <c r="AR26" s="809"/>
      <c r="AS26" s="812"/>
      <c r="AT26" s="816"/>
      <c r="AU26" s="817"/>
      <c r="AV26" s="817"/>
      <c r="AW26" s="817"/>
      <c r="AX26" s="817"/>
      <c r="AY26" s="817"/>
      <c r="AZ26" s="817"/>
      <c r="BA26" s="817"/>
      <c r="BB26" s="817"/>
      <c r="BC26" s="817"/>
      <c r="BD26" s="817"/>
      <c r="BE26" s="817"/>
      <c r="BF26" s="818"/>
      <c r="BG26" s="801"/>
      <c r="BH26" s="801"/>
      <c r="BI26" s="804"/>
      <c r="BJ26" s="142"/>
      <c r="BK26" s="24"/>
      <c r="BL26" s="24"/>
      <c r="BM26" s="24"/>
      <c r="BN26" s="598"/>
      <c r="BO26" s="598"/>
      <c r="BP26" s="598"/>
      <c r="BQ26" s="598"/>
      <c r="BR26" s="598"/>
      <c r="BS26" s="24"/>
      <c r="BT26" s="647"/>
      <c r="BU26" s="658"/>
      <c r="BV26" s="24"/>
      <c r="BW26" s="24"/>
      <c r="BX26" s="24"/>
      <c r="BY26" s="24"/>
      <c r="BZ26" s="24"/>
      <c r="CA26" s="24"/>
      <c r="CB26" s="24"/>
      <c r="CC26" s="26"/>
      <c r="CD26" s="26"/>
    </row>
    <row r="27" spans="1:100" s="6" customFormat="1" ht="28.5" customHeight="1" x14ac:dyDescent="0.2">
      <c r="A27" s="799"/>
      <c r="B27" s="802"/>
      <c r="C27" s="802"/>
      <c r="D27" s="811"/>
      <c r="E27" s="27">
        <v>1</v>
      </c>
      <c r="F27" s="27">
        <v>2</v>
      </c>
      <c r="G27" s="27">
        <v>3</v>
      </c>
      <c r="H27" s="27">
        <v>4</v>
      </c>
      <c r="I27" s="27">
        <v>5</v>
      </c>
      <c r="J27" s="27">
        <v>6</v>
      </c>
      <c r="K27" s="27">
        <v>7</v>
      </c>
      <c r="L27" s="27">
        <v>8</v>
      </c>
      <c r="M27" s="27">
        <v>9</v>
      </c>
      <c r="N27" s="27">
        <v>10</v>
      </c>
      <c r="O27" s="27">
        <v>11</v>
      </c>
      <c r="P27" s="27">
        <v>12</v>
      </c>
      <c r="Q27" s="27" t="s">
        <v>25</v>
      </c>
      <c r="R27" s="802"/>
      <c r="S27" s="807"/>
      <c r="T27" s="27">
        <v>1</v>
      </c>
      <c r="U27" s="27">
        <v>2</v>
      </c>
      <c r="V27" s="27">
        <v>3</v>
      </c>
      <c r="W27" s="27">
        <v>4</v>
      </c>
      <c r="X27" s="27">
        <v>5</v>
      </c>
      <c r="Y27" s="27">
        <v>6</v>
      </c>
      <c r="Z27" s="27">
        <v>7</v>
      </c>
      <c r="AA27" s="27">
        <v>8</v>
      </c>
      <c r="AB27" s="27">
        <v>9</v>
      </c>
      <c r="AC27" s="27">
        <v>10</v>
      </c>
      <c r="AD27" s="27">
        <v>11</v>
      </c>
      <c r="AE27" s="27">
        <v>12</v>
      </c>
      <c r="AF27" s="811"/>
      <c r="AG27" s="27">
        <v>1</v>
      </c>
      <c r="AH27" s="27">
        <v>2</v>
      </c>
      <c r="AI27" s="27">
        <v>3</v>
      </c>
      <c r="AJ27" s="27">
        <v>4</v>
      </c>
      <c r="AK27" s="27">
        <v>5</v>
      </c>
      <c r="AL27" s="27">
        <v>6</v>
      </c>
      <c r="AM27" s="27">
        <v>7</v>
      </c>
      <c r="AN27" s="27">
        <v>8</v>
      </c>
      <c r="AO27" s="27">
        <v>9</v>
      </c>
      <c r="AP27" s="27">
        <v>10</v>
      </c>
      <c r="AQ27" s="27">
        <v>11</v>
      </c>
      <c r="AR27" s="27">
        <v>12</v>
      </c>
      <c r="AS27" s="27" t="s">
        <v>16</v>
      </c>
      <c r="AT27" s="181">
        <v>1</v>
      </c>
      <c r="AU27" s="181">
        <v>2</v>
      </c>
      <c r="AV27" s="181">
        <v>3</v>
      </c>
      <c r="AW27" s="181">
        <v>4</v>
      </c>
      <c r="AX27" s="181">
        <v>5</v>
      </c>
      <c r="AY27" s="181">
        <v>6</v>
      </c>
      <c r="AZ27" s="181">
        <v>7</v>
      </c>
      <c r="BA27" s="181">
        <v>8</v>
      </c>
      <c r="BB27" s="181">
        <v>9</v>
      </c>
      <c r="BC27" s="181">
        <v>10</v>
      </c>
      <c r="BD27" s="181">
        <v>11</v>
      </c>
      <c r="BE27" s="181">
        <v>12</v>
      </c>
      <c r="BF27" s="27" t="s">
        <v>16</v>
      </c>
      <c r="BG27" s="802"/>
      <c r="BH27" s="802"/>
      <c r="BI27" s="805"/>
      <c r="BJ27" s="7"/>
      <c r="BK27" s="28"/>
      <c r="BL27" s="28"/>
      <c r="BM27" s="28"/>
      <c r="BN27" s="599"/>
      <c r="BO27" s="599"/>
      <c r="BP27" s="599"/>
      <c r="BQ27" s="599"/>
      <c r="BR27" s="599"/>
      <c r="BS27" s="660"/>
      <c r="BT27" s="649"/>
      <c r="BU27" s="661"/>
      <c r="BV27" s="28"/>
      <c r="BW27" s="28"/>
      <c r="BX27" s="28"/>
      <c r="BY27" s="28"/>
      <c r="BZ27" s="28"/>
      <c r="CA27" s="28"/>
      <c r="CB27" s="28"/>
      <c r="CC27" s="28"/>
      <c r="CD27" s="28"/>
    </row>
    <row r="28" spans="1:100" s="92" customFormat="1" ht="24.75" customHeight="1" x14ac:dyDescent="0.2">
      <c r="A28" s="85">
        <v>1</v>
      </c>
      <c r="B28" s="497" t="s">
        <v>144</v>
      </c>
      <c r="C28" s="86"/>
      <c r="D28" s="81"/>
      <c r="E28" s="87"/>
      <c r="F28" s="87"/>
      <c r="G28" s="88"/>
      <c r="H28" s="88"/>
      <c r="I28" s="88"/>
      <c r="J28" s="88"/>
      <c r="K28" s="88"/>
      <c r="L28" s="88"/>
      <c r="M28" s="88"/>
      <c r="N28" s="88"/>
      <c r="O28" s="88"/>
      <c r="P28" s="88"/>
      <c r="Q28" s="89"/>
      <c r="R28" s="189"/>
      <c r="S28" s="198"/>
      <c r="T28" s="198"/>
      <c r="U28" s="198"/>
      <c r="V28" s="95"/>
      <c r="W28" s="95"/>
      <c r="X28" s="95"/>
      <c r="Y28" s="95"/>
      <c r="Z28" s="95"/>
      <c r="AA28" s="95"/>
      <c r="AB28" s="95"/>
      <c r="AC28" s="95"/>
      <c r="AD28" s="95"/>
      <c r="AE28" s="95"/>
      <c r="AF28" s="68">
        <f t="shared" ref="AF28:AF45" si="54">SUM(Q28*S28)</f>
        <v>0</v>
      </c>
      <c r="AG28" s="69">
        <f t="shared" ref="AG28:AG45" si="55">T28*E28</f>
        <v>0</v>
      </c>
      <c r="AH28" s="69">
        <f t="shared" ref="AH28:AH45" si="56">U28*F28</f>
        <v>0</v>
      </c>
      <c r="AI28" s="69">
        <f t="shared" ref="AI28:AI45" si="57">V28*G28</f>
        <v>0</v>
      </c>
      <c r="AJ28" s="69">
        <f t="shared" ref="AJ28:AJ40" si="58">W28*H28</f>
        <v>0</v>
      </c>
      <c r="AK28" s="69">
        <f t="shared" ref="AK28" si="59">X28*I28</f>
        <v>0</v>
      </c>
      <c r="AL28" s="69">
        <f t="shared" ref="AL28:AL40" si="60">Y28*J28</f>
        <v>0</v>
      </c>
      <c r="AM28" s="69">
        <f t="shared" ref="AM28:AM40" si="61">Z28*K28</f>
        <v>0</v>
      </c>
      <c r="AN28" s="69">
        <f t="shared" ref="AN28:AN40" si="62">AA28*L28</f>
        <v>0</v>
      </c>
      <c r="AO28" s="69">
        <f t="shared" ref="AO28:AO40" si="63">AB28*M28</f>
        <v>0</v>
      </c>
      <c r="AP28" s="69">
        <f t="shared" ref="AP28:AP40" si="64">AC28*N28</f>
        <v>0</v>
      </c>
      <c r="AQ28" s="69">
        <f t="shared" ref="AQ28:AQ40" si="65">AD28*O28</f>
        <v>0</v>
      </c>
      <c r="AR28" s="69">
        <f t="shared" ref="AR28:AR40" si="66">AE28*P28</f>
        <v>0</v>
      </c>
      <c r="AS28" s="70">
        <f t="shared" ref="AS28:AS40" si="67">SUM(AG28:AR28)</f>
        <v>0</v>
      </c>
      <c r="AT28" s="69"/>
      <c r="AU28" s="69"/>
      <c r="AV28" s="69"/>
      <c r="AW28" s="69"/>
      <c r="AX28" s="69"/>
      <c r="AY28" s="69"/>
      <c r="AZ28" s="69"/>
      <c r="BA28" s="69"/>
      <c r="BB28" s="69"/>
      <c r="BC28" s="69"/>
      <c r="BD28" s="69"/>
      <c r="BE28" s="69"/>
      <c r="BF28" s="71">
        <f t="shared" ref="BF28:BF45" si="68">SUM(AT28:BE28)</f>
        <v>0</v>
      </c>
      <c r="BG28" s="100">
        <f t="shared" ref="BG28:BG45" si="69">AF28-AS28-BF28</f>
        <v>0</v>
      </c>
      <c r="BH28" s="101">
        <f t="shared" ref="BH28:BH45" si="70">S28*D28</f>
        <v>0</v>
      </c>
      <c r="BI28" s="102">
        <f t="shared" ref="BI28:BI45" si="71">BH28-AS28-BF28</f>
        <v>0</v>
      </c>
      <c r="BJ28" s="167"/>
      <c r="BK28" s="173"/>
      <c r="BL28" s="173"/>
      <c r="BM28" s="91"/>
      <c r="BN28" s="600"/>
      <c r="BO28" s="600"/>
      <c r="BP28" s="600"/>
      <c r="BQ28" s="600"/>
      <c r="BR28" s="600"/>
      <c r="BS28" s="662"/>
      <c r="BT28" s="650"/>
      <c r="BU28" s="663"/>
      <c r="BV28" s="91"/>
      <c r="BW28" s="91"/>
      <c r="BX28" s="91"/>
      <c r="BY28" s="91"/>
      <c r="BZ28" s="91"/>
      <c r="CA28" s="91"/>
      <c r="CB28" s="91"/>
      <c r="CC28" s="91"/>
      <c r="CD28" s="91"/>
    </row>
    <row r="29" spans="1:100" s="92" customFormat="1" ht="24.75" customHeight="1" x14ac:dyDescent="0.2">
      <c r="A29" s="85"/>
      <c r="B29" s="640" t="s">
        <v>145</v>
      </c>
      <c r="C29" s="86" t="s">
        <v>141</v>
      </c>
      <c r="D29" s="578">
        <v>312</v>
      </c>
      <c r="E29" s="87">
        <v>100</v>
      </c>
      <c r="F29" s="87"/>
      <c r="G29" s="87">
        <v>100</v>
      </c>
      <c r="H29" s="88"/>
      <c r="I29" s="88">
        <v>100</v>
      </c>
      <c r="J29" s="88"/>
      <c r="K29" s="88"/>
      <c r="L29" s="88"/>
      <c r="M29" s="88"/>
      <c r="N29" s="88"/>
      <c r="O29" s="88"/>
      <c r="P29" s="88"/>
      <c r="Q29" s="629">
        <f>SUM(E29:P29)</f>
        <v>300</v>
      </c>
      <c r="R29" s="678" t="s">
        <v>17</v>
      </c>
      <c r="S29" s="677">
        <v>74100</v>
      </c>
      <c r="T29" s="579">
        <v>62000</v>
      </c>
      <c r="U29" s="583"/>
      <c r="V29" s="579">
        <v>62000</v>
      </c>
      <c r="W29" s="580"/>
      <c r="X29" s="579">
        <v>62000</v>
      </c>
      <c r="Y29" s="579"/>
      <c r="Z29" s="580"/>
      <c r="AA29" s="580"/>
      <c r="AB29" s="580"/>
      <c r="AC29" s="580"/>
      <c r="AD29" s="580"/>
      <c r="AE29" s="580"/>
      <c r="AF29" s="68">
        <f t="shared" si="54"/>
        <v>22230000</v>
      </c>
      <c r="AG29" s="581">
        <f>T29*E29</f>
        <v>6200000</v>
      </c>
      <c r="AH29" s="581">
        <f t="shared" si="56"/>
        <v>0</v>
      </c>
      <c r="AI29" s="581">
        <f t="shared" si="57"/>
        <v>6200000</v>
      </c>
      <c r="AJ29" s="581">
        <f t="shared" ref="AJ29:AK44" si="72">W29*H29</f>
        <v>0</v>
      </c>
      <c r="AK29" s="581">
        <f t="shared" si="72"/>
        <v>6200000</v>
      </c>
      <c r="AL29" s="581">
        <f t="shared" ref="AL29:AL31" si="73">Y29*J29</f>
        <v>0</v>
      </c>
      <c r="AM29" s="581">
        <f t="shared" ref="AM29:AM31" si="74">Z29*K29</f>
        <v>0</v>
      </c>
      <c r="AN29" s="581">
        <f t="shared" ref="AN29:AN31" si="75">AA29*L29</f>
        <v>0</v>
      </c>
      <c r="AO29" s="581">
        <f t="shared" ref="AO29:AO31" si="76">AB29*M29</f>
        <v>0</v>
      </c>
      <c r="AP29" s="581">
        <f t="shared" ref="AP29:AP31" si="77">AC29*N29</f>
        <v>0</v>
      </c>
      <c r="AQ29" s="581">
        <f t="shared" ref="AQ29:AQ31" si="78">AD29*O29</f>
        <v>0</v>
      </c>
      <c r="AR29" s="581">
        <f t="shared" ref="AR29:AR31" si="79">AE29*P29</f>
        <v>0</v>
      </c>
      <c r="AS29" s="582">
        <f t="shared" ref="AS29:AS31" si="80">SUM(AG29:AR29)</f>
        <v>18600000</v>
      </c>
      <c r="AT29" s="581">
        <f>SUM(AG29*14%)</f>
        <v>868000.00000000012</v>
      </c>
      <c r="AU29" s="581">
        <f t="shared" ref="AU29:AY36" si="81">SUM(AH29*14%)</f>
        <v>0</v>
      </c>
      <c r="AV29" s="581">
        <f t="shared" si="81"/>
        <v>868000.00000000012</v>
      </c>
      <c r="AW29" s="581">
        <f t="shared" si="81"/>
        <v>0</v>
      </c>
      <c r="AX29" s="581">
        <f t="shared" si="81"/>
        <v>868000.00000000012</v>
      </c>
      <c r="AY29" s="581">
        <f t="shared" si="81"/>
        <v>0</v>
      </c>
      <c r="AZ29" s="581"/>
      <c r="BA29" s="581"/>
      <c r="BB29" s="581"/>
      <c r="BC29" s="581"/>
      <c r="BD29" s="581"/>
      <c r="BE29" s="581"/>
      <c r="BF29" s="72">
        <f t="shared" si="68"/>
        <v>2604000.0000000005</v>
      </c>
      <c r="BG29" s="100">
        <f t="shared" si="69"/>
        <v>1025999.9999999995</v>
      </c>
      <c r="BH29" s="101">
        <f t="shared" si="70"/>
        <v>23119200</v>
      </c>
      <c r="BI29" s="102">
        <f t="shared" si="71"/>
        <v>1915199.9999999995</v>
      </c>
      <c r="BJ29" s="167">
        <f t="shared" ref="BJ29:BJ36" si="82">SUM(Q29/D29)</f>
        <v>0.96153846153846156</v>
      </c>
      <c r="BL29" s="173"/>
      <c r="BM29" s="91"/>
      <c r="BN29" s="600"/>
      <c r="BO29" s="600"/>
      <c r="BP29" s="600"/>
      <c r="BQ29" s="600"/>
      <c r="BR29" s="600"/>
      <c r="BS29" s="662"/>
      <c r="BT29" s="650"/>
      <c r="BU29" s="663"/>
      <c r="BV29" s="91"/>
      <c r="BW29" s="91"/>
      <c r="BX29" s="91"/>
      <c r="BY29" s="91"/>
      <c r="BZ29" s="91"/>
      <c r="CA29" s="91"/>
      <c r="CB29" s="91"/>
      <c r="CC29" s="91"/>
      <c r="CD29" s="91"/>
    </row>
    <row r="30" spans="1:100" s="92" customFormat="1" ht="24.75" customHeight="1" x14ac:dyDescent="0.2">
      <c r="A30" s="85"/>
      <c r="B30" s="640" t="s">
        <v>146</v>
      </c>
      <c r="C30" s="86" t="s">
        <v>141</v>
      </c>
      <c r="D30" s="578">
        <v>5</v>
      </c>
      <c r="E30" s="87"/>
      <c r="F30" s="87"/>
      <c r="G30" s="88"/>
      <c r="H30" s="88"/>
      <c r="I30" s="88"/>
      <c r="J30" s="88"/>
      <c r="K30" s="88"/>
      <c r="L30" s="88"/>
      <c r="M30" s="88"/>
      <c r="N30" s="88"/>
      <c r="O30" s="88"/>
      <c r="P30" s="88"/>
      <c r="Q30" s="629">
        <f t="shared" ref="Q30:Q45" si="83">SUM(E30:P30)</f>
        <v>0</v>
      </c>
      <c r="R30" s="678" t="s">
        <v>158</v>
      </c>
      <c r="S30" s="677">
        <v>342000</v>
      </c>
      <c r="T30" s="583"/>
      <c r="U30" s="583"/>
      <c r="V30" s="580"/>
      <c r="W30" s="580"/>
      <c r="X30" s="580"/>
      <c r="Y30" s="580"/>
      <c r="Z30" s="580"/>
      <c r="AA30" s="580"/>
      <c r="AB30" s="580"/>
      <c r="AC30" s="580"/>
      <c r="AD30" s="580"/>
      <c r="AE30" s="580"/>
      <c r="AF30" s="68">
        <f t="shared" si="54"/>
        <v>0</v>
      </c>
      <c r="AG30" s="581">
        <f t="shared" si="55"/>
        <v>0</v>
      </c>
      <c r="AH30" s="581">
        <f t="shared" si="56"/>
        <v>0</v>
      </c>
      <c r="AI30" s="581">
        <f t="shared" si="57"/>
        <v>0</v>
      </c>
      <c r="AJ30" s="581">
        <f t="shared" si="72"/>
        <v>0</v>
      </c>
      <c r="AK30" s="581">
        <f t="shared" si="72"/>
        <v>0</v>
      </c>
      <c r="AL30" s="581">
        <f t="shared" si="73"/>
        <v>0</v>
      </c>
      <c r="AM30" s="581">
        <f t="shared" si="74"/>
        <v>0</v>
      </c>
      <c r="AN30" s="581">
        <f t="shared" si="75"/>
        <v>0</v>
      </c>
      <c r="AO30" s="581">
        <f t="shared" si="76"/>
        <v>0</v>
      </c>
      <c r="AP30" s="581">
        <f t="shared" si="77"/>
        <v>0</v>
      </c>
      <c r="AQ30" s="581">
        <f t="shared" si="78"/>
        <v>0</v>
      </c>
      <c r="AR30" s="581">
        <f t="shared" si="79"/>
        <v>0</v>
      </c>
      <c r="AS30" s="582">
        <f t="shared" si="80"/>
        <v>0</v>
      </c>
      <c r="AT30" s="581">
        <f t="shared" ref="AT30:AT45" si="84">SUM(AG30*14%)</f>
        <v>0</v>
      </c>
      <c r="AU30" s="581">
        <f t="shared" ref="AU30:AU36" si="85">SUM(AH30*14%)</f>
        <v>0</v>
      </c>
      <c r="AV30" s="581">
        <f t="shared" ref="AV30:AV36" si="86">SUM(AI30*14%)</f>
        <v>0</v>
      </c>
      <c r="AW30" s="581">
        <f t="shared" ref="AW30:AW36" si="87">SUM(AJ30*14%)</f>
        <v>0</v>
      </c>
      <c r="AX30" s="581"/>
      <c r="AY30" s="581"/>
      <c r="AZ30" s="581"/>
      <c r="BA30" s="581"/>
      <c r="BB30" s="581"/>
      <c r="BC30" s="581"/>
      <c r="BD30" s="581"/>
      <c r="BE30" s="581"/>
      <c r="BF30" s="72">
        <f t="shared" si="68"/>
        <v>0</v>
      </c>
      <c r="BG30" s="100">
        <f t="shared" si="69"/>
        <v>0</v>
      </c>
      <c r="BH30" s="101">
        <f t="shared" si="70"/>
        <v>1710000</v>
      </c>
      <c r="BI30" s="102">
        <f t="shared" si="71"/>
        <v>1710000</v>
      </c>
      <c r="BJ30" s="167">
        <f t="shared" si="82"/>
        <v>0</v>
      </c>
      <c r="BL30" s="173"/>
      <c r="BM30" s="91"/>
      <c r="BN30" s="600"/>
      <c r="BO30" s="600"/>
      <c r="BP30" s="600"/>
      <c r="BQ30" s="600"/>
      <c r="BR30" s="600"/>
      <c r="BS30" s="662"/>
      <c r="BT30" s="650"/>
      <c r="BU30" s="663"/>
      <c r="BV30" s="91"/>
      <c r="BW30" s="91"/>
      <c r="BX30" s="91"/>
      <c r="BY30" s="91"/>
      <c r="BZ30" s="91"/>
      <c r="CA30" s="91"/>
      <c r="CB30" s="91"/>
      <c r="CC30" s="91"/>
      <c r="CD30" s="91"/>
    </row>
    <row r="31" spans="1:100" s="92" customFormat="1" ht="24.75" customHeight="1" x14ac:dyDescent="0.2">
      <c r="A31" s="85"/>
      <c r="B31" s="640" t="s">
        <v>7</v>
      </c>
      <c r="C31" s="86" t="s">
        <v>141</v>
      </c>
      <c r="D31" s="578">
        <v>38</v>
      </c>
      <c r="E31" s="87">
        <v>20</v>
      </c>
      <c r="F31" s="87"/>
      <c r="G31" s="87">
        <v>12</v>
      </c>
      <c r="H31" s="88">
        <v>6</v>
      </c>
      <c r="I31" s="88"/>
      <c r="J31" s="88"/>
      <c r="K31" s="88"/>
      <c r="L31" s="88"/>
      <c r="M31" s="88"/>
      <c r="N31" s="88"/>
      <c r="O31" s="88"/>
      <c r="P31" s="88"/>
      <c r="Q31" s="629">
        <f t="shared" si="83"/>
        <v>38</v>
      </c>
      <c r="R31" s="678" t="s">
        <v>158</v>
      </c>
      <c r="S31" s="677">
        <v>156750</v>
      </c>
      <c r="T31" s="579">
        <v>125000</v>
      </c>
      <c r="U31" s="583"/>
      <c r="V31" s="579">
        <v>125000</v>
      </c>
      <c r="W31" s="579">
        <v>125000</v>
      </c>
      <c r="X31" s="580"/>
      <c r="Y31" s="580"/>
      <c r="Z31" s="580"/>
      <c r="AA31" s="580"/>
      <c r="AB31" s="580"/>
      <c r="AC31" s="580"/>
      <c r="AD31" s="580"/>
      <c r="AE31" s="580"/>
      <c r="AF31" s="68">
        <f t="shared" si="54"/>
        <v>5956500</v>
      </c>
      <c r="AG31" s="581">
        <f>T31*E31</f>
        <v>2500000</v>
      </c>
      <c r="AH31" s="581">
        <f t="shared" si="56"/>
        <v>0</v>
      </c>
      <c r="AI31" s="581">
        <f t="shared" si="57"/>
        <v>1500000</v>
      </c>
      <c r="AJ31" s="581">
        <f t="shared" si="72"/>
        <v>750000</v>
      </c>
      <c r="AK31" s="581">
        <f t="shared" si="72"/>
        <v>0</v>
      </c>
      <c r="AL31" s="581">
        <f t="shared" si="73"/>
        <v>0</v>
      </c>
      <c r="AM31" s="581">
        <f t="shared" si="74"/>
        <v>0</v>
      </c>
      <c r="AN31" s="581">
        <f t="shared" si="75"/>
        <v>0</v>
      </c>
      <c r="AO31" s="581">
        <f t="shared" si="76"/>
        <v>0</v>
      </c>
      <c r="AP31" s="581">
        <f t="shared" si="77"/>
        <v>0</v>
      </c>
      <c r="AQ31" s="581">
        <f t="shared" si="78"/>
        <v>0</v>
      </c>
      <c r="AR31" s="581">
        <f t="shared" si="79"/>
        <v>0</v>
      </c>
      <c r="AS31" s="582">
        <f t="shared" si="80"/>
        <v>4750000</v>
      </c>
      <c r="AT31" s="581">
        <f t="shared" si="84"/>
        <v>350000.00000000006</v>
      </c>
      <c r="AU31" s="581">
        <f t="shared" si="85"/>
        <v>0</v>
      </c>
      <c r="AV31" s="581">
        <f t="shared" si="86"/>
        <v>210000.00000000003</v>
      </c>
      <c r="AW31" s="581">
        <f t="shared" si="87"/>
        <v>105000.00000000001</v>
      </c>
      <c r="AX31" s="581"/>
      <c r="AY31" s="581"/>
      <c r="AZ31" s="581"/>
      <c r="BA31" s="581"/>
      <c r="BB31" s="581"/>
      <c r="BC31" s="581"/>
      <c r="BD31" s="581"/>
      <c r="BE31" s="581"/>
      <c r="BF31" s="72">
        <f t="shared" si="68"/>
        <v>665000.00000000012</v>
      </c>
      <c r="BG31" s="100">
        <f t="shared" si="69"/>
        <v>541499.99999999988</v>
      </c>
      <c r="BH31" s="101">
        <f t="shared" si="70"/>
        <v>5956500</v>
      </c>
      <c r="BI31" s="102">
        <f t="shared" si="71"/>
        <v>541499.99999999988</v>
      </c>
      <c r="BJ31" s="167">
        <f t="shared" si="82"/>
        <v>1</v>
      </c>
      <c r="BL31" s="173"/>
      <c r="BM31" s="91"/>
      <c r="BN31" s="600"/>
      <c r="BO31" s="600"/>
      <c r="BP31" s="600"/>
      <c r="BQ31" s="600"/>
      <c r="BR31" s="600"/>
      <c r="BS31" s="662"/>
      <c r="BT31" s="650"/>
      <c r="BU31" s="663"/>
      <c r="BV31" s="91"/>
      <c r="BW31" s="91"/>
      <c r="BX31" s="91"/>
      <c r="BY31" s="91"/>
      <c r="BZ31" s="91"/>
      <c r="CA31" s="91"/>
      <c r="CB31" s="91"/>
      <c r="CC31" s="91"/>
      <c r="CD31" s="91"/>
    </row>
    <row r="32" spans="1:100" s="92" customFormat="1" ht="24.75" customHeight="1" x14ac:dyDescent="0.2">
      <c r="A32" s="85"/>
      <c r="B32" s="640" t="s">
        <v>147</v>
      </c>
      <c r="C32" s="86" t="s">
        <v>141</v>
      </c>
      <c r="D32" s="578">
        <v>6</v>
      </c>
      <c r="E32" s="87"/>
      <c r="F32" s="87"/>
      <c r="G32" s="87">
        <v>6</v>
      </c>
      <c r="H32" s="88"/>
      <c r="I32" s="88"/>
      <c r="J32" s="88"/>
      <c r="K32" s="88"/>
      <c r="L32" s="88"/>
      <c r="M32" s="88"/>
      <c r="N32" s="88"/>
      <c r="O32" s="88"/>
      <c r="P32" s="88"/>
      <c r="Q32" s="629">
        <f t="shared" si="83"/>
        <v>6</v>
      </c>
      <c r="R32" s="678" t="s">
        <v>159</v>
      </c>
      <c r="S32" s="677">
        <v>136800</v>
      </c>
      <c r="T32" s="583"/>
      <c r="U32" s="583"/>
      <c r="V32" s="580">
        <v>115000</v>
      </c>
      <c r="W32" s="580"/>
      <c r="X32" s="580"/>
      <c r="Y32" s="580"/>
      <c r="Z32" s="580"/>
      <c r="AA32" s="580"/>
      <c r="AB32" s="580"/>
      <c r="AC32" s="580"/>
      <c r="AD32" s="580"/>
      <c r="AE32" s="580"/>
      <c r="AF32" s="68">
        <f t="shared" si="54"/>
        <v>820800</v>
      </c>
      <c r="AG32" s="581">
        <f t="shared" si="55"/>
        <v>0</v>
      </c>
      <c r="AH32" s="581">
        <f t="shared" si="56"/>
        <v>0</v>
      </c>
      <c r="AI32" s="581">
        <f t="shared" si="57"/>
        <v>690000</v>
      </c>
      <c r="AJ32" s="581">
        <f t="shared" si="58"/>
        <v>0</v>
      </c>
      <c r="AK32" s="581">
        <f t="shared" si="72"/>
        <v>0</v>
      </c>
      <c r="AL32" s="581">
        <f t="shared" si="60"/>
        <v>0</v>
      </c>
      <c r="AM32" s="581">
        <f t="shared" si="61"/>
        <v>0</v>
      </c>
      <c r="AN32" s="581">
        <f t="shared" si="62"/>
        <v>0</v>
      </c>
      <c r="AO32" s="581">
        <f t="shared" si="63"/>
        <v>0</v>
      </c>
      <c r="AP32" s="581">
        <f t="shared" si="64"/>
        <v>0</v>
      </c>
      <c r="AQ32" s="581">
        <f t="shared" si="65"/>
        <v>0</v>
      </c>
      <c r="AR32" s="581">
        <f t="shared" si="66"/>
        <v>0</v>
      </c>
      <c r="AS32" s="582">
        <f t="shared" si="67"/>
        <v>690000</v>
      </c>
      <c r="AT32" s="581">
        <f t="shared" si="84"/>
        <v>0</v>
      </c>
      <c r="AU32" s="581">
        <f t="shared" si="85"/>
        <v>0</v>
      </c>
      <c r="AV32" s="581">
        <f t="shared" si="86"/>
        <v>96600.000000000015</v>
      </c>
      <c r="AW32" s="581">
        <f t="shared" si="87"/>
        <v>0</v>
      </c>
      <c r="AX32" s="581"/>
      <c r="AY32" s="581"/>
      <c r="AZ32" s="581"/>
      <c r="BA32" s="581"/>
      <c r="BB32" s="581"/>
      <c r="BC32" s="581"/>
      <c r="BD32" s="581"/>
      <c r="BE32" s="581"/>
      <c r="BF32" s="72">
        <f t="shared" si="68"/>
        <v>96600.000000000015</v>
      </c>
      <c r="BG32" s="100">
        <f t="shared" si="69"/>
        <v>34199.999999999985</v>
      </c>
      <c r="BH32" s="101">
        <f t="shared" si="70"/>
        <v>820800</v>
      </c>
      <c r="BI32" s="102">
        <f t="shared" si="71"/>
        <v>34199.999999999985</v>
      </c>
      <c r="BJ32" s="167">
        <f t="shared" si="82"/>
        <v>1</v>
      </c>
      <c r="BL32" s="173"/>
      <c r="BM32" s="91"/>
      <c r="BN32" s="600"/>
      <c r="BO32" s="600"/>
      <c r="BP32" s="600"/>
      <c r="BQ32" s="600"/>
      <c r="BR32" s="600"/>
      <c r="BS32" s="662"/>
      <c r="BT32" s="650"/>
      <c r="BU32" s="663"/>
      <c r="BV32" s="91"/>
      <c r="BW32" s="91"/>
      <c r="BX32" s="91"/>
      <c r="BY32" s="91"/>
      <c r="BZ32" s="91"/>
      <c r="CA32" s="91"/>
      <c r="CB32" s="91"/>
      <c r="CC32" s="91"/>
      <c r="CD32" s="91"/>
    </row>
    <row r="33" spans="1:83" s="92" customFormat="1" ht="24.75" customHeight="1" x14ac:dyDescent="0.2">
      <c r="A33" s="85"/>
      <c r="B33" s="640" t="s">
        <v>148</v>
      </c>
      <c r="C33" s="86" t="s">
        <v>141</v>
      </c>
      <c r="D33" s="578">
        <v>1</v>
      </c>
      <c r="E33" s="87"/>
      <c r="F33" s="87"/>
      <c r="G33" s="770">
        <v>0.5</v>
      </c>
      <c r="H33" s="88"/>
      <c r="I33" s="88"/>
      <c r="J33" s="88"/>
      <c r="K33" s="88"/>
      <c r="L33" s="88"/>
      <c r="M33" s="88"/>
      <c r="N33" s="88"/>
      <c r="O33" s="88"/>
      <c r="P33" s="88"/>
      <c r="Q33" s="753">
        <f t="shared" si="83"/>
        <v>0.5</v>
      </c>
      <c r="R33" s="678" t="s">
        <v>1</v>
      </c>
      <c r="S33" s="677">
        <v>28500</v>
      </c>
      <c r="T33" s="583"/>
      <c r="U33" s="583"/>
      <c r="V33" s="580">
        <v>25000</v>
      </c>
      <c r="W33" s="580"/>
      <c r="X33" s="580"/>
      <c r="Y33" s="580"/>
      <c r="Z33" s="580"/>
      <c r="AA33" s="580"/>
      <c r="AB33" s="580"/>
      <c r="AC33" s="580"/>
      <c r="AD33" s="580"/>
      <c r="AE33" s="580"/>
      <c r="AF33" s="68">
        <f t="shared" si="54"/>
        <v>14250</v>
      </c>
      <c r="AG33" s="581">
        <f t="shared" si="55"/>
        <v>0</v>
      </c>
      <c r="AH33" s="581">
        <f t="shared" si="56"/>
        <v>0</v>
      </c>
      <c r="AI33" s="581">
        <f t="shared" si="57"/>
        <v>12500</v>
      </c>
      <c r="AJ33" s="581">
        <f t="shared" si="58"/>
        <v>0</v>
      </c>
      <c r="AK33" s="581">
        <f t="shared" si="72"/>
        <v>0</v>
      </c>
      <c r="AL33" s="581">
        <f t="shared" si="60"/>
        <v>0</v>
      </c>
      <c r="AM33" s="581">
        <f t="shared" si="61"/>
        <v>0</v>
      </c>
      <c r="AN33" s="581">
        <f t="shared" si="62"/>
        <v>0</v>
      </c>
      <c r="AO33" s="581">
        <f t="shared" si="63"/>
        <v>0</v>
      </c>
      <c r="AP33" s="581">
        <f t="shared" si="64"/>
        <v>0</v>
      </c>
      <c r="AQ33" s="581">
        <f t="shared" si="65"/>
        <v>0</v>
      </c>
      <c r="AR33" s="581">
        <f t="shared" si="66"/>
        <v>0</v>
      </c>
      <c r="AS33" s="582">
        <f t="shared" si="67"/>
        <v>12500</v>
      </c>
      <c r="AT33" s="581">
        <f t="shared" si="84"/>
        <v>0</v>
      </c>
      <c r="AU33" s="581">
        <f t="shared" si="85"/>
        <v>0</v>
      </c>
      <c r="AV33" s="581">
        <f t="shared" si="86"/>
        <v>1750.0000000000002</v>
      </c>
      <c r="AW33" s="581">
        <f t="shared" si="87"/>
        <v>0</v>
      </c>
      <c r="AX33" s="581"/>
      <c r="AY33" s="581"/>
      <c r="AZ33" s="581"/>
      <c r="BA33" s="581"/>
      <c r="BB33" s="581"/>
      <c r="BC33" s="581"/>
      <c r="BD33" s="581"/>
      <c r="BE33" s="581"/>
      <c r="BF33" s="72">
        <f t="shared" si="68"/>
        <v>1750.0000000000002</v>
      </c>
      <c r="BG33" s="100">
        <f t="shared" si="69"/>
        <v>0</v>
      </c>
      <c r="BH33" s="101">
        <f t="shared" si="70"/>
        <v>28500</v>
      </c>
      <c r="BI33" s="102">
        <f t="shared" si="71"/>
        <v>14250</v>
      </c>
      <c r="BJ33" s="167">
        <f t="shared" si="82"/>
        <v>0.5</v>
      </c>
      <c r="BL33" s="173"/>
      <c r="BM33" s="91"/>
      <c r="BN33" s="600"/>
      <c r="BO33" s="600"/>
      <c r="BP33" s="600"/>
      <c r="BQ33" s="600"/>
      <c r="BR33" s="600"/>
      <c r="BS33" s="662"/>
      <c r="BT33" s="650"/>
      <c r="BU33" s="663"/>
      <c r="BV33" s="91"/>
      <c r="BW33" s="91"/>
      <c r="BX33" s="91"/>
      <c r="BY33" s="91"/>
      <c r="BZ33" s="91"/>
      <c r="CA33" s="91"/>
      <c r="CB33" s="91"/>
      <c r="CC33" s="91"/>
      <c r="CD33" s="91"/>
    </row>
    <row r="34" spans="1:83" s="92" customFormat="1" ht="24.75" customHeight="1" x14ac:dyDescent="0.2">
      <c r="A34" s="85"/>
      <c r="B34" s="640" t="s">
        <v>149</v>
      </c>
      <c r="C34" s="86" t="s">
        <v>141</v>
      </c>
      <c r="D34" s="578">
        <v>1</v>
      </c>
      <c r="E34" s="87"/>
      <c r="F34" s="87"/>
      <c r="G34" s="88"/>
      <c r="H34" s="88"/>
      <c r="I34" s="88"/>
      <c r="J34" s="88"/>
      <c r="K34" s="88"/>
      <c r="L34" s="88"/>
      <c r="M34" s="88"/>
      <c r="N34" s="88"/>
      <c r="O34" s="88"/>
      <c r="P34" s="88"/>
      <c r="Q34" s="629">
        <f t="shared" si="83"/>
        <v>0</v>
      </c>
      <c r="R34" s="678" t="s">
        <v>1</v>
      </c>
      <c r="S34" s="677">
        <v>28500</v>
      </c>
      <c r="T34" s="677"/>
      <c r="U34" s="583"/>
      <c r="V34" s="580"/>
      <c r="W34" s="580"/>
      <c r="X34" s="580"/>
      <c r="Y34" s="580"/>
      <c r="Z34" s="580"/>
      <c r="AA34" s="580"/>
      <c r="AB34" s="580"/>
      <c r="AC34" s="580"/>
      <c r="AD34" s="580"/>
      <c r="AE34" s="580"/>
      <c r="AF34" s="68">
        <f t="shared" si="54"/>
        <v>0</v>
      </c>
      <c r="AG34" s="581">
        <f t="shared" si="55"/>
        <v>0</v>
      </c>
      <c r="AH34" s="581">
        <f t="shared" si="56"/>
        <v>0</v>
      </c>
      <c r="AI34" s="581">
        <f t="shared" si="57"/>
        <v>0</v>
      </c>
      <c r="AJ34" s="581">
        <f t="shared" si="58"/>
        <v>0</v>
      </c>
      <c r="AK34" s="581">
        <f t="shared" si="72"/>
        <v>0</v>
      </c>
      <c r="AL34" s="581">
        <f t="shared" si="60"/>
        <v>0</v>
      </c>
      <c r="AM34" s="581">
        <f t="shared" si="61"/>
        <v>0</v>
      </c>
      <c r="AN34" s="581">
        <f t="shared" si="62"/>
        <v>0</v>
      </c>
      <c r="AO34" s="581">
        <f t="shared" si="63"/>
        <v>0</v>
      </c>
      <c r="AP34" s="581">
        <f t="shared" si="64"/>
        <v>0</v>
      </c>
      <c r="AQ34" s="581">
        <f t="shared" si="65"/>
        <v>0</v>
      </c>
      <c r="AR34" s="581">
        <f t="shared" si="66"/>
        <v>0</v>
      </c>
      <c r="AS34" s="582">
        <f t="shared" si="67"/>
        <v>0</v>
      </c>
      <c r="AT34" s="581">
        <f t="shared" si="84"/>
        <v>0</v>
      </c>
      <c r="AU34" s="581">
        <f t="shared" si="85"/>
        <v>0</v>
      </c>
      <c r="AV34" s="581">
        <f t="shared" si="86"/>
        <v>0</v>
      </c>
      <c r="AW34" s="581">
        <f t="shared" si="87"/>
        <v>0</v>
      </c>
      <c r="AX34" s="581"/>
      <c r="AY34" s="581"/>
      <c r="AZ34" s="581"/>
      <c r="BA34" s="581"/>
      <c r="BB34" s="581"/>
      <c r="BC34" s="581"/>
      <c r="BD34" s="581"/>
      <c r="BE34" s="581"/>
      <c r="BF34" s="72">
        <f t="shared" si="68"/>
        <v>0</v>
      </c>
      <c r="BG34" s="100">
        <f t="shared" si="69"/>
        <v>0</v>
      </c>
      <c r="BH34" s="101">
        <f t="shared" si="70"/>
        <v>28500</v>
      </c>
      <c r="BI34" s="102">
        <f t="shared" si="71"/>
        <v>28500</v>
      </c>
      <c r="BJ34" s="167">
        <f t="shared" si="82"/>
        <v>0</v>
      </c>
      <c r="BL34" s="173"/>
      <c r="BM34" s="91"/>
      <c r="BN34" s="600"/>
      <c r="BO34" s="600"/>
      <c r="BP34" s="600"/>
      <c r="BQ34" s="600"/>
      <c r="BR34" s="600"/>
      <c r="BS34" s="662"/>
      <c r="BT34" s="650"/>
      <c r="BU34" s="663"/>
      <c r="BV34" s="91"/>
      <c r="BW34" s="91"/>
      <c r="BX34" s="91"/>
      <c r="BY34" s="91"/>
      <c r="BZ34" s="91"/>
      <c r="CA34" s="91"/>
      <c r="CB34" s="91"/>
      <c r="CC34" s="91"/>
      <c r="CD34" s="91"/>
    </row>
    <row r="35" spans="1:83" s="92" customFormat="1" ht="24.75" customHeight="1" x14ac:dyDescent="0.2">
      <c r="A35" s="85"/>
      <c r="B35" s="640" t="s">
        <v>150</v>
      </c>
      <c r="C35" s="86" t="s">
        <v>141</v>
      </c>
      <c r="D35" s="641">
        <v>7.2999999999999995E-2</v>
      </c>
      <c r="E35" s="87"/>
      <c r="F35" s="87"/>
      <c r="G35" s="88"/>
      <c r="H35" s="88"/>
      <c r="I35" s="88"/>
      <c r="J35" s="88"/>
      <c r="K35" s="88"/>
      <c r="L35" s="88"/>
      <c r="M35" s="88"/>
      <c r="N35" s="88"/>
      <c r="O35" s="88"/>
      <c r="P35" s="88"/>
      <c r="Q35" s="629">
        <f t="shared" si="83"/>
        <v>0</v>
      </c>
      <c r="R35" s="678" t="s">
        <v>158</v>
      </c>
      <c r="S35" s="677">
        <v>2280000</v>
      </c>
      <c r="T35" s="677"/>
      <c r="U35" s="583"/>
      <c r="V35" s="580"/>
      <c r="W35" s="580"/>
      <c r="X35" s="580"/>
      <c r="Y35" s="580"/>
      <c r="Z35" s="580"/>
      <c r="AA35" s="580"/>
      <c r="AB35" s="580"/>
      <c r="AC35" s="580"/>
      <c r="AD35" s="580"/>
      <c r="AE35" s="580"/>
      <c r="AF35" s="68">
        <f t="shared" si="54"/>
        <v>0</v>
      </c>
      <c r="AG35" s="581"/>
      <c r="AH35" s="581">
        <f t="shared" si="56"/>
        <v>0</v>
      </c>
      <c r="AI35" s="581">
        <f t="shared" si="57"/>
        <v>0</v>
      </c>
      <c r="AJ35" s="581">
        <f t="shared" si="58"/>
        <v>0</v>
      </c>
      <c r="AK35" s="581">
        <f t="shared" si="72"/>
        <v>0</v>
      </c>
      <c r="AL35" s="581">
        <f t="shared" si="60"/>
        <v>0</v>
      </c>
      <c r="AM35" s="581">
        <f t="shared" si="61"/>
        <v>0</v>
      </c>
      <c r="AN35" s="581">
        <f t="shared" si="62"/>
        <v>0</v>
      </c>
      <c r="AO35" s="581">
        <f t="shared" si="63"/>
        <v>0</v>
      </c>
      <c r="AP35" s="581">
        <f t="shared" si="64"/>
        <v>0</v>
      </c>
      <c r="AQ35" s="581">
        <f t="shared" si="65"/>
        <v>0</v>
      </c>
      <c r="AR35" s="581">
        <f t="shared" si="66"/>
        <v>0</v>
      </c>
      <c r="AS35" s="582">
        <f t="shared" si="67"/>
        <v>0</v>
      </c>
      <c r="AT35" s="581">
        <f t="shared" si="84"/>
        <v>0</v>
      </c>
      <c r="AU35" s="581">
        <f t="shared" si="85"/>
        <v>0</v>
      </c>
      <c r="AV35" s="581">
        <f t="shared" si="86"/>
        <v>0</v>
      </c>
      <c r="AW35" s="581">
        <f t="shared" si="87"/>
        <v>0</v>
      </c>
      <c r="AX35" s="581"/>
      <c r="AY35" s="581"/>
      <c r="AZ35" s="581"/>
      <c r="BA35" s="581"/>
      <c r="BB35" s="581"/>
      <c r="BC35" s="581"/>
      <c r="BD35" s="581"/>
      <c r="BE35" s="581"/>
      <c r="BF35" s="72">
        <f t="shared" si="68"/>
        <v>0</v>
      </c>
      <c r="BG35" s="100">
        <f t="shared" si="69"/>
        <v>0</v>
      </c>
      <c r="BH35" s="101">
        <f>S35*D35</f>
        <v>166440</v>
      </c>
      <c r="BI35" s="102">
        <f t="shared" si="71"/>
        <v>166440</v>
      </c>
      <c r="BJ35" s="167">
        <f t="shared" si="82"/>
        <v>0</v>
      </c>
      <c r="BL35" s="173"/>
      <c r="BM35" s="91"/>
      <c r="BN35" s="600"/>
      <c r="BO35" s="600"/>
      <c r="BP35" s="600"/>
      <c r="BQ35" s="600"/>
      <c r="BR35" s="600"/>
      <c r="BS35" s="662"/>
      <c r="BT35" s="650"/>
      <c r="BU35" s="663"/>
      <c r="BV35" s="91"/>
      <c r="BW35" s="91"/>
      <c r="BX35" s="91"/>
      <c r="BY35" s="91"/>
      <c r="BZ35" s="91"/>
      <c r="CA35" s="91"/>
      <c r="CB35" s="91"/>
      <c r="CC35" s="91"/>
      <c r="CD35" s="91"/>
    </row>
    <row r="36" spans="1:83" s="92" customFormat="1" ht="24.75" customHeight="1" x14ac:dyDescent="0.2">
      <c r="A36" s="85"/>
      <c r="B36" s="640" t="s">
        <v>151</v>
      </c>
      <c r="C36" s="86" t="s">
        <v>141</v>
      </c>
      <c r="D36" s="578">
        <v>50</v>
      </c>
      <c r="E36" s="87">
        <v>32</v>
      </c>
      <c r="F36" s="87"/>
      <c r="G36" s="88"/>
      <c r="H36" s="88">
        <v>12</v>
      </c>
      <c r="I36" s="88"/>
      <c r="J36" s="88"/>
      <c r="K36" s="88"/>
      <c r="L36" s="88"/>
      <c r="M36" s="88"/>
      <c r="N36" s="88"/>
      <c r="O36" s="88"/>
      <c r="P36" s="88"/>
      <c r="Q36" s="629">
        <f t="shared" si="83"/>
        <v>44</v>
      </c>
      <c r="R36" s="678" t="s">
        <v>158</v>
      </c>
      <c r="S36" s="677">
        <v>199500</v>
      </c>
      <c r="T36" s="679">
        <v>162500</v>
      </c>
      <c r="U36" s="583"/>
      <c r="V36" s="580"/>
      <c r="W36" s="679">
        <v>162500</v>
      </c>
      <c r="X36" s="679"/>
      <c r="Y36" s="580"/>
      <c r="Z36" s="580"/>
      <c r="AA36" s="580"/>
      <c r="AB36" s="580"/>
      <c r="AC36" s="580"/>
      <c r="AD36" s="580"/>
      <c r="AE36" s="580"/>
      <c r="AF36" s="68">
        <f t="shared" si="54"/>
        <v>8778000</v>
      </c>
      <c r="AG36" s="581">
        <f>T36*E36</f>
        <v>5200000</v>
      </c>
      <c r="AH36" s="581">
        <f t="shared" si="56"/>
        <v>0</v>
      </c>
      <c r="AI36" s="581">
        <f t="shared" si="57"/>
        <v>0</v>
      </c>
      <c r="AJ36" s="581">
        <f t="shared" si="58"/>
        <v>1950000</v>
      </c>
      <c r="AK36" s="581">
        <f t="shared" si="72"/>
        <v>0</v>
      </c>
      <c r="AL36" s="581">
        <f t="shared" si="60"/>
        <v>0</v>
      </c>
      <c r="AM36" s="581">
        <f t="shared" si="61"/>
        <v>0</v>
      </c>
      <c r="AN36" s="581">
        <f t="shared" si="62"/>
        <v>0</v>
      </c>
      <c r="AO36" s="581">
        <f t="shared" si="63"/>
        <v>0</v>
      </c>
      <c r="AP36" s="581">
        <f t="shared" si="64"/>
        <v>0</v>
      </c>
      <c r="AQ36" s="581">
        <f t="shared" si="65"/>
        <v>0</v>
      </c>
      <c r="AR36" s="581">
        <f t="shared" si="66"/>
        <v>0</v>
      </c>
      <c r="AS36" s="582">
        <f t="shared" si="67"/>
        <v>7150000</v>
      </c>
      <c r="AT36" s="581">
        <f t="shared" si="84"/>
        <v>728000.00000000012</v>
      </c>
      <c r="AU36" s="581">
        <f t="shared" si="85"/>
        <v>0</v>
      </c>
      <c r="AV36" s="581">
        <f t="shared" si="86"/>
        <v>0</v>
      </c>
      <c r="AW36" s="581">
        <f t="shared" si="87"/>
        <v>273000</v>
      </c>
      <c r="AX36" s="581">
        <f t="shared" si="81"/>
        <v>0</v>
      </c>
      <c r="AY36" s="581"/>
      <c r="AZ36" s="581"/>
      <c r="BA36" s="581"/>
      <c r="BB36" s="581"/>
      <c r="BC36" s="581"/>
      <c r="BD36" s="581"/>
      <c r="BE36" s="581"/>
      <c r="BF36" s="72">
        <f t="shared" si="68"/>
        <v>1001000.0000000001</v>
      </c>
      <c r="BG36" s="100">
        <f t="shared" si="69"/>
        <v>626999.99999999988</v>
      </c>
      <c r="BH36" s="101">
        <f t="shared" si="70"/>
        <v>9975000</v>
      </c>
      <c r="BI36" s="102">
        <f t="shared" si="71"/>
        <v>1824000</v>
      </c>
      <c r="BJ36" s="167">
        <f t="shared" si="82"/>
        <v>0.88</v>
      </c>
      <c r="BL36" s="173"/>
      <c r="BM36" s="91"/>
      <c r="BN36" s="600"/>
      <c r="BO36" s="600"/>
      <c r="BP36" s="600"/>
      <c r="BQ36" s="600"/>
      <c r="BR36" s="600"/>
      <c r="BS36" s="662"/>
      <c r="BT36" s="650"/>
      <c r="BU36" s="663"/>
      <c r="BV36" s="91"/>
      <c r="BW36" s="91"/>
      <c r="BX36" s="91"/>
      <c r="BY36" s="91"/>
      <c r="BZ36" s="91"/>
      <c r="CA36" s="91"/>
      <c r="CB36" s="91"/>
      <c r="CC36" s="91"/>
      <c r="CD36" s="91"/>
    </row>
    <row r="37" spans="1:83" s="92" customFormat="1" ht="24.75" customHeight="1" x14ac:dyDescent="0.2">
      <c r="A37" s="85"/>
      <c r="B37" s="497" t="s">
        <v>152</v>
      </c>
      <c r="C37" s="86"/>
      <c r="D37" s="81"/>
      <c r="E37" s="87"/>
      <c r="F37" s="87"/>
      <c r="G37" s="88"/>
      <c r="H37" s="88"/>
      <c r="I37" s="88"/>
      <c r="J37" s="88"/>
      <c r="K37" s="88"/>
      <c r="L37" s="88"/>
      <c r="M37" s="88"/>
      <c r="N37" s="88"/>
      <c r="O37" s="88"/>
      <c r="P37" s="88"/>
      <c r="Q37" s="89"/>
      <c r="R37" s="189"/>
      <c r="S37" s="583"/>
      <c r="T37" s="583"/>
      <c r="U37" s="583"/>
      <c r="V37" s="580"/>
      <c r="W37" s="580"/>
      <c r="X37" s="580"/>
      <c r="Y37" s="580"/>
      <c r="Z37" s="580"/>
      <c r="AA37" s="580"/>
      <c r="AB37" s="580"/>
      <c r="AC37" s="580"/>
      <c r="AD37" s="580"/>
      <c r="AE37" s="580"/>
      <c r="AF37" s="68">
        <f t="shared" si="54"/>
        <v>0</v>
      </c>
      <c r="AG37" s="581">
        <f t="shared" si="55"/>
        <v>0</v>
      </c>
      <c r="AH37" s="581">
        <f t="shared" si="56"/>
        <v>0</v>
      </c>
      <c r="AI37" s="581">
        <f t="shared" si="57"/>
        <v>0</v>
      </c>
      <c r="AJ37" s="581">
        <f t="shared" si="58"/>
        <v>0</v>
      </c>
      <c r="AK37" s="581">
        <f t="shared" si="72"/>
        <v>0</v>
      </c>
      <c r="AL37" s="581">
        <f t="shared" si="60"/>
        <v>0</v>
      </c>
      <c r="AM37" s="581">
        <f t="shared" si="61"/>
        <v>0</v>
      </c>
      <c r="AN37" s="581">
        <f t="shared" si="62"/>
        <v>0</v>
      </c>
      <c r="AO37" s="581">
        <f t="shared" si="63"/>
        <v>0</v>
      </c>
      <c r="AP37" s="581">
        <f t="shared" si="64"/>
        <v>0</v>
      </c>
      <c r="AQ37" s="581">
        <f t="shared" si="65"/>
        <v>0</v>
      </c>
      <c r="AR37" s="581">
        <f t="shared" si="66"/>
        <v>0</v>
      </c>
      <c r="AS37" s="582">
        <f t="shared" si="67"/>
        <v>0</v>
      </c>
      <c r="AT37" s="581">
        <f t="shared" si="84"/>
        <v>0</v>
      </c>
      <c r="AU37" s="581"/>
      <c r="AV37" s="581"/>
      <c r="AW37" s="581"/>
      <c r="AX37" s="581"/>
      <c r="AY37" s="581"/>
      <c r="AZ37" s="581"/>
      <c r="BA37" s="581"/>
      <c r="BB37" s="581"/>
      <c r="BC37" s="581"/>
      <c r="BD37" s="581"/>
      <c r="BE37" s="581"/>
      <c r="BF37" s="72">
        <f t="shared" si="68"/>
        <v>0</v>
      </c>
      <c r="BG37" s="100">
        <f t="shared" si="69"/>
        <v>0</v>
      </c>
      <c r="BH37" s="101">
        <f t="shared" si="70"/>
        <v>0</v>
      </c>
      <c r="BI37" s="102">
        <f t="shared" si="71"/>
        <v>0</v>
      </c>
      <c r="BJ37" s="167"/>
      <c r="BL37" s="173"/>
      <c r="BM37" s="91"/>
      <c r="BN37" s="600"/>
      <c r="BO37" s="600"/>
      <c r="BP37" s="600"/>
      <c r="BQ37" s="600"/>
      <c r="BR37" s="600"/>
      <c r="BS37" s="662"/>
      <c r="BT37" s="650"/>
      <c r="BU37" s="663"/>
      <c r="BV37" s="91"/>
      <c r="BW37" s="91"/>
      <c r="BX37" s="91"/>
      <c r="BY37" s="91"/>
      <c r="BZ37" s="91"/>
      <c r="CA37" s="91"/>
      <c r="CB37" s="91"/>
      <c r="CC37" s="91"/>
      <c r="CD37" s="91"/>
    </row>
    <row r="38" spans="1:83" s="92" customFormat="1" ht="24.75" customHeight="1" x14ac:dyDescent="0.2">
      <c r="A38" s="85"/>
      <c r="B38" s="640" t="s">
        <v>153</v>
      </c>
      <c r="C38" s="86" t="s">
        <v>141</v>
      </c>
      <c r="D38" s="498">
        <v>1</v>
      </c>
      <c r="E38" s="87"/>
      <c r="F38" s="87"/>
      <c r="G38" s="88"/>
      <c r="H38" s="88"/>
      <c r="I38" s="87">
        <v>1</v>
      </c>
      <c r="J38" s="88"/>
      <c r="K38" s="88"/>
      <c r="L38" s="88"/>
      <c r="M38" s="88"/>
      <c r="N38" s="88"/>
      <c r="O38" s="88"/>
      <c r="P38" s="88"/>
      <c r="Q38" s="629">
        <f t="shared" si="83"/>
        <v>1</v>
      </c>
      <c r="R38" s="678" t="s">
        <v>160</v>
      </c>
      <c r="S38" s="677">
        <v>1716060</v>
      </c>
      <c r="T38" s="583"/>
      <c r="U38" s="583"/>
      <c r="V38" s="580"/>
      <c r="W38" s="580"/>
      <c r="X38" s="677">
        <v>1716060</v>
      </c>
      <c r="Y38" s="580"/>
      <c r="Z38" s="580"/>
      <c r="AA38" s="580"/>
      <c r="AB38" s="580"/>
      <c r="AC38" s="580"/>
      <c r="AD38" s="580"/>
      <c r="AE38" s="580"/>
      <c r="AF38" s="68">
        <f t="shared" si="54"/>
        <v>1716060</v>
      </c>
      <c r="AG38" s="581">
        <f t="shared" si="55"/>
        <v>0</v>
      </c>
      <c r="AH38" s="581">
        <f t="shared" si="56"/>
        <v>0</v>
      </c>
      <c r="AI38" s="581">
        <f t="shared" si="57"/>
        <v>0</v>
      </c>
      <c r="AJ38" s="581">
        <f t="shared" si="58"/>
        <v>0</v>
      </c>
      <c r="AK38" s="581">
        <f t="shared" si="72"/>
        <v>1716060</v>
      </c>
      <c r="AL38" s="581">
        <f t="shared" si="60"/>
        <v>0</v>
      </c>
      <c r="AM38" s="581">
        <f t="shared" si="61"/>
        <v>0</v>
      </c>
      <c r="AN38" s="581">
        <f t="shared" si="62"/>
        <v>0</v>
      </c>
      <c r="AO38" s="581">
        <f t="shared" si="63"/>
        <v>0</v>
      </c>
      <c r="AP38" s="581">
        <f t="shared" si="64"/>
        <v>0</v>
      </c>
      <c r="AQ38" s="581">
        <f t="shared" si="65"/>
        <v>0</v>
      </c>
      <c r="AR38" s="581">
        <f t="shared" si="66"/>
        <v>0</v>
      </c>
      <c r="AS38" s="582">
        <f t="shared" si="67"/>
        <v>1716060</v>
      </c>
      <c r="AT38" s="581">
        <f t="shared" si="84"/>
        <v>0</v>
      </c>
      <c r="AU38" s="581"/>
      <c r="AV38" s="581"/>
      <c r="AW38" s="581"/>
      <c r="AX38" s="581"/>
      <c r="AY38" s="581"/>
      <c r="AZ38" s="581"/>
      <c r="BA38" s="581"/>
      <c r="BB38" s="581"/>
      <c r="BC38" s="581"/>
      <c r="BD38" s="581"/>
      <c r="BE38" s="581"/>
      <c r="BF38" s="72">
        <f t="shared" si="68"/>
        <v>0</v>
      </c>
      <c r="BG38" s="100">
        <f>AF38-AS38-BF38</f>
        <v>0</v>
      </c>
      <c r="BH38" s="101">
        <f t="shared" si="70"/>
        <v>1716060</v>
      </c>
      <c r="BI38" s="102">
        <f t="shared" si="71"/>
        <v>0</v>
      </c>
      <c r="BJ38" s="167">
        <f>SUM(Q38/D38)</f>
        <v>1</v>
      </c>
      <c r="BL38" s="173"/>
      <c r="BM38" s="91"/>
      <c r="BN38" s="600"/>
      <c r="BO38" s="600"/>
      <c r="BP38" s="600"/>
      <c r="BQ38" s="600"/>
      <c r="BR38" s="600"/>
      <c r="BS38" s="662"/>
      <c r="BT38" s="650"/>
      <c r="BU38" s="663"/>
      <c r="BV38" s="91"/>
      <c r="BW38" s="91"/>
      <c r="BX38" s="91"/>
      <c r="BY38" s="91"/>
      <c r="BZ38" s="91"/>
      <c r="CA38" s="91"/>
      <c r="CB38" s="91"/>
      <c r="CC38" s="91"/>
      <c r="CD38" s="91"/>
    </row>
    <row r="39" spans="1:83" s="92" customFormat="1" ht="24.75" customHeight="1" x14ac:dyDescent="0.2">
      <c r="A39" s="85"/>
      <c r="B39" s="497" t="s">
        <v>166</v>
      </c>
      <c r="C39" s="86"/>
      <c r="D39" s="81"/>
      <c r="E39" s="87"/>
      <c r="F39" s="87"/>
      <c r="G39" s="88"/>
      <c r="H39" s="88"/>
      <c r="I39" s="88"/>
      <c r="J39" s="88"/>
      <c r="K39" s="88"/>
      <c r="L39" s="88"/>
      <c r="M39" s="88"/>
      <c r="N39" s="88"/>
      <c r="O39" s="88"/>
      <c r="P39" s="88"/>
      <c r="Q39" s="89"/>
      <c r="R39" s="189"/>
      <c r="S39" s="583"/>
      <c r="T39" s="583"/>
      <c r="U39" s="583"/>
      <c r="V39" s="580"/>
      <c r="W39" s="580"/>
      <c r="X39" s="580"/>
      <c r="Y39" s="580"/>
      <c r="Z39" s="580"/>
      <c r="AA39" s="580"/>
      <c r="AB39" s="580"/>
      <c r="AC39" s="580"/>
      <c r="AD39" s="580"/>
      <c r="AE39" s="580"/>
      <c r="AF39" s="68">
        <f t="shared" si="54"/>
        <v>0</v>
      </c>
      <c r="AG39" s="581">
        <f t="shared" si="55"/>
        <v>0</v>
      </c>
      <c r="AH39" s="581">
        <f t="shared" si="56"/>
        <v>0</v>
      </c>
      <c r="AI39" s="581">
        <f t="shared" si="57"/>
        <v>0</v>
      </c>
      <c r="AJ39" s="581">
        <f t="shared" si="58"/>
        <v>0</v>
      </c>
      <c r="AK39" s="581">
        <f t="shared" si="72"/>
        <v>0</v>
      </c>
      <c r="AL39" s="581">
        <f t="shared" si="60"/>
        <v>0</v>
      </c>
      <c r="AM39" s="581">
        <f t="shared" si="61"/>
        <v>0</v>
      </c>
      <c r="AN39" s="581">
        <f t="shared" si="62"/>
        <v>0</v>
      </c>
      <c r="AO39" s="581">
        <f t="shared" si="63"/>
        <v>0</v>
      </c>
      <c r="AP39" s="581">
        <f t="shared" si="64"/>
        <v>0</v>
      </c>
      <c r="AQ39" s="581">
        <f t="shared" si="65"/>
        <v>0</v>
      </c>
      <c r="AR39" s="581">
        <f t="shared" si="66"/>
        <v>0</v>
      </c>
      <c r="AS39" s="582">
        <f t="shared" si="67"/>
        <v>0</v>
      </c>
      <c r="AT39" s="581">
        <f t="shared" si="84"/>
        <v>0</v>
      </c>
      <c r="AU39" s="581"/>
      <c r="AV39" s="581"/>
      <c r="AW39" s="581"/>
      <c r="AX39" s="581"/>
      <c r="AY39" s="581"/>
      <c r="AZ39" s="581"/>
      <c r="BA39" s="581"/>
      <c r="BB39" s="581"/>
      <c r="BC39" s="581"/>
      <c r="BD39" s="581"/>
      <c r="BE39" s="581"/>
      <c r="BF39" s="72">
        <f t="shared" si="68"/>
        <v>0</v>
      </c>
      <c r="BG39" s="100">
        <f t="shared" si="69"/>
        <v>0</v>
      </c>
      <c r="BH39" s="101">
        <f t="shared" si="70"/>
        <v>0</v>
      </c>
      <c r="BI39" s="102">
        <f t="shared" si="71"/>
        <v>0</v>
      </c>
      <c r="BJ39" s="167"/>
      <c r="BL39" s="585"/>
      <c r="BM39" s="586" t="s">
        <v>315</v>
      </c>
      <c r="BN39" s="586" t="s">
        <v>323</v>
      </c>
      <c r="BO39" s="586" t="s">
        <v>325</v>
      </c>
      <c r="BP39" s="600"/>
      <c r="BQ39" s="600"/>
      <c r="BR39" s="600"/>
      <c r="BS39" s="662"/>
      <c r="BT39" s="650"/>
      <c r="BU39" s="663"/>
      <c r="BV39" s="91"/>
      <c r="BW39" s="91"/>
      <c r="BX39" s="91"/>
      <c r="BY39" s="91"/>
      <c r="BZ39" s="91"/>
      <c r="CA39" s="91"/>
      <c r="CB39" s="91"/>
      <c r="CC39" s="91"/>
      <c r="CD39" s="91"/>
    </row>
    <row r="40" spans="1:83" s="92" customFormat="1" ht="24.75" customHeight="1" x14ac:dyDescent="0.2">
      <c r="A40" s="85"/>
      <c r="B40" s="640" t="s">
        <v>4</v>
      </c>
      <c r="C40" s="86" t="s">
        <v>141</v>
      </c>
      <c r="D40" s="498">
        <v>179</v>
      </c>
      <c r="E40" s="87"/>
      <c r="F40" s="87">
        <v>60</v>
      </c>
      <c r="G40" s="87">
        <v>60</v>
      </c>
      <c r="H40" s="87"/>
      <c r="I40" s="87">
        <v>59</v>
      </c>
      <c r="J40" s="88"/>
      <c r="K40" s="87"/>
      <c r="L40" s="88"/>
      <c r="M40" s="88"/>
      <c r="N40" s="88"/>
      <c r="O40" s="88"/>
      <c r="P40" s="88"/>
      <c r="Q40" s="629">
        <f t="shared" si="83"/>
        <v>179</v>
      </c>
      <c r="R40" s="189" t="s">
        <v>14</v>
      </c>
      <c r="S40" s="677">
        <v>100000</v>
      </c>
      <c r="T40" s="583"/>
      <c r="U40" s="677">
        <v>100000</v>
      </c>
      <c r="V40" s="677">
        <v>100000</v>
      </c>
      <c r="W40" s="580"/>
      <c r="X40" s="677">
        <v>100000</v>
      </c>
      <c r="Y40" s="580"/>
      <c r="Z40" s="677"/>
      <c r="AA40" s="580"/>
      <c r="AB40" s="580"/>
      <c r="AC40" s="580"/>
      <c r="AD40" s="580"/>
      <c r="AE40" s="580"/>
      <c r="AF40" s="68">
        <f t="shared" si="54"/>
        <v>17900000</v>
      </c>
      <c r="AG40" s="581">
        <f t="shared" si="55"/>
        <v>0</v>
      </c>
      <c r="AH40" s="581">
        <f t="shared" si="56"/>
        <v>6000000</v>
      </c>
      <c r="AI40" s="581">
        <f t="shared" si="57"/>
        <v>6000000</v>
      </c>
      <c r="AJ40" s="581">
        <f t="shared" si="58"/>
        <v>0</v>
      </c>
      <c r="AK40" s="581">
        <f t="shared" si="72"/>
        <v>5900000</v>
      </c>
      <c r="AL40" s="581">
        <f t="shared" si="60"/>
        <v>0</v>
      </c>
      <c r="AM40" s="581">
        <f t="shared" si="61"/>
        <v>0</v>
      </c>
      <c r="AN40" s="581">
        <f t="shared" si="62"/>
        <v>0</v>
      </c>
      <c r="AO40" s="581">
        <f t="shared" si="63"/>
        <v>0</v>
      </c>
      <c r="AP40" s="581">
        <f t="shared" si="64"/>
        <v>0</v>
      </c>
      <c r="AQ40" s="581">
        <f t="shared" si="65"/>
        <v>0</v>
      </c>
      <c r="AR40" s="581">
        <f t="shared" si="66"/>
        <v>0</v>
      </c>
      <c r="AS40" s="582">
        <f t="shared" si="67"/>
        <v>17900000</v>
      </c>
      <c r="AT40" s="581">
        <f t="shared" si="84"/>
        <v>0</v>
      </c>
      <c r="AU40" s="581"/>
      <c r="AV40" s="581"/>
      <c r="AW40" s="581"/>
      <c r="AX40" s="581"/>
      <c r="AY40" s="581"/>
      <c r="AZ40" s="581"/>
      <c r="BA40" s="581"/>
      <c r="BB40" s="581"/>
      <c r="BC40" s="581"/>
      <c r="BD40" s="581"/>
      <c r="BE40" s="581"/>
      <c r="BF40" s="72">
        <f t="shared" si="68"/>
        <v>0</v>
      </c>
      <c r="BG40" s="100">
        <f t="shared" si="69"/>
        <v>0</v>
      </c>
      <c r="BH40" s="101">
        <f t="shared" si="70"/>
        <v>17900000</v>
      </c>
      <c r="BI40" s="102">
        <f t="shared" si="71"/>
        <v>0</v>
      </c>
      <c r="BJ40" s="167">
        <f>SUM(Q40/D40)</f>
        <v>1</v>
      </c>
      <c r="BL40" s="587" t="s">
        <v>300</v>
      </c>
      <c r="BM40" s="586">
        <f>100000*6*10</f>
        <v>6000000</v>
      </c>
      <c r="BN40" s="586">
        <f>100000*6*10</f>
        <v>6000000</v>
      </c>
      <c r="BO40" s="586">
        <f>100000*6*10</f>
        <v>6000000</v>
      </c>
      <c r="BP40" s="600"/>
      <c r="BQ40" s="600"/>
      <c r="BR40" s="600"/>
      <c r="BS40" s="662"/>
      <c r="BT40" s="650"/>
      <c r="BU40" s="663"/>
      <c r="BV40" s="91"/>
      <c r="BW40" s="91"/>
      <c r="BX40" s="91"/>
      <c r="BY40" s="91"/>
      <c r="BZ40" s="91"/>
      <c r="CA40" s="91"/>
      <c r="CB40" s="91"/>
      <c r="CC40" s="91"/>
      <c r="CD40" s="91"/>
    </row>
    <row r="41" spans="1:83" s="92" customFormat="1" ht="24.75" customHeight="1" x14ac:dyDescent="0.2">
      <c r="A41" s="85"/>
      <c r="B41" s="640" t="s">
        <v>154</v>
      </c>
      <c r="C41" s="86" t="s">
        <v>141</v>
      </c>
      <c r="D41" s="498">
        <v>57</v>
      </c>
      <c r="E41" s="87"/>
      <c r="F41" s="87">
        <v>20</v>
      </c>
      <c r="G41" s="87">
        <v>20</v>
      </c>
      <c r="H41" s="87"/>
      <c r="I41" s="87">
        <v>17</v>
      </c>
      <c r="J41" s="88"/>
      <c r="K41" s="87"/>
      <c r="L41" s="88"/>
      <c r="M41" s="88"/>
      <c r="N41" s="88"/>
      <c r="O41" s="88"/>
      <c r="P41" s="88"/>
      <c r="Q41" s="629">
        <f t="shared" si="83"/>
        <v>57</v>
      </c>
      <c r="R41" s="189" t="s">
        <v>14</v>
      </c>
      <c r="S41" s="677">
        <v>120000</v>
      </c>
      <c r="T41" s="583"/>
      <c r="U41" s="677">
        <v>120000</v>
      </c>
      <c r="V41" s="677">
        <v>120000</v>
      </c>
      <c r="W41" s="580"/>
      <c r="X41" s="677">
        <v>120000</v>
      </c>
      <c r="Y41" s="580"/>
      <c r="Z41" s="677"/>
      <c r="AA41" s="580"/>
      <c r="AB41" s="580"/>
      <c r="AC41" s="580"/>
      <c r="AD41" s="580"/>
      <c r="AE41" s="580"/>
      <c r="AF41" s="68">
        <f t="shared" si="54"/>
        <v>6840000</v>
      </c>
      <c r="AG41" s="581">
        <f t="shared" si="55"/>
        <v>0</v>
      </c>
      <c r="AH41" s="581">
        <f t="shared" si="56"/>
        <v>2400000</v>
      </c>
      <c r="AI41" s="581">
        <f t="shared" si="57"/>
        <v>2400000</v>
      </c>
      <c r="AJ41" s="581">
        <f t="shared" ref="AJ41:AK45" si="88">W41*H41</f>
        <v>0</v>
      </c>
      <c r="AK41" s="581">
        <f t="shared" si="72"/>
        <v>2040000</v>
      </c>
      <c r="AL41" s="581">
        <f t="shared" ref="AL41:AL45" si="89">Y41*J41</f>
        <v>0</v>
      </c>
      <c r="AM41" s="581">
        <f t="shared" ref="AM41:AM45" si="90">Z41*K41</f>
        <v>0</v>
      </c>
      <c r="AN41" s="581">
        <f t="shared" ref="AN41:AN45" si="91">AA41*L41</f>
        <v>0</v>
      </c>
      <c r="AO41" s="581">
        <f t="shared" ref="AO41:AO45" si="92">AB41*M41</f>
        <v>0</v>
      </c>
      <c r="AP41" s="581">
        <f t="shared" ref="AP41:AP45" si="93">AC41*N41</f>
        <v>0</v>
      </c>
      <c r="AQ41" s="581">
        <f t="shared" ref="AQ41:AQ45" si="94">AD41*O41</f>
        <v>0</v>
      </c>
      <c r="AR41" s="581">
        <f t="shared" ref="AR41:AR45" si="95">AE41*P41</f>
        <v>0</v>
      </c>
      <c r="AS41" s="582">
        <f t="shared" ref="AS41:AS45" si="96">SUM(AG41:AR41)</f>
        <v>6840000</v>
      </c>
      <c r="AT41" s="581">
        <f t="shared" si="84"/>
        <v>0</v>
      </c>
      <c r="AU41" s="581"/>
      <c r="AV41" s="581"/>
      <c r="AW41" s="581"/>
      <c r="AX41" s="581"/>
      <c r="AY41" s="581"/>
      <c r="AZ41" s="581"/>
      <c r="BA41" s="581"/>
      <c r="BB41" s="581"/>
      <c r="BC41" s="581"/>
      <c r="BD41" s="581"/>
      <c r="BE41" s="581"/>
      <c r="BF41" s="72">
        <f t="shared" si="68"/>
        <v>0</v>
      </c>
      <c r="BG41" s="100">
        <f t="shared" si="69"/>
        <v>0</v>
      </c>
      <c r="BH41" s="101">
        <f t="shared" si="70"/>
        <v>6840000</v>
      </c>
      <c r="BI41" s="102">
        <f t="shared" si="71"/>
        <v>0</v>
      </c>
      <c r="BJ41" s="167">
        <f>SUM(Q41/D41)</f>
        <v>1</v>
      </c>
      <c r="BL41" s="587" t="s">
        <v>295</v>
      </c>
      <c r="BM41" s="586">
        <f>120000*2*10</f>
        <v>2400000</v>
      </c>
      <c r="BN41" s="586">
        <f>120000*2*10</f>
        <v>2400000</v>
      </c>
      <c r="BO41" s="586">
        <f>120000*2*10</f>
        <v>2400000</v>
      </c>
      <c r="BS41" s="666"/>
      <c r="BT41" s="653"/>
      <c r="BU41" s="663"/>
      <c r="BV41" s="91"/>
      <c r="BW41" s="91"/>
      <c r="BX41" s="91"/>
      <c r="BY41" s="91"/>
      <c r="BZ41" s="91"/>
      <c r="CA41" s="91"/>
      <c r="CB41" s="91"/>
      <c r="CC41" s="91"/>
      <c r="CD41" s="91"/>
    </row>
    <row r="42" spans="1:83" s="92" customFormat="1" ht="24.75" customHeight="1" x14ac:dyDescent="0.2">
      <c r="A42" s="85"/>
      <c r="B42" s="640" t="s">
        <v>155</v>
      </c>
      <c r="C42" s="86" t="s">
        <v>141</v>
      </c>
      <c r="D42" s="498">
        <v>11</v>
      </c>
      <c r="E42" s="87"/>
      <c r="F42" s="87"/>
      <c r="G42" s="88"/>
      <c r="H42" s="88"/>
      <c r="I42" s="87">
        <v>11</v>
      </c>
      <c r="J42" s="88"/>
      <c r="K42" s="88"/>
      <c r="L42" s="88"/>
      <c r="M42" s="88"/>
      <c r="N42" s="88"/>
      <c r="O42" s="88"/>
      <c r="P42" s="88"/>
      <c r="Q42" s="629">
        <f t="shared" si="83"/>
        <v>11</v>
      </c>
      <c r="R42" s="189" t="s">
        <v>14</v>
      </c>
      <c r="S42" s="677">
        <v>130000</v>
      </c>
      <c r="T42" s="583"/>
      <c r="U42" s="583"/>
      <c r="V42" s="580"/>
      <c r="W42" s="580"/>
      <c r="X42" s="677">
        <v>130000</v>
      </c>
      <c r="Y42" s="580"/>
      <c r="Z42" s="580"/>
      <c r="AA42" s="580"/>
      <c r="AB42" s="580"/>
      <c r="AC42" s="580"/>
      <c r="AD42" s="580"/>
      <c r="AE42" s="580"/>
      <c r="AF42" s="68">
        <f t="shared" si="54"/>
        <v>1430000</v>
      </c>
      <c r="AG42" s="581">
        <f t="shared" si="55"/>
        <v>0</v>
      </c>
      <c r="AH42" s="581">
        <f t="shared" si="56"/>
        <v>0</v>
      </c>
      <c r="AI42" s="581">
        <f t="shared" si="57"/>
        <v>0</v>
      </c>
      <c r="AJ42" s="581">
        <f t="shared" si="88"/>
        <v>0</v>
      </c>
      <c r="AK42" s="581">
        <f t="shared" si="72"/>
        <v>1430000</v>
      </c>
      <c r="AL42" s="581">
        <f t="shared" si="89"/>
        <v>0</v>
      </c>
      <c r="AM42" s="581">
        <f t="shared" si="90"/>
        <v>0</v>
      </c>
      <c r="AN42" s="581">
        <f t="shared" si="91"/>
        <v>0</v>
      </c>
      <c r="AO42" s="581">
        <f t="shared" si="92"/>
        <v>0</v>
      </c>
      <c r="AP42" s="581">
        <f t="shared" si="93"/>
        <v>0</v>
      </c>
      <c r="AQ42" s="581">
        <f t="shared" si="94"/>
        <v>0</v>
      </c>
      <c r="AR42" s="581">
        <f t="shared" si="95"/>
        <v>0</v>
      </c>
      <c r="AS42" s="582">
        <f t="shared" si="96"/>
        <v>1430000</v>
      </c>
      <c r="AT42" s="581">
        <f t="shared" si="84"/>
        <v>0</v>
      </c>
      <c r="AU42" s="581"/>
      <c r="AV42" s="581"/>
      <c r="AW42" s="581"/>
      <c r="AX42" s="581"/>
      <c r="AY42" s="581"/>
      <c r="AZ42" s="581"/>
      <c r="BA42" s="581"/>
      <c r="BB42" s="581"/>
      <c r="BC42" s="581"/>
      <c r="BD42" s="581"/>
      <c r="BE42" s="581"/>
      <c r="BF42" s="72">
        <f t="shared" si="68"/>
        <v>0</v>
      </c>
      <c r="BG42" s="100">
        <f t="shared" si="69"/>
        <v>0</v>
      </c>
      <c r="BH42" s="101">
        <f t="shared" si="70"/>
        <v>1430000</v>
      </c>
      <c r="BI42" s="102">
        <f t="shared" si="71"/>
        <v>0</v>
      </c>
      <c r="BJ42" s="167">
        <f>SUM(Q42/D42)</f>
        <v>1</v>
      </c>
      <c r="BL42" s="587" t="s">
        <v>306</v>
      </c>
      <c r="BM42" s="675"/>
      <c r="BN42" s="675"/>
      <c r="BO42" s="675"/>
      <c r="BP42" s="600"/>
      <c r="BQ42" s="600"/>
      <c r="BR42" s="600"/>
      <c r="BS42" s="662"/>
      <c r="BT42" s="650"/>
      <c r="BU42" s="663"/>
      <c r="BV42" s="91"/>
      <c r="BW42" s="91"/>
      <c r="BX42" s="91"/>
      <c r="BY42" s="91"/>
      <c r="BZ42" s="91"/>
      <c r="CA42" s="91"/>
      <c r="CB42" s="91"/>
      <c r="CC42" s="91"/>
      <c r="CD42" s="91"/>
    </row>
    <row r="43" spans="1:83" s="92" customFormat="1" ht="24.75" customHeight="1" x14ac:dyDescent="0.2">
      <c r="A43" s="85"/>
      <c r="B43" s="497" t="s">
        <v>156</v>
      </c>
      <c r="C43" s="86"/>
      <c r="D43" s="81"/>
      <c r="E43" s="87"/>
      <c r="F43" s="87"/>
      <c r="G43" s="88"/>
      <c r="H43" s="88"/>
      <c r="I43" s="88"/>
      <c r="J43" s="88"/>
      <c r="K43" s="88"/>
      <c r="L43" s="88"/>
      <c r="M43" s="88"/>
      <c r="N43" s="88"/>
      <c r="O43" s="88"/>
      <c r="P43" s="88"/>
      <c r="Q43" s="89"/>
      <c r="R43" s="189"/>
      <c r="S43" s="583"/>
      <c r="T43" s="583"/>
      <c r="U43" s="583"/>
      <c r="V43" s="580"/>
      <c r="W43" s="580"/>
      <c r="X43" s="580"/>
      <c r="Y43" s="580"/>
      <c r="Z43" s="580"/>
      <c r="AA43" s="580"/>
      <c r="AB43" s="580"/>
      <c r="AC43" s="580"/>
      <c r="AD43" s="580"/>
      <c r="AE43" s="580"/>
      <c r="AF43" s="68">
        <f t="shared" si="54"/>
        <v>0</v>
      </c>
      <c r="AG43" s="581">
        <f t="shared" si="55"/>
        <v>0</v>
      </c>
      <c r="AH43" s="581">
        <f t="shared" si="56"/>
        <v>0</v>
      </c>
      <c r="AI43" s="581">
        <f t="shared" si="57"/>
        <v>0</v>
      </c>
      <c r="AJ43" s="581">
        <f t="shared" si="88"/>
        <v>0</v>
      </c>
      <c r="AK43" s="581">
        <f t="shared" si="72"/>
        <v>0</v>
      </c>
      <c r="AL43" s="581">
        <f t="shared" si="89"/>
        <v>0</v>
      </c>
      <c r="AM43" s="581">
        <f t="shared" si="90"/>
        <v>0</v>
      </c>
      <c r="AN43" s="581">
        <f t="shared" si="91"/>
        <v>0</v>
      </c>
      <c r="AO43" s="581">
        <f t="shared" si="92"/>
        <v>0</v>
      </c>
      <c r="AP43" s="581">
        <f t="shared" si="93"/>
        <v>0</v>
      </c>
      <c r="AQ43" s="581">
        <f t="shared" si="94"/>
        <v>0</v>
      </c>
      <c r="AR43" s="581">
        <f t="shared" si="95"/>
        <v>0</v>
      </c>
      <c r="AS43" s="582">
        <f t="shared" si="96"/>
        <v>0</v>
      </c>
      <c r="AT43" s="581">
        <f t="shared" si="84"/>
        <v>0</v>
      </c>
      <c r="AU43" s="581"/>
      <c r="AV43" s="581"/>
      <c r="AW43" s="581"/>
      <c r="AX43" s="581"/>
      <c r="AY43" s="581"/>
      <c r="AZ43" s="581"/>
      <c r="BA43" s="581"/>
      <c r="BB43" s="581"/>
      <c r="BC43" s="581"/>
      <c r="BD43" s="581"/>
      <c r="BE43" s="581"/>
      <c r="BF43" s="72">
        <f t="shared" si="68"/>
        <v>0</v>
      </c>
      <c r="BG43" s="100">
        <f t="shared" si="69"/>
        <v>0</v>
      </c>
      <c r="BH43" s="101">
        <f t="shared" si="70"/>
        <v>0</v>
      </c>
      <c r="BI43" s="102">
        <f t="shared" si="71"/>
        <v>0</v>
      </c>
      <c r="BJ43" s="167"/>
      <c r="BL43" s="173"/>
      <c r="BM43" s="91">
        <f>SUM(BM40:BM42)</f>
        <v>8400000</v>
      </c>
      <c r="BN43" s="91">
        <f>SUM(BN40:BN42)</f>
        <v>8400000</v>
      </c>
      <c r="BO43" s="91">
        <f>SUM(BO40:BO42)</f>
        <v>8400000</v>
      </c>
      <c r="BP43" s="644">
        <f>SUM(BH40:BH42)</f>
        <v>26170000</v>
      </c>
      <c r="BQ43" s="600"/>
      <c r="BR43" s="600"/>
      <c r="BS43" s="662"/>
      <c r="BT43" s="650"/>
      <c r="BU43" s="663"/>
      <c r="BV43" s="91"/>
      <c r="BW43" s="91"/>
      <c r="BX43" s="91"/>
      <c r="BY43" s="91"/>
      <c r="BZ43" s="91"/>
      <c r="CA43" s="91"/>
      <c r="CB43" s="91"/>
      <c r="CC43" s="91"/>
      <c r="CD43" s="91"/>
    </row>
    <row r="44" spans="1:83" s="92" customFormat="1" ht="24.75" customHeight="1" x14ac:dyDescent="0.2">
      <c r="A44" s="85"/>
      <c r="B44" s="640" t="s">
        <v>157</v>
      </c>
      <c r="C44" s="86" t="s">
        <v>141</v>
      </c>
      <c r="D44" s="81">
        <v>1</v>
      </c>
      <c r="E44" s="87"/>
      <c r="F44" s="87"/>
      <c r="G44" s="87">
        <v>1</v>
      </c>
      <c r="H44" s="88"/>
      <c r="I44" s="88"/>
      <c r="J44" s="88"/>
      <c r="K44" s="88"/>
      <c r="L44" s="88"/>
      <c r="M44" s="88"/>
      <c r="N44" s="88"/>
      <c r="O44" s="88"/>
      <c r="P44" s="88"/>
      <c r="Q44" s="629">
        <f t="shared" si="83"/>
        <v>1</v>
      </c>
      <c r="R44" s="189" t="s">
        <v>2</v>
      </c>
      <c r="S44" s="677">
        <v>150000</v>
      </c>
      <c r="T44" s="583"/>
      <c r="U44" s="677"/>
      <c r="V44" s="677">
        <v>120000</v>
      </c>
      <c r="W44" s="580"/>
      <c r="X44" s="580"/>
      <c r="Y44" s="580"/>
      <c r="Z44" s="580"/>
      <c r="AA44" s="580"/>
      <c r="AB44" s="580"/>
      <c r="AC44" s="580"/>
      <c r="AD44" s="580"/>
      <c r="AE44" s="580"/>
      <c r="AF44" s="68">
        <f t="shared" si="54"/>
        <v>150000</v>
      </c>
      <c r="AG44" s="581">
        <f t="shared" si="55"/>
        <v>0</v>
      </c>
      <c r="AH44" s="581">
        <f t="shared" si="56"/>
        <v>0</v>
      </c>
      <c r="AI44" s="581">
        <f t="shared" si="57"/>
        <v>120000</v>
      </c>
      <c r="AJ44" s="581">
        <f t="shared" si="88"/>
        <v>0</v>
      </c>
      <c r="AK44" s="581">
        <f t="shared" si="72"/>
        <v>0</v>
      </c>
      <c r="AL44" s="581">
        <f t="shared" si="89"/>
        <v>0</v>
      </c>
      <c r="AM44" s="581">
        <f t="shared" si="90"/>
        <v>0</v>
      </c>
      <c r="AN44" s="581">
        <f t="shared" si="91"/>
        <v>0</v>
      </c>
      <c r="AO44" s="581">
        <f t="shared" si="92"/>
        <v>0</v>
      </c>
      <c r="AP44" s="581">
        <f t="shared" si="93"/>
        <v>0</v>
      </c>
      <c r="AQ44" s="581">
        <f t="shared" si="94"/>
        <v>0</v>
      </c>
      <c r="AR44" s="581">
        <f t="shared" si="95"/>
        <v>0</v>
      </c>
      <c r="AS44" s="582">
        <f t="shared" si="96"/>
        <v>120000</v>
      </c>
      <c r="AT44" s="581">
        <f t="shared" si="84"/>
        <v>0</v>
      </c>
      <c r="AU44" s="581"/>
      <c r="AV44" s="581">
        <f>SUM(AI44*4%)</f>
        <v>4800</v>
      </c>
      <c r="AW44" s="581"/>
      <c r="AX44" s="581"/>
      <c r="AY44" s="581"/>
      <c r="AZ44" s="581"/>
      <c r="BA44" s="581"/>
      <c r="BB44" s="581"/>
      <c r="BC44" s="581"/>
      <c r="BD44" s="581"/>
      <c r="BE44" s="581"/>
      <c r="BF44" s="72">
        <f t="shared" si="68"/>
        <v>4800</v>
      </c>
      <c r="BG44" s="100">
        <f t="shared" si="69"/>
        <v>25200</v>
      </c>
      <c r="BH44" s="101">
        <f t="shared" si="70"/>
        <v>150000</v>
      </c>
      <c r="BI44" s="102">
        <f t="shared" si="71"/>
        <v>25200</v>
      </c>
      <c r="BJ44" s="167">
        <f>SUM(Q44/D44)</f>
        <v>1</v>
      </c>
      <c r="BL44" s="751" t="s">
        <v>314</v>
      </c>
      <c r="BM44" s="750">
        <v>7600000</v>
      </c>
      <c r="BN44" s="750">
        <v>7515000</v>
      </c>
      <c r="BO44" s="750">
        <v>11055000</v>
      </c>
      <c r="BP44" s="674">
        <f>SUM(BM44:BO44)</f>
        <v>26170000</v>
      </c>
      <c r="BQ44" s="600"/>
      <c r="BR44" s="600"/>
      <c r="BS44" s="662"/>
      <c r="BT44" s="650"/>
      <c r="BU44" s="663"/>
      <c r="BV44" s="91"/>
      <c r="BW44" s="91"/>
      <c r="BX44" s="91"/>
      <c r="BY44" s="91"/>
      <c r="BZ44" s="91"/>
      <c r="CA44" s="91"/>
      <c r="CB44" s="91"/>
      <c r="CC44" s="91"/>
      <c r="CD44" s="91"/>
    </row>
    <row r="45" spans="1:83" s="92" customFormat="1" ht="24.75" customHeight="1" thickBot="1" x14ac:dyDescent="0.25">
      <c r="A45" s="85"/>
      <c r="B45" s="640" t="s">
        <v>15</v>
      </c>
      <c r="C45" s="86" t="s">
        <v>141</v>
      </c>
      <c r="D45" s="81">
        <v>1</v>
      </c>
      <c r="E45" s="87"/>
      <c r="F45" s="87"/>
      <c r="G45" s="88"/>
      <c r="H45" s="88"/>
      <c r="I45" s="87">
        <v>1</v>
      </c>
      <c r="J45" s="88"/>
      <c r="K45" s="88"/>
      <c r="L45" s="88"/>
      <c r="M45" s="88"/>
      <c r="N45" s="88"/>
      <c r="O45" s="88"/>
      <c r="P45" s="88"/>
      <c r="Q45" s="629">
        <f t="shared" si="83"/>
        <v>1</v>
      </c>
      <c r="R45" s="189" t="s">
        <v>2</v>
      </c>
      <c r="S45" s="677">
        <v>550000</v>
      </c>
      <c r="T45" s="583"/>
      <c r="U45" s="583"/>
      <c r="V45" s="580"/>
      <c r="W45" s="580"/>
      <c r="X45" s="87">
        <v>450000</v>
      </c>
      <c r="Y45" s="580"/>
      <c r="Z45" s="580"/>
      <c r="AA45" s="580"/>
      <c r="AB45" s="580"/>
      <c r="AC45" s="580"/>
      <c r="AD45" s="580"/>
      <c r="AE45" s="580"/>
      <c r="AF45" s="68">
        <f t="shared" si="54"/>
        <v>550000</v>
      </c>
      <c r="AG45" s="581">
        <f t="shared" si="55"/>
        <v>0</v>
      </c>
      <c r="AH45" s="581">
        <f t="shared" si="56"/>
        <v>0</v>
      </c>
      <c r="AI45" s="581">
        <f t="shared" si="57"/>
        <v>0</v>
      </c>
      <c r="AJ45" s="581">
        <f t="shared" si="88"/>
        <v>0</v>
      </c>
      <c r="AK45" s="581">
        <f t="shared" si="88"/>
        <v>450000</v>
      </c>
      <c r="AL45" s="581">
        <f t="shared" si="89"/>
        <v>0</v>
      </c>
      <c r="AM45" s="581">
        <f t="shared" si="90"/>
        <v>0</v>
      </c>
      <c r="AN45" s="581">
        <f t="shared" si="91"/>
        <v>0</v>
      </c>
      <c r="AO45" s="581">
        <f t="shared" si="92"/>
        <v>0</v>
      </c>
      <c r="AP45" s="581">
        <f t="shared" si="93"/>
        <v>0</v>
      </c>
      <c r="AQ45" s="581">
        <f t="shared" si="94"/>
        <v>0</v>
      </c>
      <c r="AR45" s="581">
        <f t="shared" si="95"/>
        <v>0</v>
      </c>
      <c r="AS45" s="582">
        <f t="shared" si="96"/>
        <v>450000</v>
      </c>
      <c r="AT45" s="581">
        <f t="shared" si="84"/>
        <v>0</v>
      </c>
      <c r="AU45" s="581"/>
      <c r="AV45" s="581"/>
      <c r="AW45" s="581"/>
      <c r="AX45" s="581">
        <f>SUM(AK45*4%)</f>
        <v>18000</v>
      </c>
      <c r="AY45" s="581"/>
      <c r="AZ45" s="581"/>
      <c r="BA45" s="581"/>
      <c r="BB45" s="581"/>
      <c r="BC45" s="581"/>
      <c r="BD45" s="581"/>
      <c r="BE45" s="581"/>
      <c r="BF45" s="72">
        <f t="shared" si="68"/>
        <v>18000</v>
      </c>
      <c r="BG45" s="100">
        <f t="shared" si="69"/>
        <v>82000</v>
      </c>
      <c r="BH45" s="101">
        <f t="shared" si="70"/>
        <v>550000</v>
      </c>
      <c r="BI45" s="102">
        <f t="shared" si="71"/>
        <v>82000</v>
      </c>
      <c r="BJ45" s="167">
        <f>SUM(Q45/D45)</f>
        <v>1</v>
      </c>
      <c r="BL45" s="751"/>
      <c r="BM45" s="91"/>
      <c r="BN45" s="91"/>
      <c r="BO45" s="91"/>
      <c r="BP45" s="775">
        <f>SUM(BP43-BP44)</f>
        <v>0</v>
      </c>
      <c r="BQ45" s="600"/>
      <c r="BR45" s="600"/>
      <c r="BS45" s="662"/>
      <c r="BT45" s="650"/>
      <c r="BU45" s="663"/>
      <c r="BV45" s="91"/>
      <c r="BW45" s="91"/>
      <c r="BX45" s="91"/>
      <c r="BY45" s="91"/>
      <c r="BZ45" s="91"/>
      <c r="CA45" s="91"/>
      <c r="CB45" s="91"/>
      <c r="CC45" s="91"/>
      <c r="CD45" s="91"/>
    </row>
    <row r="46" spans="1:83" s="35" customFormat="1" ht="24.75" customHeight="1" thickBot="1" x14ac:dyDescent="0.25">
      <c r="A46" s="40"/>
      <c r="B46" s="41" t="s">
        <v>5</v>
      </c>
      <c r="C46" s="41"/>
      <c r="D46" s="42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4"/>
      <c r="R46" s="76"/>
      <c r="S46" s="232"/>
      <c r="T46" s="233"/>
      <c r="U46" s="105"/>
      <c r="V46" s="105"/>
      <c r="W46" s="105"/>
      <c r="X46" s="105"/>
      <c r="Y46" s="105"/>
      <c r="Z46" s="105"/>
      <c r="AA46" s="105"/>
      <c r="AB46" s="105"/>
      <c r="AC46" s="105"/>
      <c r="AD46" s="105"/>
      <c r="AE46" s="105"/>
      <c r="AF46" s="106">
        <f>SUM(AF28:AF45)</f>
        <v>66385610</v>
      </c>
      <c r="AG46" s="106">
        <f>SUM(AG28:AG45)</f>
        <v>13900000</v>
      </c>
      <c r="AH46" s="106">
        <f t="shared" ref="AH46:AK46" si="97">SUM(AH28:AH45)</f>
        <v>8400000</v>
      </c>
      <c r="AI46" s="106">
        <f t="shared" si="97"/>
        <v>16922500</v>
      </c>
      <c r="AJ46" s="106">
        <f t="shared" si="97"/>
        <v>2700000</v>
      </c>
      <c r="AK46" s="106">
        <f t="shared" si="97"/>
        <v>17736060</v>
      </c>
      <c r="AL46" s="106">
        <f t="shared" ref="AL46" si="98">SUM(AL28:AL45)</f>
        <v>0</v>
      </c>
      <c r="AM46" s="106">
        <f t="shared" ref="AM46" si="99">SUM(AM28:AM45)</f>
        <v>0</v>
      </c>
      <c r="AN46" s="106">
        <f t="shared" ref="AN46" si="100">SUM(AN28:AN45)</f>
        <v>0</v>
      </c>
      <c r="AO46" s="106">
        <f t="shared" ref="AO46" si="101">SUM(AO28:AO45)</f>
        <v>0</v>
      </c>
      <c r="AP46" s="106">
        <f t="shared" ref="AP46" si="102">SUM(AP28:AP45)</f>
        <v>0</v>
      </c>
      <c r="AQ46" s="106">
        <f t="shared" ref="AQ46" si="103">SUM(AQ28:AQ45)</f>
        <v>0</v>
      </c>
      <c r="AR46" s="106">
        <f t="shared" ref="AR46" si="104">SUM(AR28:AR45)</f>
        <v>0</v>
      </c>
      <c r="AS46" s="106">
        <f>SUM(AS28:AS45)</f>
        <v>59658560</v>
      </c>
      <c r="AT46" s="106">
        <f>SUM(AT28:AT45)</f>
        <v>1946000.0000000005</v>
      </c>
      <c r="AU46" s="106">
        <f t="shared" ref="AU46:BE46" si="105">SUM(AU28:AU45)</f>
        <v>0</v>
      </c>
      <c r="AV46" s="106">
        <f t="shared" si="105"/>
        <v>1181150.0000000002</v>
      </c>
      <c r="AW46" s="106">
        <f>SUM(AW28:AW45)</f>
        <v>378000</v>
      </c>
      <c r="AX46" s="106">
        <f t="shared" si="105"/>
        <v>886000.00000000012</v>
      </c>
      <c r="AY46" s="106">
        <f t="shared" si="105"/>
        <v>0</v>
      </c>
      <c r="AZ46" s="106">
        <f t="shared" si="105"/>
        <v>0</v>
      </c>
      <c r="BA46" s="106">
        <f t="shared" si="105"/>
        <v>0</v>
      </c>
      <c r="BB46" s="106">
        <f t="shared" si="105"/>
        <v>0</v>
      </c>
      <c r="BC46" s="106">
        <f t="shared" si="105"/>
        <v>0</v>
      </c>
      <c r="BD46" s="106">
        <f t="shared" si="105"/>
        <v>0</v>
      </c>
      <c r="BE46" s="106">
        <f t="shared" si="105"/>
        <v>0</v>
      </c>
      <c r="BF46" s="106">
        <f>SUM(BF28:BF45)</f>
        <v>4391150.0000000009</v>
      </c>
      <c r="BG46" s="107">
        <f t="shared" ref="BG46" si="106">AF46-AS46-BF46</f>
        <v>2335899.9999999991</v>
      </c>
      <c r="BH46" s="106">
        <f>SUM(BH29:BH45)</f>
        <v>70391000</v>
      </c>
      <c r="BI46" s="106">
        <f>SUM(BI29:BI45)</f>
        <v>6341289.9999999991</v>
      </c>
      <c r="BJ46" s="168">
        <v>1</v>
      </c>
      <c r="BK46" s="175"/>
      <c r="BL46" s="175"/>
      <c r="BM46" s="46"/>
      <c r="BN46" s="596"/>
      <c r="BO46" s="596"/>
      <c r="BP46" s="596"/>
      <c r="BQ46" s="596"/>
      <c r="BR46" s="596"/>
      <c r="BS46" s="651"/>
      <c r="BT46" s="651"/>
      <c r="BU46" s="664"/>
      <c r="BV46" s="46"/>
      <c r="BW46" s="46"/>
      <c r="BX46" s="46"/>
      <c r="BY46" s="46"/>
      <c r="BZ46" s="46"/>
      <c r="CA46" s="46"/>
      <c r="CB46" s="46"/>
      <c r="CC46" s="46"/>
      <c r="CD46" s="46"/>
    </row>
    <row r="47" spans="1:83" s="21" customFormat="1" ht="24.75" customHeight="1" x14ac:dyDescent="0.2">
      <c r="A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234"/>
      <c r="T47" s="234"/>
      <c r="AE47" s="36"/>
      <c r="AS47" s="48"/>
      <c r="AX47" s="774">
        <v>890200</v>
      </c>
      <c r="BF47" s="49">
        <f>SUM(AS46+BF46)</f>
        <v>64049710</v>
      </c>
      <c r="BG47" s="50">
        <f>AF46-AS46-BF46</f>
        <v>2335899.9999999991</v>
      </c>
      <c r="BH47" s="51">
        <f>SUM(BI46+AS46+BF46)</f>
        <v>70391000</v>
      </c>
      <c r="BI47" s="52">
        <f>SUM(BG46)</f>
        <v>2335899.9999999991</v>
      </c>
      <c r="BJ47" s="36" t="s">
        <v>37</v>
      </c>
      <c r="BK47" s="176"/>
      <c r="BL47" s="176"/>
      <c r="BM47" s="25"/>
      <c r="BN47" s="48"/>
      <c r="BO47" s="48"/>
      <c r="BP47" s="48"/>
      <c r="BQ47" s="48"/>
      <c r="BR47" s="48"/>
      <c r="BS47" s="665"/>
      <c r="BT47" s="652"/>
      <c r="BU47" s="664"/>
      <c r="BV47" s="25"/>
      <c r="BW47" s="25"/>
      <c r="BX47" s="25"/>
      <c r="BY47" s="25"/>
      <c r="BZ47" s="25"/>
      <c r="CA47" s="25"/>
      <c r="CB47" s="25"/>
      <c r="CC47" s="25"/>
      <c r="CD47" s="25"/>
      <c r="CE47" s="25"/>
    </row>
    <row r="48" spans="1:83" s="21" customFormat="1" ht="24.75" customHeight="1" x14ac:dyDescent="0.2">
      <c r="A48" s="47"/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234"/>
      <c r="T48" s="234"/>
      <c r="AE48" s="36"/>
      <c r="AG48" s="567">
        <f>SUM(AG29-6200000)</f>
        <v>0</v>
      </c>
      <c r="AK48" s="774"/>
      <c r="AS48" s="36"/>
      <c r="AT48" s="130">
        <f>SUM(AG46+AT46)</f>
        <v>15846000</v>
      </c>
      <c r="AU48" s="130">
        <f t="shared" ref="AU48:BE48" si="107">SUM(AH46+AU46)</f>
        <v>8400000</v>
      </c>
      <c r="AV48" s="130">
        <f t="shared" si="107"/>
        <v>18103650</v>
      </c>
      <c r="AW48" s="130">
        <f>SUM(AJ46+AW46)</f>
        <v>3078000</v>
      </c>
      <c r="AX48" s="130">
        <f t="shared" si="107"/>
        <v>18622060</v>
      </c>
      <c r="AY48" s="130">
        <f t="shared" si="107"/>
        <v>0</v>
      </c>
      <c r="AZ48" s="130">
        <f t="shared" si="107"/>
        <v>0</v>
      </c>
      <c r="BA48" s="130">
        <f t="shared" si="107"/>
        <v>0</v>
      </c>
      <c r="BB48" s="130">
        <f t="shared" si="107"/>
        <v>0</v>
      </c>
      <c r="BC48" s="130">
        <f t="shared" si="107"/>
        <v>0</v>
      </c>
      <c r="BD48" s="130">
        <f t="shared" si="107"/>
        <v>0</v>
      </c>
      <c r="BE48" s="130">
        <f t="shared" si="107"/>
        <v>0</v>
      </c>
      <c r="BF48" s="130">
        <f>SUM(AT48:BE48)</f>
        <v>64049710</v>
      </c>
      <c r="BG48" s="36"/>
      <c r="BH48" s="53"/>
      <c r="BI48" s="54">
        <f>SUM(BI46-BI47)</f>
        <v>4005390</v>
      </c>
      <c r="BJ48" s="36" t="s">
        <v>36</v>
      </c>
      <c r="BK48" s="176"/>
      <c r="BL48" s="176"/>
      <c r="BM48" s="25"/>
      <c r="BN48" s="48"/>
      <c r="BO48" s="48"/>
      <c r="BP48" s="48"/>
      <c r="BQ48" s="48"/>
      <c r="BR48" s="48"/>
      <c r="BS48" s="665"/>
      <c r="BT48" s="652"/>
      <c r="BU48" s="664"/>
      <c r="BV48" s="25"/>
      <c r="BW48" s="25"/>
      <c r="BX48" s="25"/>
      <c r="BY48" s="25"/>
      <c r="BZ48" s="25"/>
      <c r="CA48" s="25"/>
      <c r="CB48" s="25"/>
      <c r="CC48" s="25"/>
      <c r="CD48" s="25"/>
      <c r="CE48" s="25"/>
    </row>
    <row r="49" spans="1:100" s="21" customFormat="1" ht="24.75" customHeight="1" x14ac:dyDescent="0.2">
      <c r="A49" s="776" t="s">
        <v>9</v>
      </c>
      <c r="B49" s="777"/>
      <c r="C49" s="131" t="s">
        <v>161</v>
      </c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24"/>
      <c r="T49" s="237"/>
      <c r="U49" s="143"/>
      <c r="V49" s="143"/>
      <c r="W49" s="143"/>
      <c r="X49" s="143"/>
      <c r="Y49" s="143"/>
      <c r="Z49" s="143"/>
      <c r="AA49" s="143"/>
      <c r="AB49" s="143"/>
      <c r="AC49" s="143"/>
      <c r="AD49" s="143"/>
      <c r="AE49" s="144"/>
      <c r="AF49" s="24"/>
      <c r="AG49" s="143"/>
      <c r="AH49" s="143"/>
      <c r="AI49" s="143"/>
      <c r="AJ49" s="143"/>
      <c r="AK49" s="568"/>
      <c r="AL49" s="143"/>
      <c r="AM49" s="143"/>
      <c r="AN49" s="143"/>
      <c r="AO49" s="143"/>
      <c r="AP49" s="143"/>
      <c r="AQ49" s="143"/>
      <c r="AR49" s="143"/>
      <c r="AS49" s="145"/>
      <c r="AU49" s="143"/>
      <c r="AV49" s="143"/>
      <c r="AW49" s="143"/>
      <c r="AX49" s="568">
        <f>SUM(AX46-AX47)</f>
        <v>-4199.9999999998836</v>
      </c>
      <c r="AY49" s="143"/>
      <c r="AZ49" s="143"/>
      <c r="BA49" s="143"/>
      <c r="BB49" s="143"/>
      <c r="BC49" s="143"/>
      <c r="BD49" s="143"/>
      <c r="BE49" s="143"/>
      <c r="BF49" s="145"/>
      <c r="BG49" s="145"/>
      <c r="BH49" s="142"/>
      <c r="BI49" s="146"/>
      <c r="BJ49" s="24"/>
      <c r="BK49" s="171"/>
      <c r="BL49" s="171"/>
      <c r="BM49" s="143"/>
      <c r="BN49" s="597"/>
      <c r="BO49" s="597"/>
      <c r="BP49" s="597"/>
      <c r="BQ49" s="597"/>
      <c r="BR49" s="597"/>
      <c r="BS49" s="24"/>
      <c r="BT49" s="647"/>
      <c r="BU49" s="658"/>
      <c r="BV49" s="143"/>
      <c r="BW49" s="143"/>
      <c r="BX49" s="145"/>
      <c r="BY49" s="145"/>
      <c r="BZ49" s="145"/>
      <c r="CA49" s="142"/>
      <c r="CB49" s="146"/>
      <c r="CC49" s="145"/>
      <c r="CD49" s="145"/>
      <c r="CE49" s="25"/>
      <c r="CF49" s="25"/>
      <c r="CG49" s="25"/>
      <c r="CH49" s="25"/>
      <c r="CI49" s="25"/>
      <c r="CJ49" s="147"/>
      <c r="CK49" s="25"/>
      <c r="CL49" s="25"/>
      <c r="CM49" s="25"/>
      <c r="CN49" s="25"/>
      <c r="CO49" s="25"/>
      <c r="CP49" s="25"/>
      <c r="CQ49" s="25"/>
      <c r="CR49" s="25"/>
      <c r="CS49" s="25"/>
      <c r="CT49" s="25"/>
      <c r="CU49" s="25"/>
      <c r="CV49" s="25"/>
    </row>
    <row r="50" spans="1:100" s="21" customFormat="1" ht="26.25" customHeight="1" x14ac:dyDescent="0.2">
      <c r="A50" s="778" t="s">
        <v>10</v>
      </c>
      <c r="B50" s="779"/>
      <c r="C50" s="149" t="s">
        <v>84</v>
      </c>
      <c r="D50" s="150"/>
      <c r="E50" s="150"/>
      <c r="F50" s="150"/>
      <c r="G50" s="150"/>
      <c r="H50" s="150"/>
      <c r="I50" s="150"/>
      <c r="J50" s="150"/>
      <c r="K50" s="150"/>
      <c r="L50" s="150"/>
      <c r="M50" s="150"/>
      <c r="N50" s="150"/>
      <c r="O50" s="150"/>
      <c r="P50" s="150"/>
      <c r="Q50" s="150"/>
      <c r="R50" s="150"/>
      <c r="S50" s="225"/>
      <c r="T50" s="238"/>
      <c r="U50" s="151"/>
      <c r="V50" s="151"/>
      <c r="W50" s="151"/>
      <c r="X50" s="151"/>
      <c r="Y50" s="151"/>
      <c r="Z50" s="151"/>
      <c r="AA50" s="151"/>
      <c r="AB50" s="151"/>
      <c r="AC50" s="151"/>
      <c r="AD50" s="151"/>
      <c r="AE50" s="152"/>
      <c r="AF50" s="150"/>
      <c r="AG50" s="151"/>
      <c r="AH50" s="151"/>
      <c r="AI50" s="151"/>
      <c r="AJ50" s="151"/>
      <c r="AK50" s="151"/>
      <c r="AL50" s="151"/>
      <c r="AM50" s="151"/>
      <c r="AN50" s="151"/>
      <c r="AO50" s="151"/>
      <c r="AP50" s="151"/>
      <c r="AQ50" s="151"/>
      <c r="AR50" s="151"/>
      <c r="AS50" s="152"/>
      <c r="AU50" s="151"/>
      <c r="AV50" s="151"/>
      <c r="AW50" s="151"/>
      <c r="AX50" s="151"/>
      <c r="AY50" s="151"/>
      <c r="AZ50" s="151"/>
      <c r="BA50" s="151"/>
      <c r="BB50" s="151"/>
      <c r="BC50" s="151"/>
      <c r="BD50" s="151"/>
      <c r="BE50" s="151"/>
      <c r="BF50" s="152"/>
      <c r="BG50" s="152"/>
      <c r="BH50" s="148"/>
      <c r="BI50" s="153"/>
      <c r="BJ50" s="24"/>
      <c r="BK50" s="171"/>
      <c r="BL50" s="171"/>
      <c r="BM50" s="24"/>
      <c r="BN50" s="598"/>
      <c r="BO50" s="598"/>
      <c r="BP50" s="598"/>
      <c r="BQ50" s="598"/>
      <c r="BR50" s="598"/>
      <c r="BS50" s="24"/>
      <c r="BT50" s="647"/>
      <c r="BU50" s="658"/>
      <c r="BV50" s="24"/>
      <c r="BW50" s="24"/>
      <c r="BX50" s="24"/>
      <c r="BY50" s="24"/>
      <c r="BZ50" s="24"/>
      <c r="CA50" s="24"/>
      <c r="CB50" s="24"/>
      <c r="CC50" s="145"/>
      <c r="CD50" s="145"/>
      <c r="CE50" s="25">
        <v>1100000</v>
      </c>
      <c r="CF50" s="25"/>
      <c r="CG50" s="25"/>
      <c r="CH50" s="25"/>
      <c r="CI50" s="25"/>
      <c r="CJ50" s="147"/>
      <c r="CK50" s="25"/>
      <c r="CL50" s="25"/>
      <c r="CM50" s="25"/>
      <c r="CN50" s="25"/>
      <c r="CO50" s="25"/>
      <c r="CP50" s="25"/>
      <c r="CQ50" s="25"/>
      <c r="CR50" s="25"/>
      <c r="CS50" s="25"/>
      <c r="CT50" s="25"/>
      <c r="CU50" s="25"/>
      <c r="CV50" s="25"/>
    </row>
    <row r="51" spans="1:100" s="8" customFormat="1" ht="48.75" customHeight="1" x14ac:dyDescent="0.2">
      <c r="A51" s="797" t="s">
        <v>11</v>
      </c>
      <c r="B51" s="800" t="s">
        <v>12</v>
      </c>
      <c r="C51" s="800" t="s">
        <v>26</v>
      </c>
      <c r="D51" s="819" t="s">
        <v>13</v>
      </c>
      <c r="E51" s="819"/>
      <c r="F51" s="819"/>
      <c r="G51" s="819"/>
      <c r="H51" s="819"/>
      <c r="I51" s="819"/>
      <c r="J51" s="819"/>
      <c r="K51" s="819"/>
      <c r="L51" s="819"/>
      <c r="M51" s="819"/>
      <c r="N51" s="819"/>
      <c r="O51" s="819"/>
      <c r="P51" s="819"/>
      <c r="Q51" s="819"/>
      <c r="R51" s="800" t="s">
        <v>24</v>
      </c>
      <c r="S51" s="820" t="s">
        <v>21</v>
      </c>
      <c r="T51" s="821"/>
      <c r="U51" s="821"/>
      <c r="V51" s="821"/>
      <c r="W51" s="821"/>
      <c r="X51" s="821"/>
      <c r="Y51" s="821"/>
      <c r="Z51" s="821"/>
      <c r="AA51" s="821"/>
      <c r="AB51" s="821"/>
      <c r="AC51" s="821"/>
      <c r="AD51" s="821"/>
      <c r="AE51" s="822"/>
      <c r="AF51" s="823" t="s">
        <v>6</v>
      </c>
      <c r="AG51" s="823"/>
      <c r="AH51" s="823"/>
      <c r="AI51" s="823"/>
      <c r="AJ51" s="823"/>
      <c r="AK51" s="823"/>
      <c r="AL51" s="823"/>
      <c r="AM51" s="823"/>
      <c r="AN51" s="823"/>
      <c r="AO51" s="823"/>
      <c r="AP51" s="823"/>
      <c r="AQ51" s="823"/>
      <c r="AR51" s="823"/>
      <c r="AS51" s="823"/>
      <c r="AT51" s="813" t="s">
        <v>40</v>
      </c>
      <c r="AU51" s="814"/>
      <c r="AV51" s="814"/>
      <c r="AW51" s="814"/>
      <c r="AX51" s="814"/>
      <c r="AY51" s="814"/>
      <c r="AZ51" s="814"/>
      <c r="BA51" s="814"/>
      <c r="BB51" s="814"/>
      <c r="BC51" s="814"/>
      <c r="BD51" s="814"/>
      <c r="BE51" s="814"/>
      <c r="BF51" s="815"/>
      <c r="BG51" s="800" t="s">
        <v>37</v>
      </c>
      <c r="BH51" s="800" t="s">
        <v>124</v>
      </c>
      <c r="BI51" s="803" t="s">
        <v>38</v>
      </c>
      <c r="BJ51" s="142"/>
      <c r="BK51" s="24"/>
      <c r="BL51" s="24"/>
      <c r="BM51" s="24"/>
      <c r="BN51" s="598"/>
      <c r="BO51" s="598"/>
      <c r="BP51" s="598"/>
      <c r="BQ51" s="598"/>
      <c r="BR51" s="598"/>
      <c r="BS51" s="24"/>
      <c r="BT51" s="647"/>
      <c r="BU51" s="658"/>
      <c r="BV51" s="24"/>
      <c r="BW51" s="24"/>
      <c r="BX51" s="24"/>
      <c r="BY51" s="24"/>
      <c r="BZ51" s="24"/>
      <c r="CA51" s="24"/>
      <c r="CB51" s="24"/>
      <c r="CC51" s="26"/>
      <c r="CD51" s="26"/>
    </row>
    <row r="52" spans="1:100" s="8" customFormat="1" ht="48.75" customHeight="1" x14ac:dyDescent="0.2">
      <c r="A52" s="798"/>
      <c r="B52" s="801"/>
      <c r="C52" s="801"/>
      <c r="D52" s="810" t="s">
        <v>22</v>
      </c>
      <c r="E52" s="808" t="s">
        <v>23</v>
      </c>
      <c r="F52" s="809"/>
      <c r="G52" s="809"/>
      <c r="H52" s="809"/>
      <c r="I52" s="809"/>
      <c r="J52" s="809"/>
      <c r="K52" s="809"/>
      <c r="L52" s="809"/>
      <c r="M52" s="809"/>
      <c r="N52" s="809"/>
      <c r="O52" s="809"/>
      <c r="P52" s="809"/>
      <c r="Q52" s="809"/>
      <c r="R52" s="801"/>
      <c r="S52" s="806" t="s">
        <v>22</v>
      </c>
      <c r="T52" s="808" t="s">
        <v>23</v>
      </c>
      <c r="U52" s="809"/>
      <c r="V52" s="809"/>
      <c r="W52" s="809"/>
      <c r="X52" s="809"/>
      <c r="Y52" s="809"/>
      <c r="Z52" s="809"/>
      <c r="AA52" s="809"/>
      <c r="AB52" s="809"/>
      <c r="AC52" s="809"/>
      <c r="AD52" s="809"/>
      <c r="AE52" s="812"/>
      <c r="AF52" s="810" t="s">
        <v>22</v>
      </c>
      <c r="AG52" s="808" t="s">
        <v>23</v>
      </c>
      <c r="AH52" s="809"/>
      <c r="AI52" s="809"/>
      <c r="AJ52" s="809"/>
      <c r="AK52" s="809"/>
      <c r="AL52" s="809"/>
      <c r="AM52" s="809"/>
      <c r="AN52" s="809"/>
      <c r="AO52" s="809"/>
      <c r="AP52" s="809"/>
      <c r="AQ52" s="809"/>
      <c r="AR52" s="809"/>
      <c r="AS52" s="812"/>
      <c r="AT52" s="816"/>
      <c r="AU52" s="817"/>
      <c r="AV52" s="817"/>
      <c r="AW52" s="817"/>
      <c r="AX52" s="817"/>
      <c r="AY52" s="817"/>
      <c r="AZ52" s="817"/>
      <c r="BA52" s="817"/>
      <c r="BB52" s="817"/>
      <c r="BC52" s="817"/>
      <c r="BD52" s="817"/>
      <c r="BE52" s="817"/>
      <c r="BF52" s="818"/>
      <c r="BG52" s="801"/>
      <c r="BH52" s="801"/>
      <c r="BI52" s="804"/>
      <c r="BJ52" s="142"/>
      <c r="BK52" s="24"/>
      <c r="BL52" s="24"/>
      <c r="BM52" s="24"/>
      <c r="BN52" s="598"/>
      <c r="BO52" s="598"/>
      <c r="BP52" s="598"/>
      <c r="BQ52" s="598"/>
      <c r="BR52" s="598"/>
      <c r="BS52" s="24"/>
      <c r="BT52" s="647"/>
      <c r="BU52" s="658"/>
      <c r="BV52" s="24"/>
      <c r="BW52" s="24"/>
      <c r="BX52" s="24"/>
      <c r="BY52" s="24"/>
      <c r="BZ52" s="24"/>
      <c r="CA52" s="24"/>
      <c r="CB52" s="24"/>
      <c r="CC52" s="26"/>
      <c r="CD52" s="26"/>
    </row>
    <row r="53" spans="1:100" s="6" customFormat="1" ht="28.5" customHeight="1" x14ac:dyDescent="0.2">
      <c r="A53" s="799"/>
      <c r="B53" s="802"/>
      <c r="C53" s="802"/>
      <c r="D53" s="811"/>
      <c r="E53" s="27">
        <v>1</v>
      </c>
      <c r="F53" s="27">
        <v>2</v>
      </c>
      <c r="G53" s="27">
        <v>3</v>
      </c>
      <c r="H53" s="27">
        <v>4</v>
      </c>
      <c r="I53" s="27">
        <v>5</v>
      </c>
      <c r="J53" s="27">
        <v>6</v>
      </c>
      <c r="K53" s="27">
        <v>7</v>
      </c>
      <c r="L53" s="27">
        <v>8</v>
      </c>
      <c r="M53" s="27">
        <v>9</v>
      </c>
      <c r="N53" s="27">
        <v>10</v>
      </c>
      <c r="O53" s="27">
        <v>11</v>
      </c>
      <c r="P53" s="27">
        <v>12</v>
      </c>
      <c r="Q53" s="27" t="s">
        <v>25</v>
      </c>
      <c r="R53" s="802"/>
      <c r="S53" s="807"/>
      <c r="T53" s="27">
        <v>1</v>
      </c>
      <c r="U53" s="27">
        <v>2</v>
      </c>
      <c r="V53" s="27">
        <v>3</v>
      </c>
      <c r="W53" s="27">
        <v>4</v>
      </c>
      <c r="X53" s="27">
        <v>5</v>
      </c>
      <c r="Y53" s="27">
        <v>6</v>
      </c>
      <c r="Z53" s="27">
        <v>7</v>
      </c>
      <c r="AA53" s="27">
        <v>8</v>
      </c>
      <c r="AB53" s="27">
        <v>9</v>
      </c>
      <c r="AC53" s="27">
        <v>10</v>
      </c>
      <c r="AD53" s="27">
        <v>11</v>
      </c>
      <c r="AE53" s="27">
        <v>12</v>
      </c>
      <c r="AF53" s="811"/>
      <c r="AG53" s="27">
        <v>1</v>
      </c>
      <c r="AH53" s="27">
        <v>2</v>
      </c>
      <c r="AI53" s="27">
        <v>3</v>
      </c>
      <c r="AJ53" s="27">
        <v>4</v>
      </c>
      <c r="AK53" s="27">
        <v>5</v>
      </c>
      <c r="AL53" s="27">
        <v>6</v>
      </c>
      <c r="AM53" s="27">
        <v>7</v>
      </c>
      <c r="AN53" s="27">
        <v>8</v>
      </c>
      <c r="AO53" s="27">
        <v>9</v>
      </c>
      <c r="AP53" s="27">
        <v>10</v>
      </c>
      <c r="AQ53" s="27">
        <v>11</v>
      </c>
      <c r="AR53" s="27">
        <v>12</v>
      </c>
      <c r="AS53" s="27" t="s">
        <v>16</v>
      </c>
      <c r="AT53" s="181">
        <v>1</v>
      </c>
      <c r="AU53" s="181">
        <v>2</v>
      </c>
      <c r="AV53" s="181">
        <v>3</v>
      </c>
      <c r="AW53" s="181">
        <v>4</v>
      </c>
      <c r="AX53" s="181">
        <v>5</v>
      </c>
      <c r="AY53" s="181">
        <v>6</v>
      </c>
      <c r="AZ53" s="181">
        <v>7</v>
      </c>
      <c r="BA53" s="181">
        <v>8</v>
      </c>
      <c r="BB53" s="181">
        <v>9</v>
      </c>
      <c r="BC53" s="181">
        <v>10</v>
      </c>
      <c r="BD53" s="181">
        <v>11</v>
      </c>
      <c r="BE53" s="181">
        <v>12</v>
      </c>
      <c r="BF53" s="27" t="s">
        <v>16</v>
      </c>
      <c r="BG53" s="802"/>
      <c r="BH53" s="802"/>
      <c r="BI53" s="805"/>
      <c r="BJ53" s="7"/>
      <c r="BK53" s="28"/>
      <c r="BL53" s="28"/>
      <c r="BM53" s="28"/>
      <c r="BN53" s="599"/>
      <c r="BO53" s="599"/>
      <c r="BP53" s="599"/>
      <c r="BQ53" s="599"/>
      <c r="BR53" s="599"/>
      <c r="BS53" s="660"/>
      <c r="BT53" s="649"/>
      <c r="BU53" s="661"/>
      <c r="BV53" s="28"/>
      <c r="BW53" s="28"/>
      <c r="BX53" s="28"/>
      <c r="BY53" s="28"/>
      <c r="BZ53" s="28"/>
      <c r="CA53" s="28"/>
      <c r="CB53" s="28"/>
      <c r="CC53" s="28"/>
      <c r="CD53" s="28"/>
    </row>
    <row r="54" spans="1:100" s="92" customFormat="1" ht="24.75" customHeight="1" x14ac:dyDescent="0.2">
      <c r="A54" s="85"/>
      <c r="B54" s="500" t="s">
        <v>144</v>
      </c>
      <c r="C54" s="86"/>
      <c r="D54" s="499"/>
      <c r="E54" s="87"/>
      <c r="F54" s="88"/>
      <c r="G54" s="88"/>
      <c r="H54" s="88"/>
      <c r="I54" s="88"/>
      <c r="J54" s="88"/>
      <c r="K54" s="88"/>
      <c r="L54" s="88"/>
      <c r="M54" s="88"/>
      <c r="N54" s="88"/>
      <c r="O54" s="88"/>
      <c r="P54" s="88"/>
      <c r="Q54" s="89"/>
      <c r="R54" s="189"/>
      <c r="S54" s="198"/>
      <c r="T54" s="239"/>
      <c r="U54" s="95"/>
      <c r="V54" s="95"/>
      <c r="W54" s="95"/>
      <c r="X54" s="95"/>
      <c r="Y54" s="95"/>
      <c r="Z54" s="95"/>
      <c r="AA54" s="95"/>
      <c r="AB54" s="95"/>
      <c r="AC54" s="95"/>
      <c r="AD54" s="95"/>
      <c r="AE54" s="95"/>
      <c r="AF54" s="68"/>
      <c r="AG54" s="69"/>
      <c r="AH54" s="69"/>
      <c r="AI54" s="69"/>
      <c r="AJ54" s="69"/>
      <c r="AK54" s="69"/>
      <c r="AL54" s="69"/>
      <c r="AM54" s="69"/>
      <c r="AN54" s="69"/>
      <c r="AO54" s="69"/>
      <c r="AP54" s="69"/>
      <c r="AQ54" s="69"/>
      <c r="AR54" s="69"/>
      <c r="AS54" s="70"/>
      <c r="AT54" s="69"/>
      <c r="AU54" s="69"/>
      <c r="AV54" s="69"/>
      <c r="AW54" s="69"/>
      <c r="AX54" s="69"/>
      <c r="AY54" s="69"/>
      <c r="AZ54" s="69"/>
      <c r="BA54" s="69"/>
      <c r="BB54" s="69"/>
      <c r="BC54" s="69"/>
      <c r="BD54" s="69"/>
      <c r="BE54" s="69"/>
      <c r="BF54" s="71"/>
      <c r="BG54" s="100"/>
      <c r="BH54" s="101"/>
      <c r="BI54" s="102"/>
      <c r="BJ54" s="167"/>
      <c r="BK54" s="173"/>
      <c r="BL54" s="173"/>
      <c r="BM54" s="91"/>
      <c r="BN54" s="600"/>
      <c r="BO54" s="600"/>
      <c r="BP54" s="600"/>
      <c r="BQ54" s="600"/>
      <c r="BR54" s="600"/>
      <c r="BS54" s="662"/>
      <c r="BT54" s="650"/>
      <c r="BU54" s="663"/>
      <c r="BV54" s="91"/>
      <c r="BW54" s="91"/>
      <c r="BX54" s="91"/>
      <c r="BY54" s="91"/>
      <c r="BZ54" s="91"/>
      <c r="CA54" s="91"/>
      <c r="CB54" s="91"/>
      <c r="CC54" s="91"/>
      <c r="CD54" s="91"/>
    </row>
    <row r="55" spans="1:100" s="916" customFormat="1" ht="24.75" customHeight="1" x14ac:dyDescent="0.2">
      <c r="A55" s="894"/>
      <c r="B55" s="895" t="s">
        <v>145</v>
      </c>
      <c r="C55" s="896" t="s">
        <v>162</v>
      </c>
      <c r="D55" s="897">
        <v>1764</v>
      </c>
      <c r="E55" s="557">
        <v>200</v>
      </c>
      <c r="F55" s="752">
        <v>500</v>
      </c>
      <c r="G55" s="752">
        <v>300</v>
      </c>
      <c r="H55" s="752">
        <v>200</v>
      </c>
      <c r="I55" s="752"/>
      <c r="J55" s="752">
        <v>240</v>
      </c>
      <c r="K55" s="752"/>
      <c r="L55" s="752"/>
      <c r="M55" s="752">
        <v>30</v>
      </c>
      <c r="N55" s="752"/>
      <c r="O55" s="752"/>
      <c r="P55" s="752"/>
      <c r="Q55" s="898">
        <f t="shared" ref="Q55" si="108">SUM(E55:P55)</f>
        <v>1470</v>
      </c>
      <c r="R55" s="899" t="s">
        <v>287</v>
      </c>
      <c r="S55" s="900">
        <v>74100</v>
      </c>
      <c r="T55" s="901">
        <v>62000</v>
      </c>
      <c r="U55" s="901">
        <v>62000</v>
      </c>
      <c r="V55" s="901">
        <v>62000</v>
      </c>
      <c r="W55" s="901">
        <v>62000</v>
      </c>
      <c r="X55" s="902"/>
      <c r="Y55" s="901">
        <v>62000</v>
      </c>
      <c r="Z55" s="902"/>
      <c r="AA55" s="902"/>
      <c r="AB55" s="901">
        <v>62000</v>
      </c>
      <c r="AC55" s="902"/>
      <c r="AD55" s="902"/>
      <c r="AE55" s="902"/>
      <c r="AF55" s="903">
        <f t="shared" ref="AF55:AF60" si="109">SUM(Q55*S55)</f>
        <v>108927000</v>
      </c>
      <c r="AG55" s="904">
        <f t="shared" ref="AG55:AG60" si="110">T55*E55</f>
        <v>12400000</v>
      </c>
      <c r="AH55" s="904">
        <f t="shared" ref="AH55:AH60" si="111">U55*F55</f>
        <v>31000000</v>
      </c>
      <c r="AI55" s="904">
        <f t="shared" ref="AI55:AI60" si="112">V55*G55</f>
        <v>18600000</v>
      </c>
      <c r="AJ55" s="904">
        <f t="shared" ref="AJ55:AJ60" si="113">W55*H55</f>
        <v>12400000</v>
      </c>
      <c r="AK55" s="904">
        <f t="shared" ref="AK55:AK60" si="114">X55*I55</f>
        <v>0</v>
      </c>
      <c r="AL55" s="904">
        <f t="shared" ref="AL55:AL60" si="115">Y55*J55</f>
        <v>14880000</v>
      </c>
      <c r="AM55" s="904">
        <f t="shared" ref="AM55:AM60" si="116">Z55*K55</f>
        <v>0</v>
      </c>
      <c r="AN55" s="904">
        <f t="shared" ref="AN55:AN60" si="117">AA55*L55</f>
        <v>0</v>
      </c>
      <c r="AO55" s="904">
        <f t="shared" ref="AO55:AO60" si="118">AB55*M55</f>
        <v>1860000</v>
      </c>
      <c r="AP55" s="904">
        <f t="shared" ref="AP55:AP60" si="119">AC55*N55</f>
        <v>0</v>
      </c>
      <c r="AQ55" s="904">
        <f t="shared" ref="AQ55:AQ60" si="120">AD55*O55</f>
        <v>0</v>
      </c>
      <c r="AR55" s="904">
        <f t="shared" ref="AR55:AR60" si="121">AE55*P55</f>
        <v>0</v>
      </c>
      <c r="AS55" s="905">
        <f t="shared" ref="AS55:AS60" si="122">SUM(AG55:AR55)</f>
        <v>91140000</v>
      </c>
      <c r="AT55" s="904">
        <f>SUM(AG55*14%)</f>
        <v>1736000.0000000002</v>
      </c>
      <c r="AU55" s="904">
        <f t="shared" ref="AU55:AU60" si="123">SUM(AH55*14%)</f>
        <v>4340000</v>
      </c>
      <c r="AV55" s="904">
        <f t="shared" ref="AV55:AV60" si="124">SUM(AI55*14%)</f>
        <v>2604000.0000000005</v>
      </c>
      <c r="AW55" s="904">
        <f t="shared" ref="AW55:AW60" si="125">SUM(AJ55*14%)</f>
        <v>1736000.0000000002</v>
      </c>
      <c r="AX55" s="904">
        <f t="shared" ref="AX55:AX60" si="126">SUM(AK55*14%)</f>
        <v>0</v>
      </c>
      <c r="AY55" s="904">
        <f t="shared" ref="AY55:AY60" si="127">SUM(AL55*14%)</f>
        <v>2083200.0000000002</v>
      </c>
      <c r="AZ55" s="904">
        <f t="shared" ref="AZ55:AZ60" si="128">SUM(AM55*14%)</f>
        <v>0</v>
      </c>
      <c r="BA55" s="904">
        <f t="shared" ref="BA55:BA60" si="129">SUM(AN55*14%)</f>
        <v>0</v>
      </c>
      <c r="BB55" s="904">
        <f>SUM(AO55*3%)</f>
        <v>55800</v>
      </c>
      <c r="BC55" s="904">
        <f t="shared" ref="BC55:BC60" si="130">SUM(AP55*14%)</f>
        <v>0</v>
      </c>
      <c r="BD55" s="904">
        <f t="shared" ref="BD55:BD60" si="131">SUM(AQ55*14%)</f>
        <v>0</v>
      </c>
      <c r="BE55" s="904">
        <f t="shared" ref="BE55:BE60" si="132">SUM(AR55*14%)</f>
        <v>0</v>
      </c>
      <c r="BF55" s="906">
        <f t="shared" ref="BF55:BF60" si="133">SUM(AT55:BE55)</f>
        <v>12555000</v>
      </c>
      <c r="BG55" s="907">
        <f>AF55-AS55-BF55</f>
        <v>5232000</v>
      </c>
      <c r="BH55" s="908">
        <f t="shared" ref="BH55:BH60" si="134">S55*D55</f>
        <v>130712400</v>
      </c>
      <c r="BI55" s="909">
        <f t="shared" ref="BI55:BI60" si="135">BH55-AS55-BF55</f>
        <v>27017400</v>
      </c>
      <c r="BJ55" s="910">
        <f t="shared" ref="BJ55" si="136">SUM(Q55/D55)</f>
        <v>0.83333333333333337</v>
      </c>
      <c r="BK55" s="911"/>
      <c r="BL55" s="911"/>
      <c r="BM55" s="912"/>
      <c r="BN55" s="754"/>
      <c r="BO55" s="754"/>
      <c r="BP55" s="754"/>
      <c r="BQ55" s="754"/>
      <c r="BR55" s="754"/>
      <c r="BS55" s="913"/>
      <c r="BT55" s="914"/>
      <c r="BU55" s="915"/>
      <c r="BV55" s="912"/>
      <c r="BW55" s="912"/>
      <c r="BX55" s="912"/>
      <c r="BY55" s="912"/>
      <c r="BZ55" s="912"/>
      <c r="CA55" s="912"/>
      <c r="CB55" s="912"/>
      <c r="CC55" s="912"/>
      <c r="CD55" s="912"/>
    </row>
    <row r="56" spans="1:100" s="92" customFormat="1" ht="24.75" customHeight="1" x14ac:dyDescent="0.2">
      <c r="A56" s="85"/>
      <c r="B56" s="500" t="s">
        <v>152</v>
      </c>
      <c r="C56" s="86"/>
      <c r="D56" s="499"/>
      <c r="E56" s="87"/>
      <c r="F56" s="88"/>
      <c r="G56" s="88"/>
      <c r="H56" s="88"/>
      <c r="I56" s="88"/>
      <c r="J56" s="88"/>
      <c r="K56" s="88"/>
      <c r="L56" s="88"/>
      <c r="M56" s="88"/>
      <c r="N56" s="88"/>
      <c r="O56" s="88"/>
      <c r="P56" s="88"/>
      <c r="Q56" s="89"/>
      <c r="R56" s="189"/>
      <c r="S56" s="583"/>
      <c r="T56" s="579"/>
      <c r="U56" s="580"/>
      <c r="V56" s="580"/>
      <c r="W56" s="580"/>
      <c r="X56" s="580"/>
      <c r="Y56" s="580"/>
      <c r="Z56" s="580"/>
      <c r="AA56" s="580"/>
      <c r="AB56" s="580"/>
      <c r="AC56" s="580"/>
      <c r="AD56" s="580"/>
      <c r="AE56" s="580"/>
      <c r="AF56" s="68">
        <f t="shared" si="109"/>
        <v>0</v>
      </c>
      <c r="AG56" s="581"/>
      <c r="AH56" s="581"/>
      <c r="AI56" s="581"/>
      <c r="AJ56" s="581"/>
      <c r="AK56" s="581"/>
      <c r="AL56" s="581"/>
      <c r="AM56" s="581"/>
      <c r="AN56" s="581"/>
      <c r="AO56" s="581"/>
      <c r="AP56" s="581"/>
      <c r="AQ56" s="581"/>
      <c r="AR56" s="581"/>
      <c r="AS56" s="582"/>
      <c r="AT56" s="581"/>
      <c r="AU56" s="581"/>
      <c r="AV56" s="581"/>
      <c r="AW56" s="581"/>
      <c r="AX56" s="581"/>
      <c r="AY56" s="581"/>
      <c r="AZ56" s="581"/>
      <c r="BA56" s="581"/>
      <c r="BB56" s="581"/>
      <c r="BC56" s="581"/>
      <c r="BD56" s="581"/>
      <c r="BE56" s="581"/>
      <c r="BF56" s="72"/>
      <c r="BG56" s="100"/>
      <c r="BH56" s="101"/>
      <c r="BI56" s="102"/>
      <c r="BJ56" s="167"/>
      <c r="BK56" s="173"/>
      <c r="BL56" s="173"/>
      <c r="BM56" s="91"/>
      <c r="BN56" s="600"/>
      <c r="BO56" s="600"/>
      <c r="BP56" s="600"/>
      <c r="BQ56" s="600"/>
      <c r="BR56" s="600"/>
      <c r="BS56" s="662"/>
      <c r="BT56" s="650"/>
      <c r="BU56" s="663"/>
      <c r="BV56" s="91"/>
      <c r="BW56" s="91"/>
      <c r="BX56" s="91"/>
      <c r="BY56" s="91"/>
      <c r="BZ56" s="91"/>
      <c r="CA56" s="91"/>
      <c r="CB56" s="91"/>
      <c r="CC56" s="91"/>
      <c r="CD56" s="91"/>
    </row>
    <row r="57" spans="1:100" s="92" customFormat="1" ht="24.75" customHeight="1" x14ac:dyDescent="0.2">
      <c r="A57" s="85"/>
      <c r="B57" s="208" t="s">
        <v>163</v>
      </c>
      <c r="C57" s="86" t="s">
        <v>162</v>
      </c>
      <c r="D57" s="499">
        <v>1</v>
      </c>
      <c r="E57" s="87"/>
      <c r="F57" s="88"/>
      <c r="G57" s="88"/>
      <c r="H57" s="88"/>
      <c r="I57" s="88"/>
      <c r="J57" s="88"/>
      <c r="K57" s="88"/>
      <c r="L57" s="499">
        <v>1</v>
      </c>
      <c r="M57" s="88"/>
      <c r="N57" s="88"/>
      <c r="O57" s="88"/>
      <c r="P57" s="88"/>
      <c r="Q57" s="89">
        <f t="shared" ref="Q57:Q59" si="137">SUM(E57:P57)</f>
        <v>1</v>
      </c>
      <c r="R57" s="189" t="s">
        <v>18</v>
      </c>
      <c r="S57" s="677">
        <v>397816</v>
      </c>
      <c r="T57" s="579"/>
      <c r="U57" s="580"/>
      <c r="V57" s="580"/>
      <c r="W57" s="580"/>
      <c r="X57" s="580"/>
      <c r="Y57" s="677"/>
      <c r="Z57" s="580"/>
      <c r="AA57" s="677">
        <v>397816</v>
      </c>
      <c r="AB57" s="580"/>
      <c r="AC57" s="580"/>
      <c r="AD57" s="580"/>
      <c r="AE57" s="580"/>
      <c r="AF57" s="68">
        <f t="shared" si="109"/>
        <v>397816</v>
      </c>
      <c r="AG57" s="581">
        <f t="shared" ref="AG57:AG59" si="138">T57*E57</f>
        <v>0</v>
      </c>
      <c r="AH57" s="581">
        <f t="shared" ref="AH57:AH59" si="139">U57*F57</f>
        <v>0</v>
      </c>
      <c r="AI57" s="581">
        <f t="shared" ref="AI57:AI59" si="140">V57*G57</f>
        <v>0</v>
      </c>
      <c r="AJ57" s="581">
        <f t="shared" ref="AJ57:AJ59" si="141">W57*H57</f>
        <v>0</v>
      </c>
      <c r="AK57" s="581">
        <f t="shared" ref="AK57:AK59" si="142">X57*I57</f>
        <v>0</v>
      </c>
      <c r="AL57" s="581">
        <f t="shared" ref="AL57:AL59" si="143">Y57*J57</f>
        <v>0</v>
      </c>
      <c r="AM57" s="581">
        <f t="shared" ref="AM57:AM59" si="144">Z57*K57</f>
        <v>0</v>
      </c>
      <c r="AN57" s="581">
        <f t="shared" ref="AN57:AN59" si="145">AA57*L57</f>
        <v>397816</v>
      </c>
      <c r="AO57" s="581">
        <f t="shared" ref="AO57:AO59" si="146">AB57*M57</f>
        <v>0</v>
      </c>
      <c r="AP57" s="581">
        <f t="shared" ref="AP57:AP59" si="147">AC57*N57</f>
        <v>0</v>
      </c>
      <c r="AQ57" s="581">
        <f t="shared" ref="AQ57:AQ59" si="148">AD57*O57</f>
        <v>0</v>
      </c>
      <c r="AR57" s="581">
        <f t="shared" ref="AR57:AR59" si="149">AE57*P57</f>
        <v>0</v>
      </c>
      <c r="AS57" s="582">
        <f t="shared" ref="AS57:AS59" si="150">SUM(AG57:AR57)</f>
        <v>397816</v>
      </c>
      <c r="AT57" s="581">
        <f t="shared" ref="AT57" si="151">SUM(AG57*14%)</f>
        <v>0</v>
      </c>
      <c r="AU57" s="581">
        <f t="shared" ref="AU57" si="152">SUM(AH57*14%)</f>
        <v>0</v>
      </c>
      <c r="AV57" s="581">
        <f t="shared" ref="AV57" si="153">SUM(AI57*14%)</f>
        <v>0</v>
      </c>
      <c r="AW57" s="581">
        <f t="shared" ref="AW57" si="154">SUM(AJ57*14%)</f>
        <v>0</v>
      </c>
      <c r="AX57" s="581">
        <f t="shared" ref="AX57" si="155">SUM(AK57*14%)</f>
        <v>0</v>
      </c>
      <c r="AY57" s="581"/>
      <c r="AZ57" s="581">
        <f t="shared" ref="AZ57" si="156">SUM(AM57*14%)</f>
        <v>0</v>
      </c>
      <c r="BA57" s="581"/>
      <c r="BB57" s="581">
        <f t="shared" ref="BB57" si="157">SUM(AO57*14%)</f>
        <v>0</v>
      </c>
      <c r="BC57" s="581">
        <f t="shared" ref="BC57" si="158">SUM(AP57*14%)</f>
        <v>0</v>
      </c>
      <c r="BD57" s="581">
        <f t="shared" ref="BD57" si="159">SUM(AQ57*14%)</f>
        <v>0</v>
      </c>
      <c r="BE57" s="581">
        <f t="shared" ref="BE57" si="160">SUM(AR57*14%)</f>
        <v>0</v>
      </c>
      <c r="BF57" s="72">
        <f t="shared" ref="BF57:BF59" si="161">SUM(AT57:BE57)</f>
        <v>0</v>
      </c>
      <c r="BG57" s="100">
        <f t="shared" ref="BG57:BG59" si="162">AF57-AS57-BF57</f>
        <v>0</v>
      </c>
      <c r="BH57" s="101">
        <f t="shared" ref="BH57:BH59" si="163">S57*D57</f>
        <v>397816</v>
      </c>
      <c r="BI57" s="102">
        <f t="shared" ref="BI57:BI59" si="164">BH57-AS57-BF57</f>
        <v>0</v>
      </c>
      <c r="BJ57" s="167">
        <f t="shared" ref="BJ57:BJ59" si="165">SUM(Q57/D57)</f>
        <v>1</v>
      </c>
      <c r="BK57" s="173"/>
      <c r="BL57" s="173"/>
      <c r="BM57" s="586">
        <v>1</v>
      </c>
      <c r="BN57" s="600">
        <v>2</v>
      </c>
      <c r="BO57" s="600">
        <v>2</v>
      </c>
      <c r="BP57" s="600"/>
      <c r="BQ57" s="600"/>
      <c r="BR57" s="600"/>
      <c r="BS57" s="662"/>
      <c r="BT57" s="650"/>
      <c r="BU57" s="663"/>
      <c r="BV57" s="91"/>
      <c r="BW57" s="91"/>
      <c r="BX57" s="91"/>
      <c r="BY57" s="91"/>
      <c r="BZ57" s="91"/>
      <c r="CA57" s="91"/>
      <c r="CB57" s="91"/>
      <c r="CC57" s="91"/>
      <c r="CD57" s="91"/>
    </row>
    <row r="58" spans="1:100" s="92" customFormat="1" ht="32.25" customHeight="1" x14ac:dyDescent="0.2">
      <c r="A58" s="85"/>
      <c r="B58" s="500" t="s">
        <v>166</v>
      </c>
      <c r="C58" s="86"/>
      <c r="D58" s="499"/>
      <c r="E58" s="87"/>
      <c r="F58" s="88"/>
      <c r="G58" s="88"/>
      <c r="H58" s="88"/>
      <c r="I58" s="88"/>
      <c r="J58" s="88"/>
      <c r="K58" s="88"/>
      <c r="L58" s="88"/>
      <c r="M58" s="88"/>
      <c r="N58" s="88"/>
      <c r="O58" s="88"/>
      <c r="P58" s="88"/>
      <c r="Q58" s="89"/>
      <c r="R58" s="189"/>
      <c r="S58" s="583"/>
      <c r="T58" s="584"/>
      <c r="U58" s="580"/>
      <c r="V58" s="580"/>
      <c r="W58" s="580"/>
      <c r="X58" s="580"/>
      <c r="Y58" s="580"/>
      <c r="Z58" s="580"/>
      <c r="AA58" s="580"/>
      <c r="AB58" s="580"/>
      <c r="AC58" s="580"/>
      <c r="AD58" s="580"/>
      <c r="AE58" s="580"/>
      <c r="AF58" s="68">
        <f t="shared" si="109"/>
        <v>0</v>
      </c>
      <c r="AG58" s="581"/>
      <c r="AH58" s="581"/>
      <c r="AI58" s="581"/>
      <c r="AJ58" s="581"/>
      <c r="AK58" s="581"/>
      <c r="AL58" s="581"/>
      <c r="AM58" s="581"/>
      <c r="AN58" s="581"/>
      <c r="AO58" s="581"/>
      <c r="AP58" s="581"/>
      <c r="AQ58" s="581"/>
      <c r="AR58" s="581"/>
      <c r="AS58" s="582"/>
      <c r="AT58" s="581"/>
      <c r="AU58" s="581"/>
      <c r="AV58" s="581"/>
      <c r="AW58" s="581"/>
      <c r="AX58" s="581"/>
      <c r="AY58" s="581"/>
      <c r="AZ58" s="581"/>
      <c r="BA58" s="581"/>
      <c r="BB58" s="581"/>
      <c r="BC58" s="581"/>
      <c r="BD58" s="581"/>
      <c r="BE58" s="581"/>
      <c r="BF58" s="72"/>
      <c r="BG58" s="100"/>
      <c r="BH58" s="101"/>
      <c r="BI58" s="102"/>
      <c r="BJ58" s="167"/>
      <c r="BK58" s="173"/>
      <c r="BL58" s="585"/>
      <c r="BM58" s="586" t="s">
        <v>304</v>
      </c>
      <c r="BN58" s="586" t="s">
        <v>305</v>
      </c>
      <c r="BO58" s="586" t="s">
        <v>305</v>
      </c>
      <c r="BP58" s="600"/>
      <c r="BQ58" s="586" t="s">
        <v>308</v>
      </c>
      <c r="BR58" s="586"/>
      <c r="BS58" s="662"/>
      <c r="BT58" s="650" t="s">
        <v>311</v>
      </c>
      <c r="BU58" s="663"/>
      <c r="BV58" s="91"/>
      <c r="BW58" s="91"/>
      <c r="BX58" s="91"/>
      <c r="BY58" s="91"/>
      <c r="BZ58" s="91"/>
      <c r="CA58" s="91"/>
      <c r="CB58" s="91"/>
      <c r="CC58" s="91"/>
      <c r="CD58" s="91"/>
    </row>
    <row r="59" spans="1:100" s="92" customFormat="1" ht="24.75" customHeight="1" x14ac:dyDescent="0.2">
      <c r="A59" s="85"/>
      <c r="B59" s="208" t="s">
        <v>4</v>
      </c>
      <c r="C59" s="86" t="s">
        <v>162</v>
      </c>
      <c r="D59" s="498">
        <v>791</v>
      </c>
      <c r="E59" s="87">
        <v>100</v>
      </c>
      <c r="F59" s="87">
        <v>200</v>
      </c>
      <c r="G59" s="88"/>
      <c r="H59" s="88"/>
      <c r="I59" s="88">
        <v>200</v>
      </c>
      <c r="J59" s="88">
        <v>100</v>
      </c>
      <c r="K59" s="88">
        <v>100</v>
      </c>
      <c r="L59" s="88">
        <v>91</v>
      </c>
      <c r="M59" s="88"/>
      <c r="N59" s="88"/>
      <c r="O59" s="88"/>
      <c r="P59" s="88"/>
      <c r="Q59" s="89">
        <f t="shared" si="137"/>
        <v>791</v>
      </c>
      <c r="R59" s="189" t="s">
        <v>14</v>
      </c>
      <c r="S59" s="677">
        <v>100000</v>
      </c>
      <c r="T59" s="677">
        <v>100000</v>
      </c>
      <c r="U59" s="677">
        <v>100000</v>
      </c>
      <c r="V59" s="580"/>
      <c r="W59" s="580"/>
      <c r="X59" s="677">
        <v>100000</v>
      </c>
      <c r="Y59" s="677">
        <v>100000</v>
      </c>
      <c r="Z59" s="677">
        <v>100000</v>
      </c>
      <c r="AA59" s="677">
        <v>100000</v>
      </c>
      <c r="AB59" s="580"/>
      <c r="AC59" s="580"/>
      <c r="AD59" s="580"/>
      <c r="AE59" s="580"/>
      <c r="AF59" s="68">
        <f t="shared" si="109"/>
        <v>79100000</v>
      </c>
      <c r="AG59" s="581">
        <f t="shared" si="138"/>
        <v>10000000</v>
      </c>
      <c r="AH59" s="581">
        <f t="shared" si="139"/>
        <v>20000000</v>
      </c>
      <c r="AI59" s="581">
        <f t="shared" si="140"/>
        <v>0</v>
      </c>
      <c r="AJ59" s="581">
        <f t="shared" si="141"/>
        <v>0</v>
      </c>
      <c r="AK59" s="581">
        <f t="shared" si="142"/>
        <v>20000000</v>
      </c>
      <c r="AL59" s="581">
        <f t="shared" si="143"/>
        <v>10000000</v>
      </c>
      <c r="AM59" s="581">
        <f t="shared" si="144"/>
        <v>10000000</v>
      </c>
      <c r="AN59" s="581">
        <f t="shared" si="145"/>
        <v>9100000</v>
      </c>
      <c r="AO59" s="581">
        <f t="shared" si="146"/>
        <v>0</v>
      </c>
      <c r="AP59" s="581">
        <f t="shared" si="147"/>
        <v>0</v>
      </c>
      <c r="AQ59" s="581">
        <f t="shared" si="148"/>
        <v>0</v>
      </c>
      <c r="AR59" s="581">
        <f t="shared" si="149"/>
        <v>0</v>
      </c>
      <c r="AS59" s="582">
        <f t="shared" si="150"/>
        <v>79100000</v>
      </c>
      <c r="AT59" s="581"/>
      <c r="AU59" s="581"/>
      <c r="AV59" s="581"/>
      <c r="AW59" s="581"/>
      <c r="AX59" s="581"/>
      <c r="AY59" s="581"/>
      <c r="AZ59" s="581"/>
      <c r="BA59" s="581"/>
      <c r="BB59" s="581"/>
      <c r="BC59" s="581"/>
      <c r="BD59" s="581"/>
      <c r="BE59" s="581"/>
      <c r="BF59" s="72">
        <f t="shared" si="161"/>
        <v>0</v>
      </c>
      <c r="BG59" s="100">
        <f t="shared" si="162"/>
        <v>0</v>
      </c>
      <c r="BH59" s="101">
        <f t="shared" si="163"/>
        <v>79100000</v>
      </c>
      <c r="BI59" s="102">
        <f t="shared" si="164"/>
        <v>0</v>
      </c>
      <c r="BJ59" s="167">
        <f t="shared" si="165"/>
        <v>1</v>
      </c>
      <c r="BK59" s="173"/>
      <c r="BL59" s="587" t="s">
        <v>300</v>
      </c>
      <c r="BM59" s="586">
        <f>100000*10*10</f>
        <v>10000000</v>
      </c>
      <c r="BN59" s="586">
        <f>100000*10*20</f>
        <v>20000000</v>
      </c>
      <c r="BO59" s="586">
        <f>100000*10*20</f>
        <v>20000000</v>
      </c>
      <c r="BP59" s="600"/>
      <c r="BQ59" s="586">
        <f>100000*10*10</f>
        <v>10000000</v>
      </c>
      <c r="BR59" s="586"/>
      <c r="BS59" s="667">
        <f>SUM(BM59:BQ59)</f>
        <v>60000000</v>
      </c>
      <c r="BT59" s="654">
        <f>SUM(BH59)</f>
        <v>79100000</v>
      </c>
      <c r="BU59" s="663">
        <f>SUM(BT59-BS59)</f>
        <v>19100000</v>
      </c>
      <c r="BV59" s="91"/>
      <c r="BW59" s="91"/>
      <c r="BX59" s="91"/>
      <c r="BY59" s="91"/>
      <c r="BZ59" s="91"/>
      <c r="CA59" s="91"/>
      <c r="CB59" s="91"/>
      <c r="CC59" s="91"/>
      <c r="CD59" s="91"/>
    </row>
    <row r="60" spans="1:100" s="92" customFormat="1" ht="24.75" customHeight="1" thickBot="1" x14ac:dyDescent="0.25">
      <c r="A60" s="85"/>
      <c r="B60" s="208"/>
      <c r="C60" s="86"/>
      <c r="D60" s="499"/>
      <c r="E60" s="87"/>
      <c r="F60" s="88"/>
      <c r="G60" s="88"/>
      <c r="H60" s="88"/>
      <c r="I60" s="88"/>
      <c r="J60" s="88"/>
      <c r="K60" s="88"/>
      <c r="L60" s="88"/>
      <c r="M60" s="88"/>
      <c r="N60" s="88"/>
      <c r="O60" s="88"/>
      <c r="P60" s="88"/>
      <c r="Q60" s="89"/>
      <c r="R60" s="189"/>
      <c r="S60" s="583"/>
      <c r="T60" s="579"/>
      <c r="U60" s="580"/>
      <c r="V60" s="95"/>
      <c r="W60" s="95"/>
      <c r="X60" s="95"/>
      <c r="Y60" s="95"/>
      <c r="Z60" s="95"/>
      <c r="AA60" s="95"/>
      <c r="AB60" s="95"/>
      <c r="AC60" s="95"/>
      <c r="AD60" s="95"/>
      <c r="AE60" s="95"/>
      <c r="AF60" s="68">
        <f t="shared" si="109"/>
        <v>0</v>
      </c>
      <c r="AG60" s="69">
        <f t="shared" si="110"/>
        <v>0</v>
      </c>
      <c r="AH60" s="69">
        <f t="shared" si="111"/>
        <v>0</v>
      </c>
      <c r="AI60" s="69">
        <f t="shared" si="112"/>
        <v>0</v>
      </c>
      <c r="AJ60" s="69">
        <f t="shared" si="113"/>
        <v>0</v>
      </c>
      <c r="AK60" s="69">
        <f t="shared" si="114"/>
        <v>0</v>
      </c>
      <c r="AL60" s="69">
        <f t="shared" si="115"/>
        <v>0</v>
      </c>
      <c r="AM60" s="69">
        <f t="shared" si="116"/>
        <v>0</v>
      </c>
      <c r="AN60" s="69">
        <f t="shared" si="117"/>
        <v>0</v>
      </c>
      <c r="AO60" s="69">
        <f t="shared" si="118"/>
        <v>0</v>
      </c>
      <c r="AP60" s="69">
        <f t="shared" si="119"/>
        <v>0</v>
      </c>
      <c r="AQ60" s="69">
        <f t="shared" si="120"/>
        <v>0</v>
      </c>
      <c r="AR60" s="69">
        <f t="shared" si="121"/>
        <v>0</v>
      </c>
      <c r="AS60" s="70">
        <f t="shared" si="122"/>
        <v>0</v>
      </c>
      <c r="AT60" s="69">
        <f t="shared" ref="AT60" si="166">SUM(AG60*14%)</f>
        <v>0</v>
      </c>
      <c r="AU60" s="69">
        <f t="shared" si="123"/>
        <v>0</v>
      </c>
      <c r="AV60" s="69">
        <f t="shared" si="124"/>
        <v>0</v>
      </c>
      <c r="AW60" s="69">
        <f t="shared" si="125"/>
        <v>0</v>
      </c>
      <c r="AX60" s="69">
        <f t="shared" si="126"/>
        <v>0</v>
      </c>
      <c r="AY60" s="69">
        <f t="shared" si="127"/>
        <v>0</v>
      </c>
      <c r="AZ60" s="69">
        <f t="shared" si="128"/>
        <v>0</v>
      </c>
      <c r="BA60" s="69">
        <f t="shared" si="129"/>
        <v>0</v>
      </c>
      <c r="BB60" s="69">
        <f t="shared" ref="BB60" si="167">SUM(AO60*14%)</f>
        <v>0</v>
      </c>
      <c r="BC60" s="69">
        <f t="shared" si="130"/>
        <v>0</v>
      </c>
      <c r="BD60" s="69">
        <f t="shared" si="131"/>
        <v>0</v>
      </c>
      <c r="BE60" s="69">
        <f t="shared" si="132"/>
        <v>0</v>
      </c>
      <c r="BF60" s="71">
        <f t="shared" si="133"/>
        <v>0</v>
      </c>
      <c r="BG60" s="100">
        <f t="shared" ref="BG60" si="168">AF60-AS60-BF60</f>
        <v>0</v>
      </c>
      <c r="BH60" s="101">
        <f t="shared" si="134"/>
        <v>0</v>
      </c>
      <c r="BI60" s="102">
        <f t="shared" si="135"/>
        <v>0</v>
      </c>
      <c r="BJ60" s="167"/>
      <c r="BK60" s="173"/>
      <c r="BL60" s="587"/>
      <c r="BM60" s="588"/>
      <c r="BN60" s="600"/>
      <c r="BO60" s="600"/>
      <c r="BP60" s="600"/>
      <c r="BQ60" s="600"/>
      <c r="BR60" s="600"/>
      <c r="BS60" s="662"/>
      <c r="BT60" s="650"/>
      <c r="BU60" s="663"/>
      <c r="BV60" s="91"/>
      <c r="BW60" s="91"/>
      <c r="BX60" s="91"/>
      <c r="BY60" s="91"/>
      <c r="BZ60" s="91"/>
      <c r="CA60" s="91"/>
      <c r="CB60" s="91"/>
      <c r="CC60" s="91"/>
      <c r="CD60" s="91"/>
    </row>
    <row r="61" spans="1:100" s="35" customFormat="1" ht="24.75" customHeight="1" thickBot="1" x14ac:dyDescent="0.25">
      <c r="A61" s="40"/>
      <c r="B61" s="41" t="s">
        <v>5</v>
      </c>
      <c r="C61" s="41"/>
      <c r="D61" s="42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4"/>
      <c r="R61" s="76"/>
      <c r="S61" s="232"/>
      <c r="T61" s="233"/>
      <c r="U61" s="105"/>
      <c r="V61" s="105"/>
      <c r="W61" s="105"/>
      <c r="X61" s="105"/>
      <c r="Y61" s="105"/>
      <c r="Z61" s="105"/>
      <c r="AA61" s="105"/>
      <c r="AB61" s="105"/>
      <c r="AC61" s="105"/>
      <c r="AD61" s="105"/>
      <c r="AE61" s="105"/>
      <c r="AF61" s="106">
        <f>SUM(AF54:AF60)</f>
        <v>188424816</v>
      </c>
      <c r="AG61" s="106">
        <f t="shared" ref="AG61:BG61" si="169">SUM(AG54:AG60)</f>
        <v>22400000</v>
      </c>
      <c r="AH61" s="106">
        <f t="shared" si="169"/>
        <v>51000000</v>
      </c>
      <c r="AI61" s="106">
        <f t="shared" si="169"/>
        <v>18600000</v>
      </c>
      <c r="AJ61" s="106">
        <f t="shared" si="169"/>
        <v>12400000</v>
      </c>
      <c r="AK61" s="106">
        <f t="shared" si="169"/>
        <v>20000000</v>
      </c>
      <c r="AL61" s="106">
        <f t="shared" si="169"/>
        <v>24880000</v>
      </c>
      <c r="AM61" s="106">
        <f t="shared" si="169"/>
        <v>10000000</v>
      </c>
      <c r="AN61" s="106">
        <f t="shared" si="169"/>
        <v>9497816</v>
      </c>
      <c r="AO61" s="106">
        <f t="shared" si="169"/>
        <v>1860000</v>
      </c>
      <c r="AP61" s="106">
        <f t="shared" si="169"/>
        <v>0</v>
      </c>
      <c r="AQ61" s="106">
        <f t="shared" si="169"/>
        <v>0</v>
      </c>
      <c r="AR61" s="106">
        <f t="shared" si="169"/>
        <v>0</v>
      </c>
      <c r="AS61" s="106">
        <f t="shared" si="169"/>
        <v>170637816</v>
      </c>
      <c r="AT61" s="106">
        <f t="shared" si="169"/>
        <v>1736000.0000000002</v>
      </c>
      <c r="AU61" s="106">
        <f t="shared" si="169"/>
        <v>4340000</v>
      </c>
      <c r="AV61" s="106">
        <f t="shared" si="169"/>
        <v>2604000.0000000005</v>
      </c>
      <c r="AW61" s="106">
        <f t="shared" si="169"/>
        <v>1736000.0000000002</v>
      </c>
      <c r="AX61" s="106">
        <f t="shared" si="169"/>
        <v>0</v>
      </c>
      <c r="AY61" s="106">
        <f t="shared" si="169"/>
        <v>2083200.0000000002</v>
      </c>
      <c r="AZ61" s="106">
        <f t="shared" si="169"/>
        <v>0</v>
      </c>
      <c r="BA61" s="106">
        <f t="shared" si="169"/>
        <v>0</v>
      </c>
      <c r="BB61" s="106">
        <f t="shared" si="169"/>
        <v>55800</v>
      </c>
      <c r="BC61" s="106">
        <f t="shared" si="169"/>
        <v>0</v>
      </c>
      <c r="BD61" s="106">
        <f t="shared" si="169"/>
        <v>0</v>
      </c>
      <c r="BE61" s="106">
        <f t="shared" si="169"/>
        <v>0</v>
      </c>
      <c r="BF61" s="106">
        <f t="shared" si="169"/>
        <v>12555000</v>
      </c>
      <c r="BG61" s="106">
        <f t="shared" si="169"/>
        <v>5232000</v>
      </c>
      <c r="BH61" s="106">
        <f>SUM(BH55:BH60)</f>
        <v>210210216</v>
      </c>
      <c r="BI61" s="106">
        <f>SUM(BI54:BI60)</f>
        <v>27017400</v>
      </c>
      <c r="BJ61" s="168">
        <v>1</v>
      </c>
      <c r="BK61" s="175"/>
      <c r="BL61" s="175"/>
      <c r="BM61" s="46"/>
      <c r="BN61" s="596"/>
      <c r="BO61" s="596"/>
      <c r="BP61" s="596"/>
      <c r="BQ61" s="596"/>
      <c r="BR61" s="596"/>
      <c r="BS61" s="651"/>
      <c r="BT61" s="651"/>
      <c r="BU61" s="664"/>
      <c r="BV61" s="46"/>
      <c r="BW61" s="46"/>
      <c r="BX61" s="46"/>
      <c r="BY61" s="46"/>
      <c r="BZ61" s="46"/>
      <c r="CA61" s="46"/>
      <c r="CB61" s="46"/>
      <c r="CC61" s="46"/>
      <c r="CD61" s="46"/>
    </row>
    <row r="62" spans="1:100" s="131" customFormat="1" ht="24.75" customHeight="1" x14ac:dyDescent="0.2">
      <c r="A62" s="394"/>
      <c r="D62" s="394"/>
      <c r="E62" s="394"/>
      <c r="F62" s="394"/>
      <c r="G62" s="394"/>
      <c r="H62" s="394"/>
      <c r="I62" s="394"/>
      <c r="J62" s="394"/>
      <c r="K62" s="394"/>
      <c r="L62" s="394"/>
      <c r="M62" s="394"/>
      <c r="N62" s="394"/>
      <c r="O62" s="394"/>
      <c r="P62" s="394"/>
      <c r="Q62" s="394"/>
      <c r="R62" s="394"/>
      <c r="S62" s="590"/>
      <c r="T62" s="590"/>
      <c r="AS62" s="590"/>
      <c r="BF62" s="590">
        <f>SUM(AS61+BF61)</f>
        <v>183192816</v>
      </c>
      <c r="BG62" s="592">
        <f>AF61-AS61-BF61</f>
        <v>5232000</v>
      </c>
      <c r="BH62" s="683">
        <f>SUM(BI61+AS61+BF61)</f>
        <v>210210216</v>
      </c>
      <c r="BI62" s="684">
        <f>SUM(BG61)</f>
        <v>5232000</v>
      </c>
      <c r="BJ62" s="131" t="s">
        <v>37</v>
      </c>
      <c r="BK62" s="593"/>
      <c r="BL62" s="593"/>
      <c r="BM62" s="393"/>
      <c r="BN62" s="590"/>
      <c r="BO62" s="590"/>
      <c r="BP62" s="590"/>
      <c r="BQ62" s="590"/>
      <c r="BR62" s="590"/>
      <c r="BS62" s="671"/>
      <c r="BT62" s="671"/>
      <c r="BU62" s="671"/>
      <c r="BV62" s="393"/>
      <c r="BW62" s="393"/>
      <c r="BX62" s="393"/>
      <c r="BY62" s="393"/>
      <c r="BZ62" s="393"/>
      <c r="CA62" s="393"/>
      <c r="CB62" s="393"/>
      <c r="CC62" s="393"/>
      <c r="CD62" s="393"/>
      <c r="CE62" s="393"/>
    </row>
    <row r="63" spans="1:100" s="131" customFormat="1" ht="24.75" customHeight="1" x14ac:dyDescent="0.2">
      <c r="A63" s="394"/>
      <c r="D63" s="394"/>
      <c r="E63" s="394"/>
      <c r="F63" s="394"/>
      <c r="G63" s="394"/>
      <c r="H63" s="394"/>
      <c r="I63" s="394"/>
      <c r="J63" s="394"/>
      <c r="K63" s="394"/>
      <c r="L63" s="395"/>
      <c r="M63" s="395"/>
      <c r="N63" s="394"/>
      <c r="O63" s="394"/>
      <c r="P63" s="394"/>
      <c r="Q63" s="395"/>
      <c r="R63" s="394"/>
      <c r="S63" s="590"/>
      <c r="T63" s="590"/>
      <c r="AT63" s="591">
        <f>SUM(AG61+AT61)</f>
        <v>24136000</v>
      </c>
      <c r="AU63" s="591">
        <f t="shared" ref="AU63" si="170">SUM(AH61+AU61)</f>
        <v>55340000</v>
      </c>
      <c r="AV63" s="591">
        <f t="shared" ref="AV63" si="171">SUM(AI61+AV61)</f>
        <v>21204000</v>
      </c>
      <c r="AW63" s="591">
        <f t="shared" ref="AW63" si="172">SUM(AJ61+AW61)</f>
        <v>14136000</v>
      </c>
      <c r="AX63" s="591">
        <f t="shared" ref="AX63" si="173">SUM(AK61+AX61)</f>
        <v>20000000</v>
      </c>
      <c r="AY63" s="591">
        <f t="shared" ref="AY63" si="174">SUM(AL61+AY61)</f>
        <v>26963200</v>
      </c>
      <c r="AZ63" s="591">
        <f t="shared" ref="AZ63" si="175">SUM(AM61+AZ61)</f>
        <v>10000000</v>
      </c>
      <c r="BA63" s="591">
        <f t="shared" ref="BA63" si="176">SUM(AN61+BA61)</f>
        <v>9497816</v>
      </c>
      <c r="BB63" s="591">
        <f t="shared" ref="BB63" si="177">SUM(AO61+BB61)</f>
        <v>1915800</v>
      </c>
      <c r="BC63" s="591">
        <f t="shared" ref="BC63" si="178">SUM(AP61+BC61)</f>
        <v>0</v>
      </c>
      <c r="BD63" s="591">
        <f t="shared" ref="BD63" si="179">SUM(AQ61+BD61)</f>
        <v>0</v>
      </c>
      <c r="BE63" s="591">
        <f t="shared" ref="BE63" si="180">SUM(AR61+BE61)</f>
        <v>0</v>
      </c>
      <c r="BF63" s="591">
        <f>SUM(AT63:BE63)</f>
        <v>183192816</v>
      </c>
      <c r="BH63" s="53"/>
      <c r="BI63" s="592">
        <f>SUM(BI61-BI62)</f>
        <v>21785400</v>
      </c>
      <c r="BJ63" s="131" t="s">
        <v>36</v>
      </c>
      <c r="BK63" s="593"/>
      <c r="BL63" s="593"/>
      <c r="BM63" s="393"/>
      <c r="BN63" s="590"/>
      <c r="BO63" s="590"/>
      <c r="BP63" s="590"/>
      <c r="BQ63" s="590"/>
      <c r="BR63" s="590"/>
      <c r="BS63" s="685"/>
      <c r="BT63" s="685"/>
      <c r="BU63" s="671"/>
      <c r="BV63" s="393"/>
      <c r="BW63" s="393"/>
      <c r="BX63" s="393"/>
      <c r="BY63" s="393"/>
      <c r="BZ63" s="393"/>
      <c r="CA63" s="393"/>
      <c r="CB63" s="393"/>
      <c r="CC63" s="393"/>
      <c r="CD63" s="393"/>
      <c r="CE63" s="393"/>
    </row>
    <row r="64" spans="1:100" s="21" customFormat="1" ht="24.75" customHeight="1" x14ac:dyDescent="0.2">
      <c r="A64" s="776" t="s">
        <v>9</v>
      </c>
      <c r="B64" s="777"/>
      <c r="C64" s="131" t="s">
        <v>161</v>
      </c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24"/>
      <c r="T64" s="237"/>
      <c r="U64" s="143"/>
      <c r="V64" s="143"/>
      <c r="W64" s="143"/>
      <c r="X64" s="143"/>
      <c r="Y64" s="143"/>
      <c r="Z64" s="143"/>
      <c r="AA64" s="143"/>
      <c r="AB64" s="143"/>
      <c r="AC64" s="143"/>
      <c r="AD64" s="143"/>
      <c r="AE64" s="144"/>
      <c r="AF64" s="24"/>
      <c r="AG64" s="143"/>
      <c r="AH64" s="143"/>
      <c r="AI64" s="143"/>
      <c r="AJ64" s="143"/>
      <c r="AK64" s="143"/>
      <c r="AL64" s="143"/>
      <c r="AM64" s="143"/>
      <c r="AN64" s="143"/>
      <c r="AO64" s="143"/>
      <c r="AP64" s="143"/>
      <c r="AQ64" s="143"/>
      <c r="AR64" s="143"/>
      <c r="AS64" s="145"/>
      <c r="AT64" s="143"/>
      <c r="AU64" s="143"/>
      <c r="AV64" s="143"/>
      <c r="AW64" s="143"/>
      <c r="AX64" s="143"/>
      <c r="AY64" s="143"/>
      <c r="AZ64" s="143"/>
      <c r="BA64" s="143"/>
      <c r="BB64" s="143"/>
      <c r="BC64" s="143"/>
      <c r="BD64" s="143"/>
      <c r="BE64" s="143"/>
      <c r="BF64" s="145"/>
      <c r="BG64" s="145"/>
      <c r="BH64" s="142"/>
      <c r="BI64" s="142"/>
      <c r="BJ64" s="24"/>
      <c r="BK64" s="171"/>
      <c r="BL64" s="171"/>
      <c r="BM64" s="143"/>
      <c r="BN64" s="597"/>
      <c r="BO64" s="597"/>
      <c r="BP64" s="597"/>
      <c r="BQ64" s="597"/>
      <c r="BR64" s="597"/>
      <c r="BS64" s="655"/>
      <c r="BT64" s="655"/>
      <c r="BU64" s="658"/>
      <c r="BV64" s="143"/>
      <c r="BW64" s="143"/>
      <c r="BX64" s="145"/>
      <c r="BY64" s="145"/>
      <c r="BZ64" s="145"/>
      <c r="CA64" s="142"/>
      <c r="CB64" s="146"/>
      <c r="CC64" s="145"/>
      <c r="CD64" s="145"/>
      <c r="CE64" s="25"/>
      <c r="CF64" s="25"/>
      <c r="CG64" s="25"/>
      <c r="CH64" s="25"/>
      <c r="CI64" s="25"/>
      <c r="CJ64" s="147"/>
      <c r="CK64" s="25"/>
      <c r="CL64" s="25"/>
      <c r="CM64" s="25"/>
      <c r="CN64" s="25"/>
      <c r="CO64" s="25"/>
      <c r="CP64" s="25"/>
      <c r="CQ64" s="25"/>
      <c r="CR64" s="25"/>
      <c r="CS64" s="25"/>
      <c r="CT64" s="25"/>
      <c r="CU64" s="25"/>
      <c r="CV64" s="25"/>
    </row>
    <row r="65" spans="1:100" s="21" customFormat="1" ht="26.25" customHeight="1" x14ac:dyDescent="0.2">
      <c r="A65" s="778" t="s">
        <v>10</v>
      </c>
      <c r="B65" s="779"/>
      <c r="C65" s="149" t="s">
        <v>84</v>
      </c>
      <c r="D65" s="150"/>
      <c r="E65" s="150"/>
      <c r="F65" s="150"/>
      <c r="G65" s="150"/>
      <c r="H65" s="150"/>
      <c r="I65" s="150"/>
      <c r="J65" s="150"/>
      <c r="K65" s="150"/>
      <c r="L65" s="150"/>
      <c r="M65" s="150"/>
      <c r="N65" s="150"/>
      <c r="O65" s="150"/>
      <c r="P65" s="150"/>
      <c r="Q65" s="150"/>
      <c r="R65" s="150"/>
      <c r="S65" s="225"/>
      <c r="T65" s="238"/>
      <c r="U65" s="151"/>
      <c r="V65" s="151"/>
      <c r="W65" s="151"/>
      <c r="X65" s="151"/>
      <c r="Y65" s="151"/>
      <c r="Z65" s="151"/>
      <c r="AA65" s="151"/>
      <c r="AB65" s="151"/>
      <c r="AC65" s="151"/>
      <c r="AD65" s="151"/>
      <c r="AE65" s="152"/>
      <c r="AF65" s="150"/>
      <c r="AG65" s="151"/>
      <c r="AH65" s="151"/>
      <c r="AI65" s="151"/>
      <c r="AJ65" s="151"/>
      <c r="AK65" s="151"/>
      <c r="AL65" s="151"/>
      <c r="AM65" s="151"/>
      <c r="AN65" s="151"/>
      <c r="AO65" s="151"/>
      <c r="AP65" s="151"/>
      <c r="AQ65" s="151"/>
      <c r="AR65" s="151"/>
      <c r="AS65" s="152"/>
      <c r="AT65" s="151"/>
      <c r="AU65" s="151"/>
      <c r="AV65" s="151"/>
      <c r="AW65" s="151"/>
      <c r="AX65" s="151"/>
      <c r="AY65" s="151"/>
      <c r="AZ65" s="151"/>
      <c r="BA65" s="151"/>
      <c r="BB65" s="151"/>
      <c r="BC65" s="151"/>
      <c r="BD65" s="151"/>
      <c r="BE65" s="151"/>
      <c r="BF65" s="152"/>
      <c r="BG65" s="152"/>
      <c r="BH65" s="148"/>
      <c r="BI65" s="148"/>
      <c r="BJ65" s="24"/>
      <c r="BK65" s="171"/>
      <c r="BL65" s="171"/>
      <c r="BM65" s="24"/>
      <c r="BN65" s="598"/>
      <c r="BO65" s="598"/>
      <c r="BP65" s="598"/>
      <c r="BQ65" s="598"/>
      <c r="BR65" s="598"/>
      <c r="BS65" s="24"/>
      <c r="BT65" s="647"/>
      <c r="BU65" s="658"/>
      <c r="BV65" s="24"/>
      <c r="BW65" s="24"/>
      <c r="BX65" s="24"/>
      <c r="BY65" s="24"/>
      <c r="BZ65" s="24"/>
      <c r="CA65" s="24"/>
      <c r="CB65" s="24"/>
      <c r="CC65" s="145"/>
      <c r="CD65" s="145"/>
      <c r="CE65" s="25">
        <v>1100000</v>
      </c>
      <c r="CF65" s="25"/>
      <c r="CG65" s="25"/>
      <c r="CH65" s="25"/>
      <c r="CI65" s="25"/>
      <c r="CJ65" s="147"/>
      <c r="CK65" s="25"/>
      <c r="CL65" s="25"/>
      <c r="CM65" s="25"/>
      <c r="CN65" s="25"/>
      <c r="CO65" s="25"/>
      <c r="CP65" s="25"/>
      <c r="CQ65" s="25"/>
      <c r="CR65" s="25"/>
      <c r="CS65" s="25"/>
      <c r="CT65" s="25"/>
      <c r="CU65" s="25"/>
      <c r="CV65" s="25"/>
    </row>
    <row r="66" spans="1:100" s="8" customFormat="1" ht="48.75" customHeight="1" x14ac:dyDescent="0.2">
      <c r="A66" s="797" t="s">
        <v>11</v>
      </c>
      <c r="B66" s="800" t="s">
        <v>12</v>
      </c>
      <c r="C66" s="800" t="s">
        <v>26</v>
      </c>
      <c r="D66" s="819" t="s">
        <v>13</v>
      </c>
      <c r="E66" s="819"/>
      <c r="F66" s="819"/>
      <c r="G66" s="819"/>
      <c r="H66" s="819"/>
      <c r="I66" s="819"/>
      <c r="J66" s="819"/>
      <c r="K66" s="819"/>
      <c r="L66" s="819"/>
      <c r="M66" s="819"/>
      <c r="N66" s="819"/>
      <c r="O66" s="819"/>
      <c r="P66" s="819"/>
      <c r="Q66" s="819"/>
      <c r="R66" s="800" t="s">
        <v>24</v>
      </c>
      <c r="S66" s="820" t="s">
        <v>21</v>
      </c>
      <c r="T66" s="821"/>
      <c r="U66" s="821"/>
      <c r="V66" s="821"/>
      <c r="W66" s="821"/>
      <c r="X66" s="821"/>
      <c r="Y66" s="821"/>
      <c r="Z66" s="821"/>
      <c r="AA66" s="821"/>
      <c r="AB66" s="821"/>
      <c r="AC66" s="821"/>
      <c r="AD66" s="821"/>
      <c r="AE66" s="822"/>
      <c r="AF66" s="823" t="s">
        <v>6</v>
      </c>
      <c r="AG66" s="823"/>
      <c r="AH66" s="823"/>
      <c r="AI66" s="823"/>
      <c r="AJ66" s="823"/>
      <c r="AK66" s="823"/>
      <c r="AL66" s="823"/>
      <c r="AM66" s="823"/>
      <c r="AN66" s="823"/>
      <c r="AO66" s="823"/>
      <c r="AP66" s="823"/>
      <c r="AQ66" s="823"/>
      <c r="AR66" s="823"/>
      <c r="AS66" s="823"/>
      <c r="AT66" s="813" t="s">
        <v>40</v>
      </c>
      <c r="AU66" s="814"/>
      <c r="AV66" s="814"/>
      <c r="AW66" s="814"/>
      <c r="AX66" s="814"/>
      <c r="AY66" s="814"/>
      <c r="AZ66" s="814"/>
      <c r="BA66" s="814"/>
      <c r="BB66" s="814"/>
      <c r="BC66" s="814"/>
      <c r="BD66" s="814"/>
      <c r="BE66" s="814"/>
      <c r="BF66" s="815"/>
      <c r="BG66" s="800" t="s">
        <v>37</v>
      </c>
      <c r="BH66" s="800" t="s">
        <v>124</v>
      </c>
      <c r="BI66" s="803" t="s">
        <v>38</v>
      </c>
      <c r="BJ66" s="142"/>
      <c r="BK66" s="24"/>
      <c r="BL66" s="24"/>
      <c r="BM66" s="24"/>
      <c r="BN66" s="598"/>
      <c r="BO66" s="598"/>
      <c r="BP66" s="598"/>
      <c r="BQ66" s="598"/>
      <c r="BR66" s="598"/>
      <c r="BS66" s="24"/>
      <c r="BT66" s="647"/>
      <c r="BU66" s="658"/>
      <c r="BV66" s="24"/>
      <c r="BW66" s="24"/>
      <c r="BX66" s="24"/>
      <c r="BY66" s="24"/>
      <c r="BZ66" s="24"/>
      <c r="CA66" s="24"/>
      <c r="CB66" s="24"/>
      <c r="CC66" s="26"/>
      <c r="CD66" s="26"/>
    </row>
    <row r="67" spans="1:100" s="8" customFormat="1" ht="48.75" customHeight="1" x14ac:dyDescent="0.2">
      <c r="A67" s="798"/>
      <c r="B67" s="801"/>
      <c r="C67" s="801"/>
      <c r="D67" s="810" t="s">
        <v>22</v>
      </c>
      <c r="E67" s="808" t="s">
        <v>23</v>
      </c>
      <c r="F67" s="809"/>
      <c r="G67" s="809"/>
      <c r="H67" s="809"/>
      <c r="I67" s="809"/>
      <c r="J67" s="809"/>
      <c r="K67" s="809"/>
      <c r="L67" s="809"/>
      <c r="M67" s="809"/>
      <c r="N67" s="809"/>
      <c r="O67" s="809"/>
      <c r="P67" s="809"/>
      <c r="Q67" s="809"/>
      <c r="R67" s="801"/>
      <c r="S67" s="806" t="s">
        <v>22</v>
      </c>
      <c r="T67" s="808">
        <v>300</v>
      </c>
      <c r="U67" s="809"/>
      <c r="V67" s="809"/>
      <c r="W67" s="809"/>
      <c r="X67" s="809"/>
      <c r="Y67" s="809"/>
      <c r="Z67" s="809"/>
      <c r="AA67" s="809"/>
      <c r="AB67" s="809"/>
      <c r="AC67" s="809"/>
      <c r="AD67" s="809"/>
      <c r="AE67" s="812"/>
      <c r="AF67" s="810" t="s">
        <v>22</v>
      </c>
      <c r="AG67" s="808" t="s">
        <v>23</v>
      </c>
      <c r="AH67" s="809"/>
      <c r="AI67" s="809"/>
      <c r="AJ67" s="809"/>
      <c r="AK67" s="809"/>
      <c r="AL67" s="809"/>
      <c r="AM67" s="809"/>
      <c r="AN67" s="809"/>
      <c r="AO67" s="809"/>
      <c r="AP67" s="809"/>
      <c r="AQ67" s="809"/>
      <c r="AR67" s="809"/>
      <c r="AS67" s="812"/>
      <c r="AT67" s="816"/>
      <c r="AU67" s="817"/>
      <c r="AV67" s="817"/>
      <c r="AW67" s="817"/>
      <c r="AX67" s="817"/>
      <c r="AY67" s="817"/>
      <c r="AZ67" s="817"/>
      <c r="BA67" s="817"/>
      <c r="BB67" s="817"/>
      <c r="BC67" s="817"/>
      <c r="BD67" s="817"/>
      <c r="BE67" s="817"/>
      <c r="BF67" s="818"/>
      <c r="BG67" s="801"/>
      <c r="BH67" s="801"/>
      <c r="BI67" s="804"/>
      <c r="BJ67" s="142"/>
      <c r="BK67" s="24"/>
      <c r="BL67" s="24"/>
      <c r="BM67" s="24"/>
      <c r="BN67" s="598"/>
      <c r="BO67" s="598"/>
      <c r="BP67" s="598"/>
      <c r="BQ67" s="598"/>
      <c r="BR67" s="598"/>
      <c r="BS67" s="24"/>
      <c r="BT67" s="647"/>
      <c r="BU67" s="658"/>
      <c r="BV67" s="24"/>
      <c r="BW67" s="24"/>
      <c r="BX67" s="24"/>
      <c r="BY67" s="24"/>
      <c r="BZ67" s="24"/>
      <c r="CA67" s="24"/>
      <c r="CB67" s="24"/>
      <c r="CC67" s="26"/>
      <c r="CD67" s="26"/>
    </row>
    <row r="68" spans="1:100" s="6" customFormat="1" ht="28.5" customHeight="1" x14ac:dyDescent="0.2">
      <c r="A68" s="799"/>
      <c r="B68" s="802"/>
      <c r="C68" s="802"/>
      <c r="D68" s="811"/>
      <c r="E68" s="27">
        <v>1</v>
      </c>
      <c r="F68" s="27">
        <v>2</v>
      </c>
      <c r="G68" s="27">
        <v>3</v>
      </c>
      <c r="H68" s="27">
        <v>4</v>
      </c>
      <c r="I68" s="27">
        <v>5</v>
      </c>
      <c r="J68" s="27">
        <v>6</v>
      </c>
      <c r="K68" s="27">
        <v>7</v>
      </c>
      <c r="L68" s="27">
        <v>8</v>
      </c>
      <c r="M68" s="27">
        <v>9</v>
      </c>
      <c r="N68" s="27">
        <v>10</v>
      </c>
      <c r="O68" s="27">
        <v>11</v>
      </c>
      <c r="P68" s="27">
        <v>12</v>
      </c>
      <c r="Q68" s="27" t="s">
        <v>25</v>
      </c>
      <c r="R68" s="802"/>
      <c r="S68" s="807"/>
      <c r="T68" s="27">
        <v>1</v>
      </c>
      <c r="U68" s="27">
        <v>2</v>
      </c>
      <c r="V68" s="27">
        <v>3</v>
      </c>
      <c r="W68" s="27">
        <v>4</v>
      </c>
      <c r="X68" s="27">
        <v>5</v>
      </c>
      <c r="Y68" s="27">
        <v>6</v>
      </c>
      <c r="Z68" s="27">
        <v>7</v>
      </c>
      <c r="AA68" s="27">
        <v>8</v>
      </c>
      <c r="AB68" s="27">
        <v>9</v>
      </c>
      <c r="AC68" s="27">
        <v>10</v>
      </c>
      <c r="AD68" s="27">
        <v>11</v>
      </c>
      <c r="AE68" s="27">
        <v>12</v>
      </c>
      <c r="AF68" s="811"/>
      <c r="AG68" s="27">
        <v>1</v>
      </c>
      <c r="AH68" s="27">
        <v>2</v>
      </c>
      <c r="AI68" s="27">
        <v>3</v>
      </c>
      <c r="AJ68" s="27">
        <v>4</v>
      </c>
      <c r="AK68" s="27">
        <v>5</v>
      </c>
      <c r="AL68" s="27">
        <v>6</v>
      </c>
      <c r="AM68" s="27">
        <v>7</v>
      </c>
      <c r="AN68" s="27">
        <v>8</v>
      </c>
      <c r="AO68" s="27">
        <v>9</v>
      </c>
      <c r="AP68" s="27">
        <v>10</v>
      </c>
      <c r="AQ68" s="27">
        <v>11</v>
      </c>
      <c r="AR68" s="27">
        <v>12</v>
      </c>
      <c r="AS68" s="27" t="s">
        <v>16</v>
      </c>
      <c r="AT68" s="181">
        <v>1</v>
      </c>
      <c r="AU68" s="181">
        <v>2</v>
      </c>
      <c r="AV68" s="181">
        <v>3</v>
      </c>
      <c r="AW68" s="181">
        <v>4</v>
      </c>
      <c r="AX68" s="181">
        <v>5</v>
      </c>
      <c r="AY68" s="181">
        <v>6</v>
      </c>
      <c r="AZ68" s="181">
        <v>7</v>
      </c>
      <c r="BA68" s="181">
        <v>8</v>
      </c>
      <c r="BB68" s="181">
        <v>9</v>
      </c>
      <c r="BC68" s="181">
        <v>10</v>
      </c>
      <c r="BD68" s="181">
        <v>11</v>
      </c>
      <c r="BE68" s="181">
        <v>12</v>
      </c>
      <c r="BF68" s="27" t="s">
        <v>16</v>
      </c>
      <c r="BG68" s="802"/>
      <c r="BH68" s="802"/>
      <c r="BI68" s="805"/>
      <c r="BJ68" s="7"/>
      <c r="BK68" s="28"/>
      <c r="BL68" s="28"/>
      <c r="BM68" s="28"/>
      <c r="BN68" s="599"/>
      <c r="BO68" s="599"/>
      <c r="BP68" s="599"/>
      <c r="BQ68" s="599"/>
      <c r="BR68" s="599"/>
      <c r="BS68" s="660"/>
      <c r="BT68" s="649"/>
      <c r="BU68" s="661"/>
      <c r="BV68" s="28"/>
      <c r="BW68" s="28"/>
      <c r="BX68" s="28"/>
      <c r="BY68" s="28"/>
      <c r="BZ68" s="28"/>
      <c r="CA68" s="28"/>
      <c r="CB68" s="28"/>
      <c r="CC68" s="28"/>
      <c r="CD68" s="28"/>
    </row>
    <row r="69" spans="1:100" s="92" customFormat="1" ht="24.75" customHeight="1" x14ac:dyDescent="0.2">
      <c r="A69" s="85"/>
      <c r="B69" s="500" t="s">
        <v>144</v>
      </c>
      <c r="C69" s="86"/>
      <c r="D69" s="499"/>
      <c r="E69" s="87"/>
      <c r="F69" s="88"/>
      <c r="G69" s="88"/>
      <c r="H69" s="88"/>
      <c r="I69" s="88"/>
      <c r="J69" s="88"/>
      <c r="K69" s="88"/>
      <c r="L69" s="88"/>
      <c r="M69" s="88"/>
      <c r="N69" s="88"/>
      <c r="O69" s="88"/>
      <c r="P69" s="88"/>
      <c r="Q69" s="89"/>
      <c r="R69" s="189"/>
      <c r="S69" s="198"/>
      <c r="T69" s="239"/>
      <c r="U69" s="95"/>
      <c r="V69" s="95"/>
      <c r="W69" s="95"/>
      <c r="X69" s="95"/>
      <c r="Y69" s="95"/>
      <c r="Z69" s="95"/>
      <c r="AA69" s="95"/>
      <c r="AB69" s="95"/>
      <c r="AC69" s="95"/>
      <c r="AD69" s="95"/>
      <c r="AE69" s="95"/>
      <c r="AF69" s="68">
        <f t="shared" ref="AF69:AF82" si="181">SUM(Q69*S69)</f>
        <v>0</v>
      </c>
      <c r="AG69" s="69">
        <f t="shared" ref="AG69:AG82" si="182">T69*E69</f>
        <v>0</v>
      </c>
      <c r="AH69" s="69">
        <f t="shared" ref="AH69:AH82" si="183">U69*F69</f>
        <v>0</v>
      </c>
      <c r="AI69" s="69">
        <f t="shared" ref="AI69:AI82" si="184">V69*G69</f>
        <v>0</v>
      </c>
      <c r="AJ69" s="69">
        <f t="shared" ref="AJ69:AJ82" si="185">W69*H69</f>
        <v>0</v>
      </c>
      <c r="AK69" s="69">
        <f t="shared" ref="AK69:AK82" si="186">X69*I69</f>
        <v>0</v>
      </c>
      <c r="AL69" s="69">
        <f t="shared" ref="AL69:AL82" si="187">Y69*J69</f>
        <v>0</v>
      </c>
      <c r="AM69" s="69">
        <f t="shared" ref="AM69:AM82" si="188">Z69*K69</f>
        <v>0</v>
      </c>
      <c r="AN69" s="69">
        <f t="shared" ref="AN69:AN82" si="189">AA69*L69</f>
        <v>0</v>
      </c>
      <c r="AO69" s="69">
        <f t="shared" ref="AO69:AO82" si="190">AB69*M69</f>
        <v>0</v>
      </c>
      <c r="AP69" s="69">
        <f t="shared" ref="AP69:AP82" si="191">AC69*N69</f>
        <v>0</v>
      </c>
      <c r="AQ69" s="69">
        <f t="shared" ref="AQ69:AQ82" si="192">AD69*O69</f>
        <v>0</v>
      </c>
      <c r="AR69" s="69">
        <f t="shared" ref="AR69:AR82" si="193">AE69*P69</f>
        <v>0</v>
      </c>
      <c r="AS69" s="70">
        <f t="shared" ref="AS69:AS82" si="194">SUM(AG69:AR69)</f>
        <v>0</v>
      </c>
      <c r="AT69" s="69">
        <f>SUM(AG69*4%)</f>
        <v>0</v>
      </c>
      <c r="AU69" s="69">
        <f t="shared" ref="AU69:AU82" si="195">SUM(AH69*14%)</f>
        <v>0</v>
      </c>
      <c r="AV69" s="69">
        <f t="shared" ref="AV69:AV82" si="196">SUM(AI69*14%)</f>
        <v>0</v>
      </c>
      <c r="AW69" s="69">
        <f t="shared" ref="AW69:AW82" si="197">SUM(AJ69*14%)</f>
        <v>0</v>
      </c>
      <c r="AX69" s="69">
        <f t="shared" ref="AX69:AX82" si="198">SUM(AK69*14%)</f>
        <v>0</v>
      </c>
      <c r="AY69" s="69">
        <f t="shared" ref="AY69:AY82" si="199">SUM(AL69*14%)</f>
        <v>0</v>
      </c>
      <c r="AZ69" s="69">
        <f t="shared" ref="AZ69:AZ82" si="200">SUM(AM69*14%)</f>
        <v>0</v>
      </c>
      <c r="BA69" s="69">
        <f t="shared" ref="BA69:BA81" si="201">SUM(AN69*14%)</f>
        <v>0</v>
      </c>
      <c r="BB69" s="69">
        <f t="shared" ref="BB69:BB82" si="202">SUM(AO69*14%)</f>
        <v>0</v>
      </c>
      <c r="BC69" s="69">
        <f t="shared" ref="BC69:BC82" si="203">SUM(AP69*14%)</f>
        <v>0</v>
      </c>
      <c r="BD69" s="69">
        <f t="shared" ref="BD69:BD82" si="204">SUM(AQ69*14%)</f>
        <v>0</v>
      </c>
      <c r="BE69" s="69">
        <f t="shared" ref="BE69:BE82" si="205">SUM(AR69*14%)</f>
        <v>0</v>
      </c>
      <c r="BF69" s="71">
        <f t="shared" ref="BF69:BF82" si="206">SUM(AT69:BE69)</f>
        <v>0</v>
      </c>
      <c r="BG69" s="100">
        <f t="shared" ref="BG69:BG82" si="207">AF69-AS69-BF69</f>
        <v>0</v>
      </c>
      <c r="BH69" s="101">
        <f t="shared" ref="BH69:BH82" si="208">S69*D69</f>
        <v>0</v>
      </c>
      <c r="BI69" s="102">
        <f t="shared" ref="BI69:BI82" si="209">BH69-AS69-BF69</f>
        <v>0</v>
      </c>
      <c r="BJ69" s="167"/>
      <c r="BK69" s="173"/>
      <c r="BL69" s="173"/>
      <c r="BM69" s="91"/>
      <c r="BN69" s="600"/>
      <c r="BO69" s="600"/>
      <c r="BP69" s="600"/>
      <c r="BQ69" s="600"/>
      <c r="BR69" s="600"/>
      <c r="BS69" s="662"/>
      <c r="BT69" s="650"/>
      <c r="BU69" s="663"/>
      <c r="BV69" s="91"/>
      <c r="BW69" s="91"/>
      <c r="BX69" s="91"/>
      <c r="BY69" s="91"/>
      <c r="BZ69" s="91"/>
      <c r="CA69" s="91"/>
      <c r="CB69" s="91"/>
      <c r="CC69" s="91"/>
      <c r="CD69" s="91"/>
    </row>
    <row r="70" spans="1:100" s="92" customFormat="1" ht="24.75" customHeight="1" x14ac:dyDescent="0.2">
      <c r="A70" s="85"/>
      <c r="B70" s="208" t="s">
        <v>164</v>
      </c>
      <c r="C70" s="86" t="s">
        <v>136</v>
      </c>
      <c r="D70" s="578">
        <v>456</v>
      </c>
      <c r="E70" s="87">
        <v>200</v>
      </c>
      <c r="F70" s="88"/>
      <c r="G70" s="88"/>
      <c r="H70" s="88">
        <v>100</v>
      </c>
      <c r="I70" s="88"/>
      <c r="J70" s="88"/>
      <c r="K70" s="88"/>
      <c r="L70" s="88">
        <v>100</v>
      </c>
      <c r="M70" s="88"/>
      <c r="N70" s="88"/>
      <c r="O70" s="88"/>
      <c r="P70" s="88"/>
      <c r="Q70" s="89">
        <f t="shared" ref="Q70" si="210">SUM(E70:P70)</f>
        <v>400</v>
      </c>
      <c r="R70" s="678" t="s">
        <v>286</v>
      </c>
      <c r="S70" s="677">
        <v>199500</v>
      </c>
      <c r="T70" s="679">
        <v>162500</v>
      </c>
      <c r="U70" s="580"/>
      <c r="V70" s="580"/>
      <c r="W70" s="679">
        <v>162500</v>
      </c>
      <c r="X70" s="580"/>
      <c r="Y70" s="580"/>
      <c r="Z70" s="580"/>
      <c r="AA70" s="679">
        <v>162500</v>
      </c>
      <c r="AB70" s="580"/>
      <c r="AC70" s="580"/>
      <c r="AD70" s="580"/>
      <c r="AE70" s="580"/>
      <c r="AF70" s="68">
        <f t="shared" si="181"/>
        <v>79800000</v>
      </c>
      <c r="AG70" s="581">
        <f t="shared" ref="AG70" si="211">T70*E70</f>
        <v>32500000</v>
      </c>
      <c r="AH70" s="581">
        <f t="shared" ref="AH70" si="212">U70*F70</f>
        <v>0</v>
      </c>
      <c r="AI70" s="581">
        <f t="shared" ref="AI70" si="213">V70*G70</f>
        <v>0</v>
      </c>
      <c r="AJ70" s="581">
        <f t="shared" ref="AJ70" si="214">W70*H70</f>
        <v>16250000</v>
      </c>
      <c r="AK70" s="581">
        <f t="shared" ref="AK70" si="215">X70*I70</f>
        <v>0</v>
      </c>
      <c r="AL70" s="581">
        <f t="shared" ref="AL70" si="216">Y70*J70</f>
        <v>0</v>
      </c>
      <c r="AM70" s="581">
        <f t="shared" ref="AM70" si="217">Z70*K70</f>
        <v>0</v>
      </c>
      <c r="AN70" s="581">
        <f t="shared" ref="AN70" si="218">AA70*L70</f>
        <v>16250000</v>
      </c>
      <c r="AO70" s="581">
        <f t="shared" ref="AO70" si="219">AB70*M70</f>
        <v>0</v>
      </c>
      <c r="AP70" s="581">
        <f t="shared" ref="AP70" si="220">AC70*N70</f>
        <v>0</v>
      </c>
      <c r="AQ70" s="581">
        <f t="shared" ref="AQ70" si="221">AD70*O70</f>
        <v>0</v>
      </c>
      <c r="AR70" s="581">
        <f t="shared" ref="AR70" si="222">AE70*P70</f>
        <v>0</v>
      </c>
      <c r="AS70" s="582">
        <f t="shared" ref="AS70" si="223">SUM(AG70:AR70)</f>
        <v>65000000</v>
      </c>
      <c r="AT70" s="581">
        <f>SUM(AG70*14%)</f>
        <v>4550000</v>
      </c>
      <c r="AU70" s="581">
        <f t="shared" ref="AU70" si="224">SUM(AH70*14%)</f>
        <v>0</v>
      </c>
      <c r="AV70" s="581">
        <f t="shared" ref="AV70" si="225">SUM(AI70*14%)</f>
        <v>0</v>
      </c>
      <c r="AW70" s="581">
        <f t="shared" ref="AW70" si="226">SUM(AJ70*14%)</f>
        <v>2275000</v>
      </c>
      <c r="AX70" s="581">
        <f t="shared" ref="AX70" si="227">SUM(AK70*14%)</f>
        <v>0</v>
      </c>
      <c r="AY70" s="581">
        <f t="shared" ref="AY70" si="228">SUM(AL70*14%)</f>
        <v>0</v>
      </c>
      <c r="AZ70" s="581">
        <f t="shared" ref="AZ70" si="229">SUM(AM70*14%)</f>
        <v>0</v>
      </c>
      <c r="BA70" s="581">
        <f t="shared" ref="BA70" si="230">SUM(AN70*14%)</f>
        <v>2275000</v>
      </c>
      <c r="BB70" s="581">
        <f t="shared" ref="BB70" si="231">SUM(AO70*14%)</f>
        <v>0</v>
      </c>
      <c r="BC70" s="581">
        <f t="shared" ref="BC70" si="232">SUM(AP70*14%)</f>
        <v>0</v>
      </c>
      <c r="BD70" s="581">
        <f t="shared" ref="BD70" si="233">SUM(AQ70*14%)</f>
        <v>0</v>
      </c>
      <c r="BE70" s="581">
        <f t="shared" ref="BE70" si="234">SUM(AR70*14%)</f>
        <v>0</v>
      </c>
      <c r="BF70" s="72">
        <f t="shared" ref="BF70" si="235">SUM(AT70:BE70)</f>
        <v>9100000</v>
      </c>
      <c r="BG70" s="100">
        <f t="shared" ref="BG70" si="236">AF70-AS70-BF70</f>
        <v>5700000</v>
      </c>
      <c r="BH70" s="101">
        <f t="shared" ref="BH70" si="237">S70*D70</f>
        <v>90972000</v>
      </c>
      <c r="BI70" s="102">
        <f t="shared" ref="BI70" si="238">BH70-AS70-BF70</f>
        <v>16872000</v>
      </c>
      <c r="BJ70" s="167">
        <f t="shared" ref="BJ70" si="239">SUM(Q70/D70)</f>
        <v>0.8771929824561403</v>
      </c>
      <c r="BK70" s="173">
        <v>1</v>
      </c>
      <c r="BL70" s="173"/>
      <c r="BM70" s="586"/>
      <c r="BN70" s="600"/>
      <c r="BO70" s="600"/>
      <c r="BP70" s="600"/>
      <c r="BQ70" s="600"/>
      <c r="BR70" s="600"/>
      <c r="BS70" s="662"/>
      <c r="BT70" s="650"/>
      <c r="BU70" s="663"/>
      <c r="BV70" s="91"/>
      <c r="BW70" s="91"/>
      <c r="BX70" s="91"/>
      <c r="BY70" s="91"/>
      <c r="BZ70" s="91"/>
      <c r="CA70" s="91"/>
      <c r="CB70" s="91"/>
      <c r="CC70" s="91"/>
      <c r="CD70" s="91"/>
    </row>
    <row r="71" spans="1:100" s="92" customFormat="1" ht="24.75" customHeight="1" x14ac:dyDescent="0.2">
      <c r="A71" s="85"/>
      <c r="B71" s="208" t="s">
        <v>7</v>
      </c>
      <c r="C71" s="86" t="s">
        <v>136</v>
      </c>
      <c r="D71" s="578">
        <v>223</v>
      </c>
      <c r="E71" s="87">
        <v>60</v>
      </c>
      <c r="F71" s="88">
        <v>60</v>
      </c>
      <c r="G71" s="88">
        <v>60</v>
      </c>
      <c r="H71" s="603"/>
      <c r="I71" s="88"/>
      <c r="J71" s="88"/>
      <c r="K71" s="88"/>
      <c r="L71" s="88">
        <v>40</v>
      </c>
      <c r="M71" s="88"/>
      <c r="N71" s="88"/>
      <c r="O71" s="88"/>
      <c r="P71" s="88"/>
      <c r="Q71" s="89">
        <f t="shared" ref="Q71:Q82" si="240">SUM(E71:P71)</f>
        <v>220</v>
      </c>
      <c r="R71" s="678" t="s">
        <v>286</v>
      </c>
      <c r="S71" s="677">
        <v>156750</v>
      </c>
      <c r="T71" s="579">
        <v>125000</v>
      </c>
      <c r="U71" s="579">
        <v>125000</v>
      </c>
      <c r="V71" s="579">
        <v>125000</v>
      </c>
      <c r="W71" s="580"/>
      <c r="X71" s="580"/>
      <c r="Y71" s="579"/>
      <c r="Z71" s="580"/>
      <c r="AA71" s="579">
        <v>125000</v>
      </c>
      <c r="AB71" s="580"/>
      <c r="AC71" s="580"/>
      <c r="AD71" s="580"/>
      <c r="AE71" s="580"/>
      <c r="AF71" s="68">
        <f t="shared" si="181"/>
        <v>34485000</v>
      </c>
      <c r="AG71" s="581">
        <f t="shared" si="182"/>
        <v>7500000</v>
      </c>
      <c r="AH71" s="581">
        <f t="shared" si="183"/>
        <v>7500000</v>
      </c>
      <c r="AI71" s="581">
        <f t="shared" si="184"/>
        <v>7500000</v>
      </c>
      <c r="AJ71" s="581">
        <f t="shared" si="185"/>
        <v>0</v>
      </c>
      <c r="AK71" s="581">
        <f t="shared" si="186"/>
        <v>0</v>
      </c>
      <c r="AL71" s="581">
        <f t="shared" si="187"/>
        <v>0</v>
      </c>
      <c r="AM71" s="581">
        <f t="shared" si="188"/>
        <v>0</v>
      </c>
      <c r="AN71" s="581">
        <f t="shared" si="189"/>
        <v>5000000</v>
      </c>
      <c r="AO71" s="581">
        <f t="shared" si="190"/>
        <v>0</v>
      </c>
      <c r="AP71" s="581">
        <f t="shared" si="191"/>
        <v>0</v>
      </c>
      <c r="AQ71" s="581">
        <f t="shared" si="192"/>
        <v>0</v>
      </c>
      <c r="AR71" s="581">
        <f t="shared" si="193"/>
        <v>0</v>
      </c>
      <c r="AS71" s="582">
        <f t="shared" si="194"/>
        <v>27500000</v>
      </c>
      <c r="AT71" s="581">
        <f>SUM(AG71*14%)</f>
        <v>1050000</v>
      </c>
      <c r="AU71" s="581">
        <f t="shared" si="195"/>
        <v>1050000</v>
      </c>
      <c r="AV71" s="581">
        <f t="shared" si="196"/>
        <v>1050000</v>
      </c>
      <c r="AW71" s="581">
        <f t="shared" si="197"/>
        <v>0</v>
      </c>
      <c r="AX71" s="581">
        <f t="shared" si="198"/>
        <v>0</v>
      </c>
      <c r="AY71" s="581">
        <f t="shared" si="199"/>
        <v>0</v>
      </c>
      <c r="AZ71" s="581">
        <f t="shared" si="200"/>
        <v>0</v>
      </c>
      <c r="BA71" s="581">
        <f t="shared" si="201"/>
        <v>700000.00000000012</v>
      </c>
      <c r="BB71" s="581">
        <f t="shared" si="202"/>
        <v>0</v>
      </c>
      <c r="BC71" s="581">
        <f t="shared" si="203"/>
        <v>0</v>
      </c>
      <c r="BD71" s="581">
        <f t="shared" si="204"/>
        <v>0</v>
      </c>
      <c r="BE71" s="581">
        <f t="shared" si="205"/>
        <v>0</v>
      </c>
      <c r="BF71" s="72">
        <f t="shared" si="206"/>
        <v>3850000</v>
      </c>
      <c r="BG71" s="100">
        <f t="shared" si="207"/>
        <v>3135000</v>
      </c>
      <c r="BH71" s="101">
        <f t="shared" si="208"/>
        <v>34955250</v>
      </c>
      <c r="BI71" s="102">
        <f t="shared" si="209"/>
        <v>3605250</v>
      </c>
      <c r="BJ71" s="167">
        <f t="shared" ref="BJ71:BJ82" si="241">SUM(Q71/D71)</f>
        <v>0.98654708520179368</v>
      </c>
      <c r="BK71" s="173">
        <v>2</v>
      </c>
      <c r="BL71" s="173"/>
      <c r="BM71" s="586"/>
      <c r="BN71" s="600"/>
      <c r="BO71" s="600"/>
      <c r="BP71" s="600"/>
      <c r="BQ71" s="600"/>
      <c r="BR71" s="600"/>
      <c r="BS71" s="662"/>
      <c r="BT71" s="650"/>
      <c r="BU71" s="663"/>
      <c r="BV71" s="91"/>
      <c r="BW71" s="91"/>
      <c r="BX71" s="91"/>
      <c r="BY71" s="91"/>
      <c r="BZ71" s="91"/>
      <c r="CA71" s="91"/>
      <c r="CB71" s="91"/>
      <c r="CC71" s="91"/>
      <c r="CD71" s="91"/>
    </row>
    <row r="72" spans="1:100" s="92" customFormat="1" ht="24.75" customHeight="1" x14ac:dyDescent="0.2">
      <c r="A72" s="85"/>
      <c r="B72" s="500" t="s">
        <v>152</v>
      </c>
      <c r="C72" s="86"/>
      <c r="D72" s="499"/>
      <c r="E72" s="87"/>
      <c r="F72" s="88"/>
      <c r="G72" s="88"/>
      <c r="H72" s="88"/>
      <c r="I72" s="88"/>
      <c r="J72" s="88"/>
      <c r="K72" s="88"/>
      <c r="L72" s="88"/>
      <c r="M72" s="88"/>
      <c r="N72" s="88"/>
      <c r="O72" s="88"/>
      <c r="P72" s="88"/>
      <c r="Q72" s="89"/>
      <c r="R72" s="189"/>
      <c r="S72" s="583"/>
      <c r="T72" s="579"/>
      <c r="U72" s="580"/>
      <c r="V72" s="580"/>
      <c r="W72" s="580"/>
      <c r="X72" s="580"/>
      <c r="Y72" s="580"/>
      <c r="Z72" s="580"/>
      <c r="AA72" s="580"/>
      <c r="AB72" s="580"/>
      <c r="AC72" s="580"/>
      <c r="AD72" s="580"/>
      <c r="AE72" s="580"/>
      <c r="AF72" s="68">
        <f t="shared" si="181"/>
        <v>0</v>
      </c>
      <c r="AG72" s="581">
        <f t="shared" si="182"/>
        <v>0</v>
      </c>
      <c r="AH72" s="581">
        <f t="shared" si="183"/>
        <v>0</v>
      </c>
      <c r="AI72" s="581">
        <f t="shared" si="184"/>
        <v>0</v>
      </c>
      <c r="AJ72" s="581">
        <f t="shared" si="185"/>
        <v>0</v>
      </c>
      <c r="AK72" s="581">
        <f t="shared" si="186"/>
        <v>0</v>
      </c>
      <c r="AL72" s="581">
        <f t="shared" si="187"/>
        <v>0</v>
      </c>
      <c r="AM72" s="581">
        <f t="shared" si="188"/>
        <v>0</v>
      </c>
      <c r="AN72" s="581">
        <f t="shared" si="189"/>
        <v>0</v>
      </c>
      <c r="AO72" s="581">
        <f t="shared" si="190"/>
        <v>0</v>
      </c>
      <c r="AP72" s="581">
        <f t="shared" si="191"/>
        <v>0</v>
      </c>
      <c r="AQ72" s="581">
        <f t="shared" si="192"/>
        <v>0</v>
      </c>
      <c r="AR72" s="581">
        <f t="shared" si="193"/>
        <v>0</v>
      </c>
      <c r="AS72" s="582">
        <f t="shared" si="194"/>
        <v>0</v>
      </c>
      <c r="AT72" s="581">
        <f t="shared" ref="AT72:AT82" si="242">SUM(AG72*14%)</f>
        <v>0</v>
      </c>
      <c r="AU72" s="581">
        <f t="shared" si="195"/>
        <v>0</v>
      </c>
      <c r="AV72" s="581">
        <f t="shared" si="196"/>
        <v>0</v>
      </c>
      <c r="AW72" s="581">
        <f t="shared" si="197"/>
        <v>0</v>
      </c>
      <c r="AX72" s="581">
        <f t="shared" si="198"/>
        <v>0</v>
      </c>
      <c r="AY72" s="581">
        <f t="shared" si="199"/>
        <v>0</v>
      </c>
      <c r="AZ72" s="581">
        <f t="shared" si="200"/>
        <v>0</v>
      </c>
      <c r="BA72" s="581">
        <f t="shared" si="201"/>
        <v>0</v>
      </c>
      <c r="BB72" s="581">
        <f t="shared" si="202"/>
        <v>0</v>
      </c>
      <c r="BC72" s="581">
        <f t="shared" si="203"/>
        <v>0</v>
      </c>
      <c r="BD72" s="581">
        <f t="shared" si="204"/>
        <v>0</v>
      </c>
      <c r="BE72" s="581">
        <f t="shared" si="205"/>
        <v>0</v>
      </c>
      <c r="BF72" s="72">
        <f t="shared" si="206"/>
        <v>0</v>
      </c>
      <c r="BG72" s="100">
        <f t="shared" si="207"/>
        <v>0</v>
      </c>
      <c r="BH72" s="101">
        <f t="shared" si="208"/>
        <v>0</v>
      </c>
      <c r="BI72" s="102">
        <f t="shared" si="209"/>
        <v>0</v>
      </c>
      <c r="BJ72" s="167"/>
      <c r="BK72" s="173"/>
      <c r="BL72" s="173"/>
      <c r="BM72" s="586"/>
      <c r="BN72" s="600"/>
      <c r="BO72" s="600"/>
      <c r="BP72" s="600"/>
      <c r="BQ72" s="600"/>
      <c r="BR72" s="600"/>
      <c r="BS72" s="662"/>
      <c r="BT72" s="650"/>
      <c r="BU72" s="663"/>
      <c r="BV72" s="91"/>
      <c r="BW72" s="91"/>
      <c r="BX72" s="91"/>
      <c r="BY72" s="91"/>
      <c r="BZ72" s="91"/>
      <c r="CA72" s="91"/>
      <c r="CB72" s="91"/>
      <c r="CC72" s="91"/>
      <c r="CD72" s="91"/>
    </row>
    <row r="73" spans="1:100" s="92" customFormat="1" ht="24.75" customHeight="1" x14ac:dyDescent="0.2">
      <c r="A73" s="85"/>
      <c r="B73" s="208" t="s">
        <v>165</v>
      </c>
      <c r="C73" s="86" t="s">
        <v>136</v>
      </c>
      <c r="D73" s="499">
        <v>1</v>
      </c>
      <c r="E73" s="87"/>
      <c r="F73" s="88"/>
      <c r="G73" s="88"/>
      <c r="H73" s="88"/>
      <c r="I73" s="88"/>
      <c r="J73" s="88"/>
      <c r="K73" s="88"/>
      <c r="L73" s="88">
        <v>1</v>
      </c>
      <c r="M73" s="88"/>
      <c r="N73" s="88"/>
      <c r="O73" s="88"/>
      <c r="P73" s="88"/>
      <c r="Q73" s="89">
        <f t="shared" si="240"/>
        <v>1</v>
      </c>
      <c r="R73" s="189" t="s">
        <v>18</v>
      </c>
      <c r="S73" s="677">
        <v>5608134</v>
      </c>
      <c r="T73" s="579"/>
      <c r="U73" s="580"/>
      <c r="V73" s="580"/>
      <c r="W73" s="580"/>
      <c r="X73" s="580"/>
      <c r="Y73" s="677"/>
      <c r="Z73" s="580"/>
      <c r="AA73" s="677">
        <v>5608134</v>
      </c>
      <c r="AB73" s="580"/>
      <c r="AC73" s="580"/>
      <c r="AD73" s="580"/>
      <c r="AE73" s="580"/>
      <c r="AF73" s="68">
        <f t="shared" si="181"/>
        <v>5608134</v>
      </c>
      <c r="AG73" s="581">
        <f t="shared" si="182"/>
        <v>0</v>
      </c>
      <c r="AH73" s="581">
        <f t="shared" si="183"/>
        <v>0</v>
      </c>
      <c r="AI73" s="581">
        <f t="shared" si="184"/>
        <v>0</v>
      </c>
      <c r="AJ73" s="581">
        <f t="shared" si="185"/>
        <v>0</v>
      </c>
      <c r="AK73" s="581">
        <f t="shared" si="186"/>
        <v>0</v>
      </c>
      <c r="AL73" s="581">
        <f t="shared" si="187"/>
        <v>0</v>
      </c>
      <c r="AM73" s="581">
        <f t="shared" si="188"/>
        <v>0</v>
      </c>
      <c r="AN73" s="581">
        <f t="shared" si="189"/>
        <v>5608134</v>
      </c>
      <c r="AO73" s="581">
        <f t="shared" si="190"/>
        <v>0</v>
      </c>
      <c r="AP73" s="581">
        <f t="shared" si="191"/>
        <v>0</v>
      </c>
      <c r="AQ73" s="581">
        <f t="shared" si="192"/>
        <v>0</v>
      </c>
      <c r="AR73" s="581">
        <f t="shared" si="193"/>
        <v>0</v>
      </c>
      <c r="AS73" s="582">
        <f t="shared" si="194"/>
        <v>5608134</v>
      </c>
      <c r="AT73" s="581"/>
      <c r="AU73" s="581">
        <f t="shared" si="195"/>
        <v>0</v>
      </c>
      <c r="AV73" s="581">
        <f t="shared" si="196"/>
        <v>0</v>
      </c>
      <c r="AW73" s="581">
        <f t="shared" si="197"/>
        <v>0</v>
      </c>
      <c r="AX73" s="581">
        <f t="shared" si="198"/>
        <v>0</v>
      </c>
      <c r="AY73" s="581"/>
      <c r="AZ73" s="581">
        <f t="shared" si="200"/>
        <v>0</v>
      </c>
      <c r="BA73" s="581"/>
      <c r="BB73" s="581">
        <f t="shared" si="202"/>
        <v>0</v>
      </c>
      <c r="BC73" s="581">
        <f t="shared" si="203"/>
        <v>0</v>
      </c>
      <c r="BD73" s="581">
        <f t="shared" si="204"/>
        <v>0</v>
      </c>
      <c r="BE73" s="581">
        <f t="shared" si="205"/>
        <v>0</v>
      </c>
      <c r="BF73" s="72">
        <f t="shared" si="206"/>
        <v>0</v>
      </c>
      <c r="BG73" s="100">
        <f t="shared" si="207"/>
        <v>0</v>
      </c>
      <c r="BH73" s="101">
        <f t="shared" si="208"/>
        <v>5608134</v>
      </c>
      <c r="BI73" s="102">
        <f t="shared" si="209"/>
        <v>0</v>
      </c>
      <c r="BJ73" s="167">
        <f t="shared" si="241"/>
        <v>1</v>
      </c>
      <c r="BK73" s="173">
        <v>3</v>
      </c>
      <c r="BL73" s="681" t="s">
        <v>313</v>
      </c>
      <c r="BM73" s="682">
        <f>SUM(AS73+AS57)</f>
        <v>6005950</v>
      </c>
      <c r="BN73" s="600"/>
      <c r="BO73" s="600"/>
      <c r="BP73" s="600"/>
      <c r="BQ73" s="600"/>
      <c r="BR73" s="600"/>
      <c r="BS73" s="662"/>
      <c r="BT73" s="650"/>
      <c r="BU73" s="663"/>
      <c r="BV73" s="91"/>
      <c r="BW73" s="91"/>
      <c r="BX73" s="91"/>
      <c r="BY73" s="91"/>
      <c r="BZ73" s="91"/>
      <c r="CA73" s="91"/>
      <c r="CB73" s="91"/>
      <c r="CC73" s="91"/>
      <c r="CD73" s="91"/>
    </row>
    <row r="74" spans="1:100" s="92" customFormat="1" ht="32.25" customHeight="1" x14ac:dyDescent="0.2">
      <c r="A74" s="85"/>
      <c r="B74" s="500" t="s">
        <v>166</v>
      </c>
      <c r="C74" s="86"/>
      <c r="D74" s="499"/>
      <c r="E74" s="87"/>
      <c r="F74" s="88"/>
      <c r="G74" s="88"/>
      <c r="H74" s="88"/>
      <c r="I74" s="88"/>
      <c r="J74" s="88"/>
      <c r="K74" s="88"/>
      <c r="L74" s="88"/>
      <c r="M74" s="88"/>
      <c r="N74" s="88"/>
      <c r="O74" s="88"/>
      <c r="P74" s="88"/>
      <c r="Q74" s="89"/>
      <c r="R74" s="189"/>
      <c r="S74" s="583"/>
      <c r="T74" s="584"/>
      <c r="U74" s="580"/>
      <c r="V74" s="580"/>
      <c r="W74" s="580"/>
      <c r="X74" s="580"/>
      <c r="Y74" s="580"/>
      <c r="Z74" s="580"/>
      <c r="AA74" s="580"/>
      <c r="AB74" s="580"/>
      <c r="AC74" s="580"/>
      <c r="AD74" s="580"/>
      <c r="AE74" s="580"/>
      <c r="AF74" s="68">
        <f t="shared" si="181"/>
        <v>0</v>
      </c>
      <c r="AG74" s="581">
        <f t="shared" si="182"/>
        <v>0</v>
      </c>
      <c r="AH74" s="581">
        <f t="shared" si="183"/>
        <v>0</v>
      </c>
      <c r="AI74" s="581">
        <f t="shared" si="184"/>
        <v>0</v>
      </c>
      <c r="AJ74" s="581">
        <f t="shared" si="185"/>
        <v>0</v>
      </c>
      <c r="AK74" s="581">
        <f t="shared" si="186"/>
        <v>0</v>
      </c>
      <c r="AL74" s="581">
        <f t="shared" si="187"/>
        <v>0</v>
      </c>
      <c r="AM74" s="581">
        <f t="shared" si="188"/>
        <v>0</v>
      </c>
      <c r="AN74" s="581">
        <f t="shared" si="189"/>
        <v>0</v>
      </c>
      <c r="AO74" s="581">
        <f t="shared" si="190"/>
        <v>0</v>
      </c>
      <c r="AP74" s="581">
        <f t="shared" si="191"/>
        <v>0</v>
      </c>
      <c r="AQ74" s="581">
        <f t="shared" si="192"/>
        <v>0</v>
      </c>
      <c r="AR74" s="581">
        <f t="shared" si="193"/>
        <v>0</v>
      </c>
      <c r="AS74" s="582">
        <f t="shared" si="194"/>
        <v>0</v>
      </c>
      <c r="AT74" s="581"/>
      <c r="AU74" s="581">
        <f t="shared" si="195"/>
        <v>0</v>
      </c>
      <c r="AV74" s="581">
        <f t="shared" si="196"/>
        <v>0</v>
      </c>
      <c r="AW74" s="581">
        <f t="shared" si="197"/>
        <v>0</v>
      </c>
      <c r="AX74" s="581">
        <f t="shared" si="198"/>
        <v>0</v>
      </c>
      <c r="AY74" s="581">
        <f t="shared" si="199"/>
        <v>0</v>
      </c>
      <c r="AZ74" s="581">
        <f t="shared" si="200"/>
        <v>0</v>
      </c>
      <c r="BA74" s="581">
        <f t="shared" si="201"/>
        <v>0</v>
      </c>
      <c r="BB74" s="581">
        <f t="shared" si="202"/>
        <v>0</v>
      </c>
      <c r="BC74" s="581">
        <f t="shared" si="203"/>
        <v>0</v>
      </c>
      <c r="BD74" s="581">
        <f t="shared" si="204"/>
        <v>0</v>
      </c>
      <c r="BE74" s="581">
        <f t="shared" si="205"/>
        <v>0</v>
      </c>
      <c r="BF74" s="72">
        <f t="shared" si="206"/>
        <v>0</v>
      </c>
      <c r="BG74" s="100">
        <f t="shared" si="207"/>
        <v>0</v>
      </c>
      <c r="BH74" s="101">
        <f t="shared" si="208"/>
        <v>0</v>
      </c>
      <c r="BI74" s="102">
        <f t="shared" si="209"/>
        <v>0</v>
      </c>
      <c r="BJ74" s="167"/>
      <c r="BK74" s="173"/>
      <c r="BL74" s="585"/>
      <c r="BM74" s="586" t="s">
        <v>304</v>
      </c>
      <c r="BN74" s="586" t="s">
        <v>305</v>
      </c>
      <c r="BO74" s="586" t="s">
        <v>305</v>
      </c>
      <c r="BP74" s="586" t="s">
        <v>307</v>
      </c>
      <c r="BQ74" s="586" t="s">
        <v>308</v>
      </c>
      <c r="BR74" s="586"/>
      <c r="BS74" s="667" t="s">
        <v>23</v>
      </c>
      <c r="BT74" s="654" t="s">
        <v>311</v>
      </c>
      <c r="BU74" s="663" t="s">
        <v>312</v>
      </c>
      <c r="BV74" s="91"/>
      <c r="BW74" s="91"/>
      <c r="BX74" s="91"/>
      <c r="BY74" s="91"/>
      <c r="BZ74" s="91"/>
      <c r="CA74" s="91"/>
      <c r="CB74" s="91"/>
      <c r="CC74" s="91"/>
      <c r="CD74" s="91"/>
    </row>
    <row r="75" spans="1:100" s="92" customFormat="1" ht="24.75" customHeight="1" x14ac:dyDescent="0.2">
      <c r="A75" s="85"/>
      <c r="B75" s="208" t="s">
        <v>154</v>
      </c>
      <c r="C75" s="86" t="s">
        <v>136</v>
      </c>
      <c r="D75" s="498">
        <v>301</v>
      </c>
      <c r="E75" s="87">
        <v>50</v>
      </c>
      <c r="F75" s="87">
        <v>100</v>
      </c>
      <c r="G75" s="88"/>
      <c r="H75" s="88"/>
      <c r="I75" s="88">
        <v>100</v>
      </c>
      <c r="J75" s="88"/>
      <c r="K75" s="88"/>
      <c r="L75" s="88">
        <v>51</v>
      </c>
      <c r="M75" s="88"/>
      <c r="N75" s="88"/>
      <c r="O75" s="88"/>
      <c r="P75" s="88"/>
      <c r="Q75" s="89">
        <f t="shared" si="240"/>
        <v>301</v>
      </c>
      <c r="R75" s="189" t="s">
        <v>170</v>
      </c>
      <c r="S75" s="677">
        <v>120000</v>
      </c>
      <c r="T75" s="579">
        <v>120000</v>
      </c>
      <c r="U75" s="579">
        <v>120000</v>
      </c>
      <c r="V75" s="580"/>
      <c r="W75" s="580"/>
      <c r="X75" s="579">
        <v>120000</v>
      </c>
      <c r="Y75" s="579">
        <v>120000</v>
      </c>
      <c r="Z75" s="580"/>
      <c r="AA75" s="579">
        <v>120000</v>
      </c>
      <c r="AB75" s="580"/>
      <c r="AC75" s="580"/>
      <c r="AD75" s="580"/>
      <c r="AE75" s="580"/>
      <c r="AF75" s="68">
        <f t="shared" si="181"/>
        <v>36120000</v>
      </c>
      <c r="AG75" s="581">
        <f t="shared" si="182"/>
        <v>6000000</v>
      </c>
      <c r="AH75" s="581">
        <f t="shared" si="183"/>
        <v>12000000</v>
      </c>
      <c r="AI75" s="581">
        <f t="shared" si="184"/>
        <v>0</v>
      </c>
      <c r="AJ75" s="581">
        <f t="shared" si="185"/>
        <v>0</v>
      </c>
      <c r="AK75" s="581">
        <f t="shared" si="186"/>
        <v>12000000</v>
      </c>
      <c r="AL75" s="581">
        <f t="shared" si="187"/>
        <v>0</v>
      </c>
      <c r="AM75" s="581">
        <f t="shared" si="188"/>
        <v>0</v>
      </c>
      <c r="AN75" s="581">
        <f t="shared" si="189"/>
        <v>6120000</v>
      </c>
      <c r="AO75" s="581">
        <f t="shared" si="190"/>
        <v>0</v>
      </c>
      <c r="AP75" s="581">
        <f t="shared" si="191"/>
        <v>0</v>
      </c>
      <c r="AQ75" s="581">
        <f t="shared" si="192"/>
        <v>0</v>
      </c>
      <c r="AR75" s="581">
        <f t="shared" si="193"/>
        <v>0</v>
      </c>
      <c r="AS75" s="582">
        <f t="shared" si="194"/>
        <v>36120000</v>
      </c>
      <c r="AT75" s="581"/>
      <c r="AU75" s="581"/>
      <c r="AV75" s="581"/>
      <c r="AW75" s="581"/>
      <c r="AX75" s="581"/>
      <c r="AY75" s="581"/>
      <c r="AZ75" s="581"/>
      <c r="BA75" s="581"/>
      <c r="BB75" s="581"/>
      <c r="BC75" s="581"/>
      <c r="BD75" s="581"/>
      <c r="BE75" s="581"/>
      <c r="BF75" s="72">
        <f t="shared" si="206"/>
        <v>0</v>
      </c>
      <c r="BG75" s="100">
        <f t="shared" si="207"/>
        <v>0</v>
      </c>
      <c r="BH75" s="101">
        <f t="shared" si="208"/>
        <v>36120000</v>
      </c>
      <c r="BI75" s="102">
        <f t="shared" si="209"/>
        <v>0</v>
      </c>
      <c r="BJ75" s="167">
        <f t="shared" si="241"/>
        <v>1</v>
      </c>
      <c r="BK75" s="173">
        <v>4</v>
      </c>
      <c r="BL75" s="587" t="s">
        <v>295</v>
      </c>
      <c r="BM75" s="586">
        <f>120000*5*10</f>
        <v>6000000</v>
      </c>
      <c r="BN75" s="586">
        <f>120000*5*20</f>
        <v>12000000</v>
      </c>
      <c r="BO75" s="586">
        <f>120000*5*20</f>
        <v>12000000</v>
      </c>
      <c r="BP75" s="600"/>
      <c r="BQ75" s="586">
        <f>120000*5*10</f>
        <v>6000000</v>
      </c>
      <c r="BR75" s="586"/>
      <c r="BS75" s="667">
        <f>SUM(BM75:BQ75)</f>
        <v>36000000</v>
      </c>
      <c r="BT75" s="654">
        <f>SUM(BH75)</f>
        <v>36120000</v>
      </c>
      <c r="BU75" s="663">
        <f t="shared" ref="BU75:BU77" si="243">SUM(BT75-BS75)</f>
        <v>120000</v>
      </c>
      <c r="BV75" s="91"/>
      <c r="BW75" s="91"/>
      <c r="BX75" s="91"/>
      <c r="BY75" s="91"/>
      <c r="BZ75" s="91"/>
      <c r="CA75" s="91"/>
      <c r="CB75" s="91"/>
      <c r="CC75" s="91"/>
      <c r="CD75" s="91"/>
    </row>
    <row r="76" spans="1:100" s="92" customFormat="1" ht="24.75" customHeight="1" x14ac:dyDescent="0.2">
      <c r="A76" s="85"/>
      <c r="B76" s="208" t="s">
        <v>155</v>
      </c>
      <c r="C76" s="86" t="s">
        <v>136</v>
      </c>
      <c r="D76" s="498">
        <v>69</v>
      </c>
      <c r="E76" s="87"/>
      <c r="F76" s="88"/>
      <c r="G76" s="88">
        <v>30</v>
      </c>
      <c r="H76" s="88"/>
      <c r="I76" s="88">
        <v>20</v>
      </c>
      <c r="J76" s="88">
        <v>10</v>
      </c>
      <c r="K76" s="88"/>
      <c r="L76" s="88">
        <v>9</v>
      </c>
      <c r="M76" s="88"/>
      <c r="N76" s="88"/>
      <c r="O76" s="88"/>
      <c r="P76" s="88"/>
      <c r="Q76" s="89">
        <f t="shared" ref="Q76" si="244">SUM(E76:P76)</f>
        <v>69</v>
      </c>
      <c r="R76" s="189" t="s">
        <v>170</v>
      </c>
      <c r="S76" s="677">
        <v>130000</v>
      </c>
      <c r="T76" s="584"/>
      <c r="U76" s="580"/>
      <c r="V76" s="580">
        <v>130000</v>
      </c>
      <c r="W76" s="580"/>
      <c r="X76" s="580">
        <v>130000</v>
      </c>
      <c r="Y76" s="580">
        <v>130000</v>
      </c>
      <c r="Z76" s="580"/>
      <c r="AA76" s="580">
        <v>130000</v>
      </c>
      <c r="AB76" s="580"/>
      <c r="AC76" s="580"/>
      <c r="AD76" s="580"/>
      <c r="AE76" s="580"/>
      <c r="AF76" s="68">
        <f t="shared" si="181"/>
        <v>8970000</v>
      </c>
      <c r="AG76" s="581">
        <f t="shared" ref="AG76:AG77" si="245">T76*E76</f>
        <v>0</v>
      </c>
      <c r="AH76" s="581">
        <f t="shared" ref="AH76:AH77" si="246">U76*F76</f>
        <v>0</v>
      </c>
      <c r="AI76" s="581">
        <f t="shared" ref="AI76:AI77" si="247">V76*G76</f>
        <v>3900000</v>
      </c>
      <c r="AJ76" s="581">
        <f t="shared" ref="AJ76:AJ77" si="248">W76*H76</f>
        <v>0</v>
      </c>
      <c r="AK76" s="581">
        <f t="shared" ref="AK76:AK77" si="249">X76*I76</f>
        <v>2600000</v>
      </c>
      <c r="AL76" s="581">
        <f t="shared" ref="AL76:AL77" si="250">Y76*J76</f>
        <v>1300000</v>
      </c>
      <c r="AM76" s="581">
        <f t="shared" ref="AM76:AM77" si="251">Z76*K76</f>
        <v>0</v>
      </c>
      <c r="AN76" s="581">
        <f t="shared" ref="AN76:AN77" si="252">AA76*L76</f>
        <v>1170000</v>
      </c>
      <c r="AO76" s="581">
        <f t="shared" ref="AO76:AO77" si="253">AB76*M76</f>
        <v>0</v>
      </c>
      <c r="AP76" s="581">
        <f t="shared" ref="AP76:AP77" si="254">AC76*N76</f>
        <v>0</v>
      </c>
      <c r="AQ76" s="581">
        <f t="shared" ref="AQ76:AQ77" si="255">AD76*O76</f>
        <v>0</v>
      </c>
      <c r="AR76" s="581">
        <f t="shared" ref="AR76:AR77" si="256">AE76*P76</f>
        <v>0</v>
      </c>
      <c r="AS76" s="582">
        <f t="shared" ref="AS76:AS77" si="257">SUM(AG76:AR76)</f>
        <v>8970000</v>
      </c>
      <c r="AT76" s="581"/>
      <c r="AU76" s="581"/>
      <c r="AV76" s="581"/>
      <c r="AW76" s="581"/>
      <c r="AX76" s="581"/>
      <c r="AY76" s="581"/>
      <c r="AZ76" s="581"/>
      <c r="BA76" s="581"/>
      <c r="BB76" s="581"/>
      <c r="BC76" s="581"/>
      <c r="BD76" s="581"/>
      <c r="BE76" s="581"/>
      <c r="BF76" s="72">
        <f t="shared" ref="BF76:BF77" si="258">SUM(AT76:BE76)</f>
        <v>0</v>
      </c>
      <c r="BG76" s="100">
        <f t="shared" ref="BG76:BG77" si="259">AF76-AS76-BF76</f>
        <v>0</v>
      </c>
      <c r="BH76" s="101">
        <f t="shared" ref="BH76:BH77" si="260">S76*D76</f>
        <v>8970000</v>
      </c>
      <c r="BI76" s="102">
        <f t="shared" ref="BI76:BI77" si="261">BH76-AS76-BF76</f>
        <v>0</v>
      </c>
      <c r="BJ76" s="167">
        <f t="shared" ref="BJ76" si="262">SUM(Q76/D76)</f>
        <v>1</v>
      </c>
      <c r="BK76" s="173">
        <v>5</v>
      </c>
      <c r="BL76" s="587" t="s">
        <v>306</v>
      </c>
      <c r="BM76" s="642"/>
      <c r="BN76" s="674"/>
      <c r="BO76" s="674"/>
      <c r="BP76" s="675">
        <f>130000*1*30</f>
        <v>3900000</v>
      </c>
      <c r="BQ76" s="675"/>
      <c r="BR76" s="675"/>
      <c r="BS76" s="668">
        <f>SUM(BM76:BQ76)</f>
        <v>3900000</v>
      </c>
      <c r="BT76" s="656">
        <f>SUM(BH76)</f>
        <v>8970000</v>
      </c>
      <c r="BU76" s="669">
        <f t="shared" si="243"/>
        <v>5070000</v>
      </c>
      <c r="BV76" s="91"/>
      <c r="BW76" s="91"/>
      <c r="BX76" s="91"/>
      <c r="BY76" s="91"/>
      <c r="BZ76" s="91"/>
      <c r="CA76" s="91"/>
      <c r="CB76" s="91"/>
      <c r="CC76" s="91"/>
      <c r="CD76" s="91"/>
    </row>
    <row r="77" spans="1:100" s="92" customFormat="1" ht="24.75" customHeight="1" x14ac:dyDescent="0.2">
      <c r="A77" s="85"/>
      <c r="B77" s="500" t="s">
        <v>167</v>
      </c>
      <c r="C77" s="86"/>
      <c r="D77" s="499"/>
      <c r="E77" s="87"/>
      <c r="F77" s="88"/>
      <c r="G77" s="88"/>
      <c r="H77" s="88"/>
      <c r="I77" s="88"/>
      <c r="J77" s="88"/>
      <c r="K77" s="88"/>
      <c r="L77" s="88"/>
      <c r="M77" s="88"/>
      <c r="N77" s="88"/>
      <c r="O77" s="88"/>
      <c r="P77" s="88"/>
      <c r="Q77" s="89"/>
      <c r="R77" s="189"/>
      <c r="S77" s="583"/>
      <c r="T77" s="579"/>
      <c r="U77" s="580"/>
      <c r="V77" s="580"/>
      <c r="W77" s="580"/>
      <c r="X77" s="580"/>
      <c r="Y77" s="580"/>
      <c r="Z77" s="580"/>
      <c r="AA77" s="580"/>
      <c r="AB77" s="580"/>
      <c r="AC77" s="580"/>
      <c r="AD77" s="580"/>
      <c r="AE77" s="580"/>
      <c r="AF77" s="68">
        <f t="shared" si="181"/>
        <v>0</v>
      </c>
      <c r="AG77" s="581">
        <f t="shared" si="245"/>
        <v>0</v>
      </c>
      <c r="AH77" s="581">
        <f t="shared" si="246"/>
        <v>0</v>
      </c>
      <c r="AI77" s="581">
        <f t="shared" si="247"/>
        <v>0</v>
      </c>
      <c r="AJ77" s="581">
        <f t="shared" si="248"/>
        <v>0</v>
      </c>
      <c r="AK77" s="581">
        <f t="shared" si="249"/>
        <v>0</v>
      </c>
      <c r="AL77" s="581">
        <f t="shared" si="250"/>
        <v>0</v>
      </c>
      <c r="AM77" s="581">
        <f t="shared" si="251"/>
        <v>0</v>
      </c>
      <c r="AN77" s="581">
        <f t="shared" si="252"/>
        <v>0</v>
      </c>
      <c r="AO77" s="581">
        <f t="shared" si="253"/>
        <v>0</v>
      </c>
      <c r="AP77" s="581">
        <f t="shared" si="254"/>
        <v>0</v>
      </c>
      <c r="AQ77" s="581">
        <f t="shared" si="255"/>
        <v>0</v>
      </c>
      <c r="AR77" s="581">
        <f t="shared" si="256"/>
        <v>0</v>
      </c>
      <c r="AS77" s="582">
        <f t="shared" si="257"/>
        <v>0</v>
      </c>
      <c r="AT77" s="581">
        <f t="shared" ref="AT77" si="263">SUM(AG77*14%)</f>
        <v>0</v>
      </c>
      <c r="AU77" s="581">
        <f t="shared" ref="AU77" si="264">SUM(AH77*14%)</f>
        <v>0</v>
      </c>
      <c r="AV77" s="581">
        <f t="shared" ref="AV77" si="265">SUM(AI77*14%)</f>
        <v>0</v>
      </c>
      <c r="AW77" s="581">
        <f t="shared" ref="AW77" si="266">SUM(AJ77*14%)</f>
        <v>0</v>
      </c>
      <c r="AX77" s="581">
        <f t="shared" ref="AX77" si="267">SUM(AK77*14%)</f>
        <v>0</v>
      </c>
      <c r="AY77" s="581">
        <f t="shared" ref="AY77" si="268">SUM(AL77*14%)</f>
        <v>0</v>
      </c>
      <c r="AZ77" s="581">
        <f t="shared" ref="AZ77" si="269">SUM(AM77*14%)</f>
        <v>0</v>
      </c>
      <c r="BA77" s="581">
        <f t="shared" ref="BA77" si="270">SUM(AN77*14%)</f>
        <v>0</v>
      </c>
      <c r="BB77" s="581">
        <f t="shared" ref="BB77" si="271">SUM(AO77*14%)</f>
        <v>0</v>
      </c>
      <c r="BC77" s="581">
        <f t="shared" ref="BC77" si="272">SUM(AP77*14%)</f>
        <v>0</v>
      </c>
      <c r="BD77" s="581">
        <f t="shared" ref="BD77" si="273">SUM(AQ77*14%)</f>
        <v>0</v>
      </c>
      <c r="BE77" s="581">
        <f t="shared" ref="BE77" si="274">SUM(AR77*14%)</f>
        <v>0</v>
      </c>
      <c r="BF77" s="72">
        <f t="shared" si="258"/>
        <v>0</v>
      </c>
      <c r="BG77" s="100">
        <f t="shared" si="259"/>
        <v>0</v>
      </c>
      <c r="BH77" s="101">
        <f t="shared" si="260"/>
        <v>0</v>
      </c>
      <c r="BI77" s="102">
        <f t="shared" si="261"/>
        <v>0</v>
      </c>
      <c r="BJ77" s="167"/>
      <c r="BK77" s="173"/>
      <c r="BL77" s="173"/>
      <c r="BM77" s="586">
        <f>SUM(BM59+BM75)</f>
        <v>16000000</v>
      </c>
      <c r="BN77" s="586">
        <f>SUM(BN59+BN75)</f>
        <v>32000000</v>
      </c>
      <c r="BO77" s="586">
        <f>SUM(BO59+BO75)</f>
        <v>32000000</v>
      </c>
      <c r="BP77" s="644">
        <f>SUM(BP76)</f>
        <v>3900000</v>
      </c>
      <c r="BQ77" s="644">
        <f>SUM(BQ59+BQ75+BQ76)</f>
        <v>16000000</v>
      </c>
      <c r="BR77" s="644"/>
      <c r="BS77" s="670">
        <f>SUM(BS59+BS75+BS76)</f>
        <v>99900000</v>
      </c>
      <c r="BT77" s="654">
        <f>SUM(BT59+BT75+BT76)</f>
        <v>124190000</v>
      </c>
      <c r="BU77" s="663">
        <f t="shared" si="243"/>
        <v>24290000</v>
      </c>
      <c r="BV77" s="91"/>
      <c r="BW77" s="91"/>
      <c r="BX77" s="91"/>
      <c r="BY77" s="91"/>
      <c r="BZ77" s="91"/>
      <c r="CA77" s="91"/>
      <c r="CB77" s="91"/>
      <c r="CC77" s="91"/>
      <c r="CD77" s="91"/>
    </row>
    <row r="78" spans="1:100" s="92" customFormat="1" ht="24.75" customHeight="1" x14ac:dyDescent="0.2">
      <c r="A78" s="85"/>
      <c r="B78" s="208" t="s">
        <v>168</v>
      </c>
      <c r="C78" s="86" t="s">
        <v>136</v>
      </c>
      <c r="D78" s="498">
        <v>22</v>
      </c>
      <c r="E78" s="87">
        <v>20</v>
      </c>
      <c r="F78" s="88"/>
      <c r="G78" s="88"/>
      <c r="H78" s="88"/>
      <c r="I78" s="88"/>
      <c r="J78" s="88"/>
      <c r="K78" s="88"/>
      <c r="L78" s="88"/>
      <c r="M78" s="88"/>
      <c r="N78" s="88"/>
      <c r="O78" s="88"/>
      <c r="P78" s="88"/>
      <c r="Q78" s="89">
        <f t="shared" ref="Q78:Q79" si="275">SUM(E78:P78)</f>
        <v>20</v>
      </c>
      <c r="R78" s="678" t="s">
        <v>35</v>
      </c>
      <c r="S78" s="677">
        <v>718200</v>
      </c>
      <c r="T78" s="584">
        <v>650000</v>
      </c>
      <c r="U78" s="580"/>
      <c r="V78" s="580"/>
      <c r="W78" s="580"/>
      <c r="X78" s="580"/>
      <c r="Y78" s="580"/>
      <c r="Z78" s="580"/>
      <c r="AA78" s="580"/>
      <c r="AB78" s="580"/>
      <c r="AC78" s="580"/>
      <c r="AD78" s="580"/>
      <c r="AE78" s="580"/>
      <c r="AF78" s="68">
        <f t="shared" si="181"/>
        <v>14364000</v>
      </c>
      <c r="AG78" s="581">
        <f t="shared" ref="AG78:AG80" si="276">T78*E78</f>
        <v>13000000</v>
      </c>
      <c r="AH78" s="581">
        <f t="shared" ref="AH78:AH80" si="277">U78*F78</f>
        <v>0</v>
      </c>
      <c r="AI78" s="581">
        <f t="shared" ref="AI78:AI80" si="278">V78*G78</f>
        <v>0</v>
      </c>
      <c r="AJ78" s="581">
        <f t="shared" ref="AJ78:AJ80" si="279">W78*H78</f>
        <v>0</v>
      </c>
      <c r="AK78" s="581">
        <f t="shared" ref="AK78:AK80" si="280">X78*I78</f>
        <v>0</v>
      </c>
      <c r="AL78" s="581">
        <f t="shared" ref="AL78:AL80" si="281">Y78*J78</f>
        <v>0</v>
      </c>
      <c r="AM78" s="581">
        <f t="shared" ref="AM78:AM80" si="282">Z78*K78</f>
        <v>0</v>
      </c>
      <c r="AN78" s="581">
        <f t="shared" ref="AN78:AN80" si="283">AA78*L78</f>
        <v>0</v>
      </c>
      <c r="AO78" s="581">
        <f t="shared" ref="AO78:AO80" si="284">AB78*M78</f>
        <v>0</v>
      </c>
      <c r="AP78" s="581">
        <f t="shared" ref="AP78:AP80" si="285">AC78*N78</f>
        <v>0</v>
      </c>
      <c r="AQ78" s="581">
        <f t="shared" ref="AQ78:AQ80" si="286">AD78*O78</f>
        <v>0</v>
      </c>
      <c r="AR78" s="581">
        <f t="shared" ref="AR78:AR80" si="287">AE78*P78</f>
        <v>0</v>
      </c>
      <c r="AS78" s="582">
        <f t="shared" ref="AS78:AS80" si="288">SUM(AG78:AR78)</f>
        <v>13000000</v>
      </c>
      <c r="AT78" s="581">
        <f>SUM(AG78*4%)</f>
        <v>520000</v>
      </c>
      <c r="AU78" s="581">
        <f t="shared" ref="AU78:AU80" si="289">SUM(AH78*14%)</f>
        <v>0</v>
      </c>
      <c r="AV78" s="581">
        <f t="shared" ref="AV78:AV80" si="290">SUM(AI78*14%)</f>
        <v>0</v>
      </c>
      <c r="AW78" s="581">
        <f t="shared" ref="AW78:AW80" si="291">SUM(AJ78*14%)</f>
        <v>0</v>
      </c>
      <c r="AX78" s="581">
        <f t="shared" ref="AX78:AX80" si="292">SUM(AK78*14%)</f>
        <v>0</v>
      </c>
      <c r="AY78" s="581">
        <f t="shared" ref="AY78:AY80" si="293">SUM(AL78*14%)</f>
        <v>0</v>
      </c>
      <c r="AZ78" s="581">
        <f t="shared" ref="AZ78:AZ80" si="294">SUM(AM78*14%)</f>
        <v>0</v>
      </c>
      <c r="BA78" s="581">
        <f t="shared" ref="BA78:BA80" si="295">SUM(AN78*14%)</f>
        <v>0</v>
      </c>
      <c r="BB78" s="581">
        <f t="shared" ref="BB78:BB80" si="296">SUM(AO78*14%)</f>
        <v>0</v>
      </c>
      <c r="BC78" s="581">
        <f t="shared" ref="BC78:BC80" si="297">SUM(AP78*14%)</f>
        <v>0</v>
      </c>
      <c r="BD78" s="581">
        <f t="shared" ref="BD78:BD80" si="298">SUM(AQ78*14%)</f>
        <v>0</v>
      </c>
      <c r="BE78" s="581">
        <f t="shared" ref="BE78:BE80" si="299">SUM(AR78*14%)</f>
        <v>0</v>
      </c>
      <c r="BF78" s="72">
        <f t="shared" ref="BF78:BF80" si="300">SUM(AT78:BE78)</f>
        <v>520000</v>
      </c>
      <c r="BG78" s="100">
        <f t="shared" ref="BG78:BG80" si="301">AF78-AS78-BF78</f>
        <v>844000</v>
      </c>
      <c r="BH78" s="101">
        <f t="shared" ref="BH78:BH80" si="302">S78*D78</f>
        <v>15800400</v>
      </c>
      <c r="BI78" s="102">
        <f t="shared" ref="BI78:BI80" si="303">BH78-AS78-BF78</f>
        <v>2280400</v>
      </c>
      <c r="BJ78" s="167">
        <f t="shared" ref="BJ78:BJ79" si="304">SUM(Q78/D78)</f>
        <v>0.90909090909090906</v>
      </c>
      <c r="BK78" s="173">
        <v>6</v>
      </c>
      <c r="BL78" s="173"/>
      <c r="BM78" s="586"/>
      <c r="BN78" s="600"/>
      <c r="BO78" s="600"/>
      <c r="BP78" s="600"/>
      <c r="BQ78" s="600"/>
      <c r="BR78" s="600"/>
      <c r="BU78" s="50">
        <f>SUM(BR90)</f>
        <v>27540000</v>
      </c>
      <c r="BV78" s="91"/>
      <c r="BW78" s="91"/>
      <c r="BX78" s="91"/>
      <c r="BY78" s="91"/>
      <c r="BZ78" s="91"/>
      <c r="CA78" s="91"/>
      <c r="CB78" s="91"/>
      <c r="CC78" s="91"/>
      <c r="CD78" s="91"/>
    </row>
    <row r="79" spans="1:100" s="92" customFormat="1" ht="24.75" customHeight="1" x14ac:dyDescent="0.2">
      <c r="A79" s="85"/>
      <c r="B79" s="208" t="s">
        <v>169</v>
      </c>
      <c r="C79" s="86" t="s">
        <v>136</v>
      </c>
      <c r="D79" s="498">
        <v>1</v>
      </c>
      <c r="E79" s="87">
        <v>1</v>
      </c>
      <c r="F79" s="88"/>
      <c r="G79" s="88"/>
      <c r="H79" s="88"/>
      <c r="I79" s="88"/>
      <c r="J79" s="88"/>
      <c r="K79" s="88"/>
      <c r="L79" s="88"/>
      <c r="M79" s="88"/>
      <c r="N79" s="88"/>
      <c r="O79" s="88"/>
      <c r="P79" s="88"/>
      <c r="Q79" s="89">
        <f t="shared" si="275"/>
        <v>1</v>
      </c>
      <c r="R79" s="678" t="s">
        <v>32</v>
      </c>
      <c r="S79" s="677">
        <v>3000000</v>
      </c>
      <c r="T79" s="579">
        <v>2800000</v>
      </c>
      <c r="U79" s="580"/>
      <c r="V79" s="580"/>
      <c r="W79" s="580"/>
      <c r="X79" s="580"/>
      <c r="Y79" s="580"/>
      <c r="Z79" s="580"/>
      <c r="AA79" s="580"/>
      <c r="AB79" s="580"/>
      <c r="AC79" s="580"/>
      <c r="AD79" s="580"/>
      <c r="AE79" s="580"/>
      <c r="AF79" s="68">
        <f t="shared" si="181"/>
        <v>3000000</v>
      </c>
      <c r="AG79" s="581">
        <f t="shared" si="276"/>
        <v>2800000</v>
      </c>
      <c r="AH79" s="581">
        <f t="shared" si="277"/>
        <v>0</v>
      </c>
      <c r="AI79" s="581">
        <f t="shared" si="278"/>
        <v>0</v>
      </c>
      <c r="AJ79" s="581">
        <f t="shared" si="279"/>
        <v>0</v>
      </c>
      <c r="AK79" s="581">
        <f t="shared" si="280"/>
        <v>0</v>
      </c>
      <c r="AL79" s="581">
        <f t="shared" si="281"/>
        <v>0</v>
      </c>
      <c r="AM79" s="581">
        <f t="shared" si="282"/>
        <v>0</v>
      </c>
      <c r="AN79" s="581">
        <f t="shared" si="283"/>
        <v>0</v>
      </c>
      <c r="AO79" s="581">
        <f t="shared" si="284"/>
        <v>0</v>
      </c>
      <c r="AP79" s="581">
        <f t="shared" si="285"/>
        <v>0</v>
      </c>
      <c r="AQ79" s="581">
        <f t="shared" si="286"/>
        <v>0</v>
      </c>
      <c r="AR79" s="581">
        <f t="shared" si="287"/>
        <v>0</v>
      </c>
      <c r="AS79" s="582">
        <f t="shared" si="288"/>
        <v>2800000</v>
      </c>
      <c r="AT79" s="581">
        <f>SUM(AG79*4%)</f>
        <v>112000</v>
      </c>
      <c r="AU79" s="581">
        <f t="shared" si="289"/>
        <v>0</v>
      </c>
      <c r="AV79" s="581">
        <f t="shared" si="290"/>
        <v>0</v>
      </c>
      <c r="AW79" s="581">
        <f t="shared" si="291"/>
        <v>0</v>
      </c>
      <c r="AX79" s="581">
        <f t="shared" si="292"/>
        <v>0</v>
      </c>
      <c r="AY79" s="581">
        <f t="shared" si="293"/>
        <v>0</v>
      </c>
      <c r="AZ79" s="581">
        <f t="shared" si="294"/>
        <v>0</v>
      </c>
      <c r="BA79" s="581">
        <f t="shared" si="295"/>
        <v>0</v>
      </c>
      <c r="BB79" s="581">
        <f t="shared" si="296"/>
        <v>0</v>
      </c>
      <c r="BC79" s="581">
        <f t="shared" si="297"/>
        <v>0</v>
      </c>
      <c r="BD79" s="581">
        <f t="shared" si="298"/>
        <v>0</v>
      </c>
      <c r="BE79" s="581">
        <f t="shared" si="299"/>
        <v>0</v>
      </c>
      <c r="BF79" s="72">
        <f t="shared" si="300"/>
        <v>112000</v>
      </c>
      <c r="BG79" s="100">
        <f t="shared" si="301"/>
        <v>88000</v>
      </c>
      <c r="BH79" s="101">
        <f t="shared" si="302"/>
        <v>3000000</v>
      </c>
      <c r="BI79" s="102">
        <f t="shared" si="303"/>
        <v>88000</v>
      </c>
      <c r="BJ79" s="167">
        <f t="shared" si="304"/>
        <v>1</v>
      </c>
      <c r="BK79" s="173">
        <v>7</v>
      </c>
      <c r="BL79" s="173"/>
      <c r="BM79" s="586"/>
      <c r="BN79" s="600"/>
      <c r="BO79" s="600"/>
      <c r="BP79" s="600"/>
      <c r="BQ79" s="600"/>
      <c r="BR79" s="600"/>
      <c r="BS79" s="662"/>
      <c r="BT79" s="650"/>
      <c r="BU79" s="654">
        <f>SUM(BU77-BU78)</f>
        <v>-3250000</v>
      </c>
      <c r="BV79" s="91"/>
      <c r="BW79" s="91"/>
      <c r="BX79" s="91"/>
      <c r="BY79" s="91"/>
      <c r="BZ79" s="91"/>
      <c r="CA79" s="91"/>
      <c r="CB79" s="91"/>
      <c r="CC79" s="91"/>
      <c r="CD79" s="91"/>
    </row>
    <row r="80" spans="1:100" s="92" customFormat="1" ht="24.75" customHeight="1" x14ac:dyDescent="0.2">
      <c r="A80" s="85"/>
      <c r="B80" s="500" t="s">
        <v>156</v>
      </c>
      <c r="C80" s="86"/>
      <c r="D80" s="499"/>
      <c r="E80" s="87"/>
      <c r="F80" s="88"/>
      <c r="G80" s="88"/>
      <c r="H80" s="88"/>
      <c r="I80" s="88"/>
      <c r="J80" s="88"/>
      <c r="K80" s="88"/>
      <c r="L80" s="88"/>
      <c r="M80" s="88"/>
      <c r="N80" s="88"/>
      <c r="O80" s="88"/>
      <c r="P80" s="88"/>
      <c r="Q80" s="89"/>
      <c r="R80" s="189"/>
      <c r="S80" s="583"/>
      <c r="T80" s="584"/>
      <c r="U80" s="580"/>
      <c r="V80" s="580"/>
      <c r="W80" s="580"/>
      <c r="X80" s="580"/>
      <c r="Y80" s="580"/>
      <c r="Z80" s="580"/>
      <c r="AA80" s="580"/>
      <c r="AB80" s="580"/>
      <c r="AC80" s="580"/>
      <c r="AD80" s="580"/>
      <c r="AE80" s="580"/>
      <c r="AF80" s="68">
        <f t="shared" si="181"/>
        <v>0</v>
      </c>
      <c r="AG80" s="581">
        <f t="shared" si="276"/>
        <v>0</v>
      </c>
      <c r="AH80" s="581">
        <f t="shared" si="277"/>
        <v>0</v>
      </c>
      <c r="AI80" s="581">
        <f t="shared" si="278"/>
        <v>0</v>
      </c>
      <c r="AJ80" s="581">
        <f t="shared" si="279"/>
        <v>0</v>
      </c>
      <c r="AK80" s="581">
        <f t="shared" si="280"/>
        <v>0</v>
      </c>
      <c r="AL80" s="581">
        <f t="shared" si="281"/>
        <v>0</v>
      </c>
      <c r="AM80" s="581">
        <f t="shared" si="282"/>
        <v>0</v>
      </c>
      <c r="AN80" s="581">
        <f t="shared" si="283"/>
        <v>0</v>
      </c>
      <c r="AO80" s="581">
        <f t="shared" si="284"/>
        <v>0</v>
      </c>
      <c r="AP80" s="581">
        <f t="shared" si="285"/>
        <v>0</v>
      </c>
      <c r="AQ80" s="581">
        <f t="shared" si="286"/>
        <v>0</v>
      </c>
      <c r="AR80" s="581">
        <f t="shared" si="287"/>
        <v>0</v>
      </c>
      <c r="AS80" s="582">
        <f t="shared" si="288"/>
        <v>0</v>
      </c>
      <c r="AT80" s="581">
        <f t="shared" ref="AT80" si="305">SUM(AG80*14%)</f>
        <v>0</v>
      </c>
      <c r="AU80" s="581">
        <f t="shared" si="289"/>
        <v>0</v>
      </c>
      <c r="AV80" s="581">
        <f t="shared" si="290"/>
        <v>0</v>
      </c>
      <c r="AW80" s="581">
        <f t="shared" si="291"/>
        <v>0</v>
      </c>
      <c r="AX80" s="581">
        <f t="shared" si="292"/>
        <v>0</v>
      </c>
      <c r="AY80" s="581">
        <f t="shared" si="293"/>
        <v>0</v>
      </c>
      <c r="AZ80" s="581">
        <f t="shared" si="294"/>
        <v>0</v>
      </c>
      <c r="BA80" s="581">
        <f t="shared" si="295"/>
        <v>0</v>
      </c>
      <c r="BB80" s="581">
        <f t="shared" si="296"/>
        <v>0</v>
      </c>
      <c r="BC80" s="581">
        <f t="shared" si="297"/>
        <v>0</v>
      </c>
      <c r="BD80" s="581">
        <f t="shared" si="298"/>
        <v>0</v>
      </c>
      <c r="BE80" s="581">
        <f t="shared" si="299"/>
        <v>0</v>
      </c>
      <c r="BF80" s="72">
        <f t="shared" si="300"/>
        <v>0</v>
      </c>
      <c r="BG80" s="100">
        <f t="shared" si="301"/>
        <v>0</v>
      </c>
      <c r="BH80" s="101">
        <f t="shared" si="302"/>
        <v>0</v>
      </c>
      <c r="BI80" s="102">
        <f t="shared" si="303"/>
        <v>0</v>
      </c>
      <c r="BJ80" s="167"/>
      <c r="BK80" s="173"/>
      <c r="BL80" s="173"/>
      <c r="BM80" s="756" t="s">
        <v>316</v>
      </c>
      <c r="BN80" s="756"/>
      <c r="BO80" s="756"/>
      <c r="BP80" s="756"/>
      <c r="BQ80" s="756"/>
      <c r="BR80" s="756"/>
      <c r="BS80" s="662"/>
      <c r="BT80" s="650"/>
      <c r="BU80" s="766">
        <v>13500000</v>
      </c>
      <c r="BV80" s="91"/>
      <c r="BW80" s="91"/>
      <c r="BX80" s="91"/>
      <c r="BY80" s="91"/>
      <c r="BZ80" s="91"/>
      <c r="CA80" s="91"/>
      <c r="CB80" s="91"/>
      <c r="CC80" s="91"/>
      <c r="CD80" s="91"/>
    </row>
    <row r="81" spans="1:100" s="92" customFormat="1" ht="24.75" customHeight="1" x14ac:dyDescent="0.2">
      <c r="A81" s="85"/>
      <c r="B81" s="208" t="s">
        <v>157</v>
      </c>
      <c r="C81" s="86" t="s">
        <v>136</v>
      </c>
      <c r="D81" s="499">
        <v>1</v>
      </c>
      <c r="E81" s="87">
        <v>1</v>
      </c>
      <c r="F81" s="88"/>
      <c r="G81" s="88"/>
      <c r="H81" s="88"/>
      <c r="I81" s="88"/>
      <c r="J81" s="88"/>
      <c r="K81" s="88"/>
      <c r="L81" s="88"/>
      <c r="M81" s="88"/>
      <c r="N81" s="88"/>
      <c r="O81" s="88"/>
      <c r="P81" s="88"/>
      <c r="Q81" s="89">
        <f t="shared" si="240"/>
        <v>1</v>
      </c>
      <c r="R81" s="189" t="s">
        <v>2</v>
      </c>
      <c r="S81" s="583">
        <v>150000</v>
      </c>
      <c r="T81" s="584">
        <v>120000</v>
      </c>
      <c r="U81" s="580"/>
      <c r="V81" s="580"/>
      <c r="W81" s="580"/>
      <c r="X81" s="580"/>
      <c r="Y81" s="580"/>
      <c r="Z81" s="580"/>
      <c r="AA81" s="580"/>
      <c r="AB81" s="580"/>
      <c r="AC81" s="580"/>
      <c r="AD81" s="580"/>
      <c r="AE81" s="580"/>
      <c r="AF81" s="68">
        <f t="shared" si="181"/>
        <v>150000</v>
      </c>
      <c r="AG81" s="581">
        <f t="shared" si="182"/>
        <v>120000</v>
      </c>
      <c r="AH81" s="581">
        <f t="shared" si="183"/>
        <v>0</v>
      </c>
      <c r="AI81" s="581">
        <f t="shared" si="184"/>
        <v>0</v>
      </c>
      <c r="AJ81" s="581">
        <f t="shared" si="185"/>
        <v>0</v>
      </c>
      <c r="AK81" s="581">
        <f t="shared" si="186"/>
        <v>0</v>
      </c>
      <c r="AL81" s="581">
        <f t="shared" si="187"/>
        <v>0</v>
      </c>
      <c r="AM81" s="581">
        <f t="shared" si="188"/>
        <v>0</v>
      </c>
      <c r="AN81" s="581">
        <f t="shared" si="189"/>
        <v>0</v>
      </c>
      <c r="AO81" s="581">
        <f t="shared" si="190"/>
        <v>0</v>
      </c>
      <c r="AP81" s="581">
        <f t="shared" si="191"/>
        <v>0</v>
      </c>
      <c r="AQ81" s="581">
        <f t="shared" si="192"/>
        <v>0</v>
      </c>
      <c r="AR81" s="581">
        <f t="shared" si="193"/>
        <v>0</v>
      </c>
      <c r="AS81" s="582">
        <f t="shared" si="194"/>
        <v>120000</v>
      </c>
      <c r="AT81" s="581">
        <f>SUM(AG81*4%)</f>
        <v>4800</v>
      </c>
      <c r="AU81" s="581">
        <f t="shared" si="195"/>
        <v>0</v>
      </c>
      <c r="AV81" s="581">
        <f t="shared" si="196"/>
        <v>0</v>
      </c>
      <c r="AW81" s="581">
        <f t="shared" si="197"/>
        <v>0</v>
      </c>
      <c r="AX81" s="581">
        <f t="shared" si="198"/>
        <v>0</v>
      </c>
      <c r="AY81" s="581">
        <f t="shared" si="199"/>
        <v>0</v>
      </c>
      <c r="AZ81" s="581">
        <f t="shared" si="200"/>
        <v>0</v>
      </c>
      <c r="BA81" s="581">
        <f t="shared" si="201"/>
        <v>0</v>
      </c>
      <c r="BB81" s="581">
        <f t="shared" si="202"/>
        <v>0</v>
      </c>
      <c r="BC81" s="581">
        <f t="shared" si="203"/>
        <v>0</v>
      </c>
      <c r="BD81" s="581">
        <f t="shared" si="204"/>
        <v>0</v>
      </c>
      <c r="BE81" s="581">
        <f t="shared" si="205"/>
        <v>0</v>
      </c>
      <c r="BF81" s="72">
        <f t="shared" si="206"/>
        <v>4800</v>
      </c>
      <c r="BG81" s="100">
        <f t="shared" si="207"/>
        <v>25200</v>
      </c>
      <c r="BH81" s="101">
        <f t="shared" si="208"/>
        <v>150000</v>
      </c>
      <c r="BI81" s="102">
        <f t="shared" si="209"/>
        <v>25200</v>
      </c>
      <c r="BJ81" s="167">
        <f t="shared" si="241"/>
        <v>1</v>
      </c>
      <c r="BK81" s="173">
        <v>8</v>
      </c>
      <c r="BL81" s="173"/>
      <c r="BM81" s="754" t="s">
        <v>295</v>
      </c>
      <c r="BN81" s="754">
        <v>6</v>
      </c>
      <c r="BO81" s="754">
        <v>6</v>
      </c>
      <c r="BP81" s="754">
        <v>1</v>
      </c>
      <c r="BQ81" s="754">
        <v>120000</v>
      </c>
      <c r="BR81" s="754">
        <f>SUM(BN81*BP81*BQ81)</f>
        <v>720000</v>
      </c>
      <c r="BS81" s="662"/>
      <c r="BT81" s="650"/>
      <c r="BU81" s="663">
        <f>SUM(BU79-BU80)</f>
        <v>-16750000</v>
      </c>
      <c r="BV81" s="91"/>
      <c r="BW81" s="91"/>
      <c r="BX81" s="91"/>
      <c r="BY81" s="91"/>
      <c r="BZ81" s="91"/>
      <c r="CA81" s="91"/>
      <c r="CB81" s="91"/>
      <c r="CC81" s="91"/>
      <c r="CD81" s="91"/>
    </row>
    <row r="82" spans="1:100" s="92" customFormat="1" ht="24.75" customHeight="1" thickBot="1" x14ac:dyDescent="0.25">
      <c r="A82" s="85"/>
      <c r="B82" s="208" t="s">
        <v>15</v>
      </c>
      <c r="C82" s="86" t="s">
        <v>136</v>
      </c>
      <c r="D82" s="499">
        <v>1</v>
      </c>
      <c r="E82" s="87"/>
      <c r="F82" s="88"/>
      <c r="G82" s="88"/>
      <c r="H82" s="88"/>
      <c r="I82" s="88"/>
      <c r="J82" s="88"/>
      <c r="K82" s="88"/>
      <c r="L82" s="88">
        <v>1</v>
      </c>
      <c r="M82" s="88"/>
      <c r="N82" s="88"/>
      <c r="O82" s="88"/>
      <c r="P82" s="88"/>
      <c r="Q82" s="89">
        <f t="shared" si="240"/>
        <v>1</v>
      </c>
      <c r="R82" s="189" t="s">
        <v>2</v>
      </c>
      <c r="S82" s="198">
        <v>550000</v>
      </c>
      <c r="T82" s="239"/>
      <c r="U82" s="95"/>
      <c r="V82" s="95"/>
      <c r="W82" s="95"/>
      <c r="X82" s="95"/>
      <c r="Y82" s="580"/>
      <c r="Z82" s="95"/>
      <c r="AA82" s="580">
        <v>450000</v>
      </c>
      <c r="AB82" s="95"/>
      <c r="AC82" s="95"/>
      <c r="AD82" s="95"/>
      <c r="AE82" s="95"/>
      <c r="AF82" s="68">
        <f t="shared" si="181"/>
        <v>550000</v>
      </c>
      <c r="AG82" s="69">
        <f t="shared" si="182"/>
        <v>0</v>
      </c>
      <c r="AH82" s="69">
        <f t="shared" si="183"/>
        <v>0</v>
      </c>
      <c r="AI82" s="69">
        <f t="shared" si="184"/>
        <v>0</v>
      </c>
      <c r="AJ82" s="69">
        <f t="shared" si="185"/>
        <v>0</v>
      </c>
      <c r="AK82" s="69">
        <f t="shared" si="186"/>
        <v>0</v>
      </c>
      <c r="AL82" s="69">
        <f t="shared" si="187"/>
        <v>0</v>
      </c>
      <c r="AM82" s="69">
        <f t="shared" si="188"/>
        <v>0</v>
      </c>
      <c r="AN82" s="69">
        <f t="shared" si="189"/>
        <v>450000</v>
      </c>
      <c r="AO82" s="69">
        <f t="shared" si="190"/>
        <v>0</v>
      </c>
      <c r="AP82" s="69">
        <f t="shared" si="191"/>
        <v>0</v>
      </c>
      <c r="AQ82" s="69">
        <f t="shared" si="192"/>
        <v>0</v>
      </c>
      <c r="AR82" s="69">
        <f t="shared" si="193"/>
        <v>0</v>
      </c>
      <c r="AS82" s="70">
        <f t="shared" si="194"/>
        <v>450000</v>
      </c>
      <c r="AT82" s="69">
        <f t="shared" si="242"/>
        <v>0</v>
      </c>
      <c r="AU82" s="69">
        <f t="shared" si="195"/>
        <v>0</v>
      </c>
      <c r="AV82" s="69">
        <f t="shared" si="196"/>
        <v>0</v>
      </c>
      <c r="AW82" s="69">
        <f t="shared" si="197"/>
        <v>0</v>
      </c>
      <c r="AX82" s="69">
        <f t="shared" si="198"/>
        <v>0</v>
      </c>
      <c r="AY82" s="69">
        <f t="shared" si="199"/>
        <v>0</v>
      </c>
      <c r="AZ82" s="69">
        <f t="shared" si="200"/>
        <v>0</v>
      </c>
      <c r="BA82" s="69">
        <f>SUM(AN82*4%)</f>
        <v>18000</v>
      </c>
      <c r="BB82" s="69">
        <f t="shared" si="202"/>
        <v>0</v>
      </c>
      <c r="BC82" s="69">
        <f t="shared" si="203"/>
        <v>0</v>
      </c>
      <c r="BD82" s="69">
        <f t="shared" si="204"/>
        <v>0</v>
      </c>
      <c r="BE82" s="69">
        <f t="shared" si="205"/>
        <v>0</v>
      </c>
      <c r="BF82" s="71">
        <f t="shared" si="206"/>
        <v>18000</v>
      </c>
      <c r="BG82" s="100">
        <f t="shared" si="207"/>
        <v>82000</v>
      </c>
      <c r="BH82" s="101">
        <f t="shared" si="208"/>
        <v>550000</v>
      </c>
      <c r="BI82" s="102">
        <f t="shared" si="209"/>
        <v>82000</v>
      </c>
      <c r="BJ82" s="167">
        <f t="shared" si="241"/>
        <v>1</v>
      </c>
      <c r="BK82" s="173">
        <v>9</v>
      </c>
      <c r="BL82" s="173"/>
      <c r="BM82" s="754" t="s">
        <v>300</v>
      </c>
      <c r="BN82" s="754">
        <v>6</v>
      </c>
      <c r="BO82" s="754">
        <v>6</v>
      </c>
      <c r="BP82" s="754">
        <v>1</v>
      </c>
      <c r="BQ82" s="754">
        <v>100000</v>
      </c>
      <c r="BR82" s="769">
        <f>SUM(BN82*BP82*BQ82)</f>
        <v>600000</v>
      </c>
      <c r="BS82" s="662"/>
      <c r="BT82" s="650"/>
      <c r="BU82" s="663"/>
      <c r="BV82" s="91"/>
      <c r="BW82" s="91"/>
      <c r="BX82" s="91"/>
      <c r="BY82" s="91"/>
      <c r="BZ82" s="91"/>
      <c r="CA82" s="91"/>
      <c r="CB82" s="91"/>
      <c r="CC82" s="91"/>
      <c r="CD82" s="91"/>
    </row>
    <row r="83" spans="1:100" s="35" customFormat="1" ht="24.75" customHeight="1" thickBot="1" x14ac:dyDescent="0.25">
      <c r="A83" s="40"/>
      <c r="B83" s="41" t="s">
        <v>5</v>
      </c>
      <c r="C83" s="41"/>
      <c r="D83" s="42"/>
      <c r="E83" s="43"/>
      <c r="F83" s="43"/>
      <c r="G83" s="43"/>
      <c r="H83" s="43"/>
      <c r="I83" s="43"/>
      <c r="J83" s="43"/>
      <c r="K83" s="43"/>
      <c r="L83" s="43"/>
      <c r="M83" s="43"/>
      <c r="N83" s="43"/>
      <c r="O83" s="43"/>
      <c r="P83" s="43"/>
      <c r="Q83" s="44"/>
      <c r="R83" s="76"/>
      <c r="S83" s="232"/>
      <c r="T83" s="233"/>
      <c r="U83" s="105"/>
      <c r="V83" s="105"/>
      <c r="W83" s="105"/>
      <c r="X83" s="105"/>
      <c r="Y83" s="105"/>
      <c r="Z83" s="105"/>
      <c r="AA83" s="771"/>
      <c r="AB83" s="105"/>
      <c r="AC83" s="105"/>
      <c r="AD83" s="105"/>
      <c r="AE83" s="105"/>
      <c r="AF83" s="106">
        <f t="shared" ref="AF83:AR83" si="306">SUM(AF69:AF82)</f>
        <v>183047134</v>
      </c>
      <c r="AG83" s="106">
        <f t="shared" si="306"/>
        <v>61920000</v>
      </c>
      <c r="AH83" s="106">
        <f t="shared" si="306"/>
        <v>19500000</v>
      </c>
      <c r="AI83" s="106">
        <f t="shared" si="306"/>
        <v>11400000</v>
      </c>
      <c r="AJ83" s="106">
        <f t="shared" si="306"/>
        <v>16250000</v>
      </c>
      <c r="AK83" s="106">
        <f t="shared" si="306"/>
        <v>14600000</v>
      </c>
      <c r="AL83" s="106">
        <f t="shared" si="306"/>
        <v>1300000</v>
      </c>
      <c r="AM83" s="106">
        <f t="shared" si="306"/>
        <v>0</v>
      </c>
      <c r="AN83" s="106">
        <f t="shared" si="306"/>
        <v>34598134</v>
      </c>
      <c r="AO83" s="106">
        <f t="shared" si="306"/>
        <v>0</v>
      </c>
      <c r="AP83" s="106">
        <f t="shared" si="306"/>
        <v>0</v>
      </c>
      <c r="AQ83" s="106">
        <f t="shared" si="306"/>
        <v>0</v>
      </c>
      <c r="AR83" s="106">
        <f t="shared" si="306"/>
        <v>0</v>
      </c>
      <c r="AS83" s="106">
        <f>SUM(AS69:AS82)</f>
        <v>159568134</v>
      </c>
      <c r="AT83" s="106">
        <f>SUM(AT69:AT82)</f>
        <v>6236800</v>
      </c>
      <c r="AU83" s="106">
        <f t="shared" ref="AU83:BD83" si="307">SUM(AU69:AU82)</f>
        <v>1050000</v>
      </c>
      <c r="AV83" s="106">
        <f t="shared" si="307"/>
        <v>1050000</v>
      </c>
      <c r="AW83" s="106">
        <f t="shared" si="307"/>
        <v>2275000</v>
      </c>
      <c r="AX83" s="106">
        <f t="shared" si="307"/>
        <v>0</v>
      </c>
      <c r="AY83" s="106">
        <f t="shared" si="307"/>
        <v>0</v>
      </c>
      <c r="AZ83" s="106">
        <f t="shared" si="307"/>
        <v>0</v>
      </c>
      <c r="BA83" s="106">
        <f t="shared" si="307"/>
        <v>2993000</v>
      </c>
      <c r="BB83" s="106">
        <f t="shared" si="307"/>
        <v>0</v>
      </c>
      <c r="BC83" s="106">
        <f t="shared" si="307"/>
        <v>0</v>
      </c>
      <c r="BD83" s="106">
        <f t="shared" si="307"/>
        <v>0</v>
      </c>
      <c r="BE83" s="106">
        <f>SUM(BE69:BE82)</f>
        <v>0</v>
      </c>
      <c r="BF83" s="106">
        <f>SUM(BF69:BF82)</f>
        <v>13604800</v>
      </c>
      <c r="BG83" s="107">
        <f>AF83-AS83-BF83</f>
        <v>9874200</v>
      </c>
      <c r="BH83" s="106">
        <f>SUM(BH69:BH82)</f>
        <v>196125784</v>
      </c>
      <c r="BI83" s="106">
        <f>SUM(BI69:BI82)</f>
        <v>22952850</v>
      </c>
      <c r="BJ83" s="168">
        <v>1</v>
      </c>
      <c r="BK83" s="175"/>
      <c r="BL83" s="175"/>
      <c r="BM83" s="755" t="s">
        <v>306</v>
      </c>
      <c r="BN83" s="754"/>
      <c r="BO83" s="754"/>
      <c r="BP83" s="754"/>
      <c r="BQ83" s="754"/>
      <c r="BR83" s="754">
        <f>SUM(BH76-BP77)</f>
        <v>5070000</v>
      </c>
      <c r="BS83" s="650"/>
      <c r="BT83" s="650"/>
      <c r="BU83" s="663"/>
      <c r="BV83" s="46"/>
      <c r="BW83" s="46"/>
      <c r="BX83" s="46"/>
      <c r="BY83" s="46"/>
      <c r="BZ83" s="46"/>
      <c r="CA83" s="46"/>
      <c r="CB83" s="46"/>
      <c r="CC83" s="46"/>
      <c r="CD83" s="46"/>
    </row>
    <row r="84" spans="1:100" s="131" customFormat="1" ht="23.25" customHeight="1" x14ac:dyDescent="0.2">
      <c r="A84" s="394"/>
      <c r="D84" s="394"/>
      <c r="E84" s="394"/>
      <c r="F84" s="394"/>
      <c r="G84" s="394"/>
      <c r="H84" s="394"/>
      <c r="I84" s="394"/>
      <c r="J84" s="394"/>
      <c r="K84" s="394"/>
      <c r="L84" s="394"/>
      <c r="M84" s="394"/>
      <c r="N84" s="394"/>
      <c r="O84" s="394"/>
      <c r="P84" s="394"/>
      <c r="Q84" s="394"/>
      <c r="R84" s="394"/>
      <c r="S84" s="590"/>
      <c r="T84" s="590"/>
      <c r="AS84" s="590"/>
      <c r="BF84" s="590">
        <f>SUM(AS83+BF83)</f>
        <v>173172934</v>
      </c>
      <c r="BG84" s="592">
        <f>AF83-AS83-BF83</f>
        <v>9874200</v>
      </c>
      <c r="BH84" s="683">
        <f>SUM(BI83+AS83+BF83)</f>
        <v>196125784</v>
      </c>
      <c r="BI84" s="684">
        <f>SUM(BG83)</f>
        <v>9874200</v>
      </c>
      <c r="BJ84" s="131" t="s">
        <v>37</v>
      </c>
      <c r="BK84" s="593"/>
      <c r="BL84" s="593"/>
      <c r="BM84" s="757" t="s">
        <v>317</v>
      </c>
      <c r="BN84" s="756"/>
      <c r="BO84" s="756"/>
      <c r="BP84" s="756"/>
      <c r="BQ84" s="756"/>
      <c r="BR84" s="756">
        <v>6900000</v>
      </c>
      <c r="BS84" s="762"/>
      <c r="BT84" s="670"/>
      <c r="BU84" s="670"/>
      <c r="BV84" s="393"/>
      <c r="BW84" s="393"/>
      <c r="BX84" s="393"/>
      <c r="BY84" s="393"/>
      <c r="BZ84" s="393"/>
      <c r="CA84" s="393"/>
      <c r="CB84" s="393"/>
      <c r="CC84" s="393"/>
      <c r="CD84" s="393"/>
      <c r="CE84" s="393"/>
    </row>
    <row r="85" spans="1:100" s="131" customFormat="1" ht="23.25" customHeight="1" x14ac:dyDescent="0.2">
      <c r="A85" s="394"/>
      <c r="D85" s="394"/>
      <c r="E85" s="394"/>
      <c r="F85" s="394"/>
      <c r="G85" s="394"/>
      <c r="H85" s="394"/>
      <c r="I85" s="394"/>
      <c r="J85" s="394"/>
      <c r="K85" s="394"/>
      <c r="L85" s="394"/>
      <c r="M85" s="394"/>
      <c r="N85" s="394"/>
      <c r="O85" s="394"/>
      <c r="P85" s="394"/>
      <c r="Q85" s="394"/>
      <c r="R85" s="394"/>
      <c r="S85" s="590"/>
      <c r="T85" s="590"/>
      <c r="AF85" s="131" t="s">
        <v>40</v>
      </c>
      <c r="AG85" s="594">
        <f>SUM(AG83+AG61)</f>
        <v>84320000</v>
      </c>
      <c r="AH85" s="594">
        <f t="shared" ref="AH85:AR85" si="308">SUM(AH83+AH61)</f>
        <v>70500000</v>
      </c>
      <c r="AI85" s="594">
        <f t="shared" si="308"/>
        <v>30000000</v>
      </c>
      <c r="AJ85" s="594">
        <f t="shared" si="308"/>
        <v>28650000</v>
      </c>
      <c r="AK85" s="594">
        <f t="shared" si="308"/>
        <v>34600000</v>
      </c>
      <c r="AL85" s="594">
        <f t="shared" si="308"/>
        <v>26180000</v>
      </c>
      <c r="AM85" s="594">
        <f t="shared" si="308"/>
        <v>10000000</v>
      </c>
      <c r="AN85" s="594">
        <f t="shared" si="308"/>
        <v>44095950</v>
      </c>
      <c r="AO85" s="594">
        <f t="shared" si="308"/>
        <v>1860000</v>
      </c>
      <c r="AP85" s="594">
        <f t="shared" si="308"/>
        <v>0</v>
      </c>
      <c r="AQ85" s="594">
        <f t="shared" si="308"/>
        <v>0</v>
      </c>
      <c r="AR85" s="594">
        <f t="shared" si="308"/>
        <v>0</v>
      </c>
      <c r="AT85" s="591">
        <f>SUM(AG83+AT83)</f>
        <v>68156800</v>
      </c>
      <c r="AU85" s="591">
        <f t="shared" ref="AU85" si="309">SUM(AH83+AU83)</f>
        <v>20550000</v>
      </c>
      <c r="AV85" s="591">
        <f t="shared" ref="AV85" si="310">SUM(AI83+AV83)</f>
        <v>12450000</v>
      </c>
      <c r="AW85" s="591">
        <f t="shared" ref="AW85" si="311">SUM(AJ83+AW83)</f>
        <v>18525000</v>
      </c>
      <c r="AX85" s="591">
        <f t="shared" ref="AX85" si="312">SUM(AK83+AX83)</f>
        <v>14600000</v>
      </c>
      <c r="AY85" s="591">
        <f t="shared" ref="AY85" si="313">SUM(AL83+AY83)</f>
        <v>1300000</v>
      </c>
      <c r="AZ85" s="591">
        <f t="shared" ref="AZ85" si="314">SUM(AM83+AZ83)</f>
        <v>0</v>
      </c>
      <c r="BA85" s="591">
        <f>SUM(AN83+BA83)</f>
        <v>37591134</v>
      </c>
      <c r="BB85" s="591">
        <f t="shared" ref="BB85" si="315">SUM(AO83+BB83)</f>
        <v>0</v>
      </c>
      <c r="BC85" s="591">
        <f t="shared" ref="BC85" si="316">SUM(AP83+BC83)</f>
        <v>0</v>
      </c>
      <c r="BD85" s="591">
        <f t="shared" ref="BD85" si="317">SUM(AQ83+BD83)</f>
        <v>0</v>
      </c>
      <c r="BE85" s="591">
        <f t="shared" ref="BE85" si="318">SUM(AR83+BE83)</f>
        <v>0</v>
      </c>
      <c r="BF85" s="591">
        <f>SUM(AT85:BE85)</f>
        <v>173172934</v>
      </c>
      <c r="BH85" s="53"/>
      <c r="BI85" s="592">
        <f>SUM(BI83-BI84)</f>
        <v>13078650</v>
      </c>
      <c r="BJ85" s="131" t="s">
        <v>36</v>
      </c>
      <c r="BK85" s="593"/>
      <c r="BL85" s="593"/>
      <c r="BM85" s="758" t="s">
        <v>318</v>
      </c>
      <c r="BN85" s="759"/>
      <c r="BO85" s="759"/>
      <c r="BP85" s="759"/>
      <c r="BQ85" s="759"/>
      <c r="BR85" s="761">
        <v>5000000</v>
      </c>
      <c r="BS85" s="762"/>
      <c r="BT85" s="670"/>
      <c r="BU85" s="670"/>
      <c r="BV85" s="393"/>
      <c r="BW85" s="393"/>
      <c r="BX85" s="393"/>
      <c r="BY85" s="393"/>
      <c r="BZ85" s="393"/>
      <c r="CA85" s="393"/>
      <c r="CB85" s="393"/>
      <c r="CC85" s="393"/>
      <c r="CD85" s="393"/>
      <c r="CE85" s="393"/>
    </row>
    <row r="86" spans="1:100" s="131" customFormat="1" ht="23.25" customHeight="1" x14ac:dyDescent="0.2">
      <c r="A86" s="394"/>
      <c r="D86" s="394"/>
      <c r="E86" s="394"/>
      <c r="F86" s="394"/>
      <c r="G86" s="394"/>
      <c r="H86" s="394"/>
      <c r="I86" s="394"/>
      <c r="J86" s="394"/>
      <c r="K86" s="394"/>
      <c r="L86" s="394"/>
      <c r="M86" s="394"/>
      <c r="N86" s="394"/>
      <c r="O86" s="394"/>
      <c r="P86" s="394"/>
      <c r="Q86" s="394"/>
      <c r="R86" s="394"/>
      <c r="S86" s="590"/>
      <c r="T86" s="590"/>
      <c r="AG86" s="591"/>
      <c r="AH86" s="591"/>
      <c r="AI86" s="591"/>
      <c r="AJ86" s="591"/>
      <c r="AK86" s="591"/>
      <c r="AL86" s="591"/>
      <c r="AM86" s="591"/>
      <c r="AN86" s="591"/>
      <c r="AO86" s="591"/>
      <c r="AP86" s="591"/>
      <c r="AQ86" s="591"/>
      <c r="AR86" s="591"/>
      <c r="AT86" s="591"/>
      <c r="AU86" s="591"/>
      <c r="AV86" s="591"/>
      <c r="AW86" s="591"/>
      <c r="AX86" s="591"/>
      <c r="AY86" s="591"/>
      <c r="AZ86" s="591"/>
      <c r="BA86" s="591"/>
      <c r="BB86" s="591"/>
      <c r="BC86" s="591"/>
      <c r="BD86" s="591"/>
      <c r="BE86" s="591"/>
      <c r="BF86" s="591"/>
      <c r="BH86" s="53"/>
      <c r="BI86" s="592"/>
      <c r="BK86" s="593"/>
      <c r="BL86" s="593"/>
      <c r="BM86" s="758" t="s">
        <v>320</v>
      </c>
      <c r="BN86" s="759"/>
      <c r="BO86" s="759"/>
      <c r="BP86" s="759"/>
      <c r="BQ86" s="759"/>
      <c r="BR86" s="761">
        <v>3000000</v>
      </c>
      <c r="BS86" s="762"/>
      <c r="BT86" s="670"/>
      <c r="BU86" s="670"/>
      <c r="BV86" s="393"/>
      <c r="BW86" s="393"/>
      <c r="BX86" s="393"/>
      <c r="BY86" s="393"/>
      <c r="BZ86" s="393"/>
      <c r="CA86" s="393"/>
      <c r="CB86" s="393"/>
      <c r="CC86" s="393"/>
      <c r="CD86" s="393"/>
      <c r="CE86" s="393"/>
    </row>
    <row r="87" spans="1:100" s="131" customFormat="1" ht="23.25" customHeight="1" x14ac:dyDescent="0.2">
      <c r="A87" s="394"/>
      <c r="D87" s="394"/>
      <c r="E87" s="394"/>
      <c r="F87" s="394"/>
      <c r="G87" s="394"/>
      <c r="H87" s="394"/>
      <c r="I87" s="394"/>
      <c r="J87" s="394"/>
      <c r="K87" s="394"/>
      <c r="L87" s="394"/>
      <c r="M87" s="394"/>
      <c r="N87" s="394"/>
      <c r="O87" s="394"/>
      <c r="P87" s="394"/>
      <c r="Q87" s="394"/>
      <c r="R87" s="394"/>
      <c r="S87" s="590"/>
      <c r="T87" s="590"/>
      <c r="AG87" s="591"/>
      <c r="AH87" s="591"/>
      <c r="AI87" s="591"/>
      <c r="AJ87" s="591"/>
      <c r="AK87" s="591"/>
      <c r="AL87" s="591"/>
      <c r="AM87" s="591"/>
      <c r="AN87" s="591"/>
      <c r="AO87" s="591"/>
      <c r="AP87" s="591"/>
      <c r="AQ87" s="591"/>
      <c r="AR87" s="591"/>
      <c r="AT87" s="591"/>
      <c r="AU87" s="591"/>
      <c r="AV87" s="591"/>
      <c r="AW87" s="591"/>
      <c r="AX87" s="591"/>
      <c r="AY87" s="591"/>
      <c r="AZ87" s="591"/>
      <c r="BA87" s="591"/>
      <c r="BB87" s="591"/>
      <c r="BC87" s="591"/>
      <c r="BD87" s="591"/>
      <c r="BE87" s="591"/>
      <c r="BF87" s="591"/>
      <c r="BH87" s="53"/>
      <c r="BI87" s="592"/>
      <c r="BK87" s="593"/>
      <c r="BL87" s="593"/>
      <c r="BM87" s="758" t="s">
        <v>321</v>
      </c>
      <c r="BN87" s="759"/>
      <c r="BO87" s="759"/>
      <c r="BP87" s="759">
        <v>15</v>
      </c>
      <c r="BQ87" s="759">
        <v>150000</v>
      </c>
      <c r="BR87" s="761">
        <f>SUM(BP87*BQ87)</f>
        <v>2250000</v>
      </c>
      <c r="BS87" s="762"/>
      <c r="BT87" s="670"/>
      <c r="BU87" s="670"/>
      <c r="BV87" s="393"/>
      <c r="BW87" s="393"/>
      <c r="BX87" s="393"/>
      <c r="BY87" s="393"/>
      <c r="BZ87" s="393"/>
      <c r="CA87" s="393"/>
      <c r="CB87" s="393"/>
      <c r="CC87" s="393"/>
      <c r="CD87" s="393"/>
      <c r="CE87" s="393"/>
    </row>
    <row r="88" spans="1:100" s="131" customFormat="1" ht="23.25" customHeight="1" x14ac:dyDescent="0.2">
      <c r="A88" s="394"/>
      <c r="D88" s="394"/>
      <c r="E88" s="394"/>
      <c r="F88" s="394"/>
      <c r="G88" s="394"/>
      <c r="H88" s="394"/>
      <c r="I88" s="394"/>
      <c r="J88" s="394"/>
      <c r="K88" s="394"/>
      <c r="L88" s="394"/>
      <c r="M88" s="394"/>
      <c r="N88" s="394"/>
      <c r="O88" s="394"/>
      <c r="P88" s="394"/>
      <c r="Q88" s="394"/>
      <c r="R88" s="394"/>
      <c r="S88" s="590"/>
      <c r="T88" s="590"/>
      <c r="AG88" s="591"/>
      <c r="AH88" s="591"/>
      <c r="AI88" s="591"/>
      <c r="AJ88" s="591"/>
      <c r="AK88" s="591"/>
      <c r="AL88" s="591"/>
      <c r="AM88" s="591"/>
      <c r="AN88" s="591"/>
      <c r="AO88" s="591"/>
      <c r="AP88" s="591"/>
      <c r="AQ88" s="591"/>
      <c r="AR88" s="591"/>
      <c r="AT88" s="591"/>
      <c r="AU88" s="591"/>
      <c r="AV88" s="591"/>
      <c r="AW88" s="591"/>
      <c r="AX88" s="591"/>
      <c r="AY88" s="591"/>
      <c r="AZ88" s="591"/>
      <c r="BA88" s="591"/>
      <c r="BB88" s="591"/>
      <c r="BC88" s="591"/>
      <c r="BD88" s="591"/>
      <c r="BE88" s="591"/>
      <c r="BF88" s="591"/>
      <c r="BH88" s="53"/>
      <c r="BI88" s="592"/>
      <c r="BK88" s="593"/>
      <c r="BL88" s="593"/>
      <c r="BM88" s="758" t="s">
        <v>322</v>
      </c>
      <c r="BN88" s="759"/>
      <c r="BO88" s="759"/>
      <c r="BP88" s="759">
        <v>1</v>
      </c>
      <c r="BQ88" s="759">
        <v>3000000</v>
      </c>
      <c r="BR88" s="761">
        <f>SUM(BP88*BQ88)</f>
        <v>3000000</v>
      </c>
      <c r="BS88" s="762"/>
      <c r="BT88" s="670"/>
      <c r="BU88" s="670"/>
      <c r="BV88" s="393"/>
      <c r="BW88" s="393"/>
      <c r="BX88" s="393"/>
      <c r="BY88" s="393"/>
      <c r="BZ88" s="393"/>
      <c r="CA88" s="393"/>
      <c r="CB88" s="393"/>
      <c r="CC88" s="393"/>
      <c r="CD88" s="393"/>
      <c r="CE88" s="393"/>
    </row>
    <row r="89" spans="1:100" s="6" customFormat="1" ht="23.25" customHeight="1" x14ac:dyDescent="0.2">
      <c r="A89" s="55"/>
      <c r="C89" s="55"/>
      <c r="E89" s="65"/>
      <c r="F89" s="65"/>
      <c r="G89" s="65"/>
      <c r="H89" s="65"/>
      <c r="I89" s="65"/>
      <c r="J89" s="65"/>
      <c r="K89" s="65"/>
      <c r="L89" s="65"/>
      <c r="M89" s="65"/>
      <c r="N89" s="65"/>
      <c r="O89" s="65"/>
      <c r="P89" s="65"/>
      <c r="Q89" s="65"/>
      <c r="R89" s="55"/>
      <c r="S89" s="235"/>
      <c r="T89" s="48"/>
      <c r="U89" s="66"/>
      <c r="V89" s="66"/>
      <c r="W89" s="66"/>
      <c r="X89" s="66"/>
      <c r="Y89" s="66"/>
      <c r="Z89" s="66"/>
      <c r="AA89" s="66"/>
      <c r="AB89" s="66"/>
      <c r="AC89" s="66"/>
      <c r="AD89" s="66"/>
      <c r="AE89" s="66"/>
      <c r="AF89" s="59"/>
      <c r="AG89" s="48"/>
      <c r="AH89" s="48"/>
      <c r="AI89" s="48"/>
      <c r="AJ89" s="48"/>
      <c r="AK89" s="48"/>
      <c r="AL89" s="48">
        <v>32180000</v>
      </c>
      <c r="AM89" s="48"/>
      <c r="AN89" s="48"/>
      <c r="AO89" s="48"/>
      <c r="AP89" s="48"/>
      <c r="AQ89" s="48"/>
      <c r="AR89" s="48"/>
      <c r="AS89" s="48"/>
      <c r="AT89" s="48"/>
      <c r="AU89" s="48"/>
      <c r="AV89" s="48"/>
      <c r="AW89" s="48"/>
      <c r="AX89" s="48"/>
      <c r="AY89" s="48"/>
      <c r="AZ89" s="48"/>
      <c r="BA89" s="48"/>
      <c r="BB89" s="48"/>
      <c r="BC89" s="48"/>
      <c r="BD89" s="48"/>
      <c r="BE89" s="48"/>
      <c r="BF89" s="48"/>
      <c r="BG89" s="48"/>
      <c r="BH89" s="48"/>
      <c r="BI89" s="48"/>
      <c r="BK89" s="172"/>
      <c r="BL89" s="172"/>
      <c r="BM89" s="767" t="s">
        <v>319</v>
      </c>
      <c r="BN89" s="767"/>
      <c r="BO89" s="767"/>
      <c r="BP89" s="767"/>
      <c r="BQ89" s="767"/>
      <c r="BR89" s="768">
        <v>1000000</v>
      </c>
      <c r="BS89" s="763"/>
      <c r="BT89" s="764"/>
      <c r="BU89" s="765"/>
      <c r="BV89" s="28"/>
      <c r="BW89" s="28"/>
      <c r="BX89" s="28"/>
      <c r="BY89" s="28"/>
      <c r="BZ89" s="28"/>
      <c r="CA89" s="28"/>
      <c r="CB89" s="28"/>
      <c r="CC89" s="28"/>
      <c r="CD89" s="28"/>
    </row>
    <row r="90" spans="1:100" s="21" customFormat="1" ht="23.25" customHeight="1" x14ac:dyDescent="0.2">
      <c r="A90" s="645"/>
      <c r="B90" s="142"/>
      <c r="C90" s="131"/>
      <c r="D90" s="24"/>
      <c r="E90" s="24"/>
      <c r="F90" s="24"/>
      <c r="G90" s="24"/>
      <c r="H90" s="24"/>
      <c r="I90" s="24"/>
      <c r="J90" s="24"/>
      <c r="K90" s="24"/>
      <c r="L90" s="24"/>
      <c r="M90" s="24"/>
      <c r="N90" s="24"/>
      <c r="O90" s="24"/>
      <c r="P90" s="24"/>
      <c r="Q90" s="24"/>
      <c r="R90" s="24"/>
      <c r="S90" s="224"/>
      <c r="T90" s="237"/>
      <c r="U90" s="143"/>
      <c r="V90" s="143"/>
      <c r="W90" s="143"/>
      <c r="X90" s="143"/>
      <c r="Y90" s="143"/>
      <c r="Z90" s="143"/>
      <c r="AA90" s="143"/>
      <c r="AB90" s="143"/>
      <c r="AC90" s="143"/>
      <c r="AD90" s="143"/>
      <c r="AE90" s="144"/>
      <c r="AF90" s="24"/>
      <c r="AG90" s="143"/>
      <c r="AH90" s="143"/>
      <c r="AI90" s="143"/>
      <c r="AJ90" s="143"/>
      <c r="AK90" s="143"/>
      <c r="AL90" s="568">
        <f>SUM(AL85-AL89)</f>
        <v>-6000000</v>
      </c>
      <c r="AM90" s="143"/>
      <c r="AN90" s="143"/>
      <c r="AO90" s="143"/>
      <c r="AP90" s="143"/>
      <c r="AQ90" s="143"/>
      <c r="AR90" s="143"/>
      <c r="AS90" s="568"/>
      <c r="AT90" s="591"/>
      <c r="AU90" s="591"/>
      <c r="AV90" s="591"/>
      <c r="AW90" s="591"/>
      <c r="AX90" s="591"/>
      <c r="AY90" s="591"/>
      <c r="AZ90" s="591"/>
      <c r="BA90" s="591"/>
      <c r="BB90" s="591"/>
      <c r="BC90" s="591"/>
      <c r="BJ90" s="24"/>
      <c r="BK90" s="171"/>
      <c r="BL90" s="171"/>
      <c r="BM90" s="143"/>
      <c r="BN90" s="597"/>
      <c r="BO90" s="597"/>
      <c r="BP90" s="597"/>
      <c r="BQ90" s="597"/>
      <c r="BR90" s="760">
        <f>SUM(BR81:BR89)</f>
        <v>27540000</v>
      </c>
      <c r="BS90" s="24"/>
      <c r="BT90" s="647"/>
      <c r="BU90" s="658"/>
      <c r="BV90" s="143"/>
      <c r="BW90" s="143"/>
      <c r="BX90" s="145"/>
      <c r="BY90" s="145"/>
      <c r="BZ90" s="145"/>
      <c r="CA90" s="142"/>
      <c r="CB90" s="142"/>
      <c r="CC90" s="145"/>
      <c r="CD90" s="145"/>
      <c r="CE90" s="25"/>
      <c r="CF90" s="25"/>
      <c r="CG90" s="25"/>
      <c r="CH90" s="25"/>
      <c r="CI90" s="25"/>
      <c r="CJ90" s="147"/>
      <c r="CK90" s="25"/>
      <c r="CL90" s="25"/>
      <c r="CM90" s="25"/>
      <c r="CN90" s="25"/>
      <c r="CO90" s="25"/>
      <c r="CP90" s="25"/>
      <c r="CQ90" s="25"/>
      <c r="CR90" s="25"/>
      <c r="CS90" s="25"/>
      <c r="CT90" s="25"/>
      <c r="CU90" s="25"/>
      <c r="CV90" s="25"/>
    </row>
    <row r="91" spans="1:100" s="21" customFormat="1" ht="23.25" customHeight="1" x14ac:dyDescent="0.2">
      <c r="A91" s="645"/>
      <c r="B91" s="142"/>
      <c r="C91" s="131"/>
      <c r="D91" s="24"/>
      <c r="E91" s="24"/>
      <c r="F91" s="24"/>
      <c r="G91" s="24"/>
      <c r="H91" s="24"/>
      <c r="I91" s="24"/>
      <c r="J91" s="24"/>
      <c r="K91" s="24"/>
      <c r="L91" s="24"/>
      <c r="M91" s="24"/>
      <c r="N91" s="24"/>
      <c r="O91" s="24"/>
      <c r="P91" s="24"/>
      <c r="Q91" s="24"/>
      <c r="R91" s="24"/>
      <c r="S91" s="224"/>
      <c r="T91" s="237"/>
      <c r="U91" s="143"/>
      <c r="V91" s="143"/>
      <c r="W91" s="143"/>
      <c r="X91" s="143"/>
      <c r="Y91" s="143"/>
      <c r="Z91" s="143"/>
      <c r="AA91" s="143"/>
      <c r="AB91" s="143"/>
      <c r="AC91" s="143"/>
      <c r="AD91" s="143"/>
      <c r="AE91" s="144"/>
      <c r="AF91" s="24"/>
      <c r="AG91" s="143"/>
      <c r="AH91" s="143"/>
      <c r="AI91" s="143"/>
      <c r="AJ91" s="143"/>
      <c r="AK91" s="143"/>
      <c r="AL91" s="143"/>
      <c r="AM91" s="143"/>
      <c r="AN91" s="143"/>
      <c r="AO91" s="143"/>
      <c r="AP91" s="143"/>
      <c r="AQ91" s="143"/>
      <c r="AR91" s="143"/>
      <c r="AS91" s="568"/>
      <c r="AT91" s="591"/>
      <c r="AU91" s="591"/>
      <c r="AV91" s="591"/>
      <c r="AW91" s="591"/>
      <c r="AX91" s="591"/>
      <c r="AY91" s="591"/>
      <c r="AZ91" s="591"/>
      <c r="BA91" s="591"/>
      <c r="BB91" s="591"/>
      <c r="BC91" s="591"/>
      <c r="BJ91" s="24"/>
      <c r="BK91" s="171"/>
      <c r="BL91" s="171"/>
      <c r="BM91" s="143"/>
      <c r="BN91" s="597"/>
      <c r="BO91" s="597"/>
      <c r="BP91" s="597"/>
      <c r="BQ91" s="597"/>
      <c r="BR91" s="597"/>
      <c r="BS91" s="24"/>
      <c r="BT91" s="647"/>
      <c r="BU91" s="658"/>
      <c r="BV91" s="143"/>
      <c r="BW91" s="143"/>
      <c r="BX91" s="145"/>
      <c r="BY91" s="145"/>
      <c r="BZ91" s="145"/>
      <c r="CA91" s="142"/>
      <c r="CB91" s="142"/>
      <c r="CC91" s="145"/>
      <c r="CD91" s="145"/>
      <c r="CE91" s="25"/>
      <c r="CF91" s="25"/>
      <c r="CG91" s="25"/>
      <c r="CH91" s="25"/>
      <c r="CI91" s="25"/>
      <c r="CJ91" s="147"/>
      <c r="CK91" s="25"/>
      <c r="CL91" s="25"/>
      <c r="CM91" s="25"/>
      <c r="CN91" s="25"/>
      <c r="CO91" s="25"/>
      <c r="CP91" s="25"/>
      <c r="CQ91" s="25"/>
      <c r="CR91" s="25"/>
      <c r="CS91" s="25"/>
      <c r="CT91" s="25"/>
      <c r="CU91" s="25"/>
      <c r="CV91" s="25"/>
    </row>
    <row r="92" spans="1:100" s="21" customFormat="1" ht="23.25" customHeight="1" x14ac:dyDescent="0.2">
      <c r="A92" s="645"/>
      <c r="B92" s="142"/>
      <c r="C92" s="131"/>
      <c r="D92" s="24"/>
      <c r="E92" s="24"/>
      <c r="F92" s="24"/>
      <c r="G92" s="24"/>
      <c r="H92" s="24"/>
      <c r="I92" s="24"/>
      <c r="J92" s="24"/>
      <c r="K92" s="24"/>
      <c r="L92" s="24"/>
      <c r="M92" s="24"/>
      <c r="N92" s="24"/>
      <c r="O92" s="24"/>
      <c r="P92" s="24"/>
      <c r="Q92" s="24"/>
      <c r="R92" s="24"/>
      <c r="S92" s="224"/>
      <c r="T92" s="237"/>
      <c r="U92" s="143"/>
      <c r="V92" s="143"/>
      <c r="W92" s="143"/>
      <c r="X92" s="143"/>
      <c r="Y92" s="143"/>
      <c r="Z92" s="143"/>
      <c r="AA92" s="143"/>
      <c r="AB92" s="143"/>
      <c r="AC92" s="143"/>
      <c r="AD92" s="143"/>
      <c r="AE92" s="144"/>
      <c r="AF92" s="24"/>
      <c r="AG92" s="143"/>
      <c r="AH92" s="143"/>
      <c r="AI92" s="143"/>
      <c r="AJ92" s="143"/>
      <c r="AK92" s="143"/>
      <c r="AL92" s="143"/>
      <c r="AM92" s="143"/>
      <c r="AN92" s="143"/>
      <c r="AO92" s="143"/>
      <c r="AP92" s="143"/>
      <c r="AQ92" s="143"/>
      <c r="AR92" s="143"/>
      <c r="AS92" s="568"/>
      <c r="AT92" s="591"/>
      <c r="AU92" s="591"/>
      <c r="AV92" s="591"/>
      <c r="AW92" s="591"/>
      <c r="AX92" s="591"/>
      <c r="AY92" s="591"/>
      <c r="AZ92" s="591"/>
      <c r="BA92" s="591"/>
      <c r="BB92" s="591"/>
      <c r="BC92" s="591"/>
      <c r="BJ92" s="24"/>
      <c r="BK92" s="171"/>
      <c r="BL92" s="171"/>
      <c r="BM92" s="143"/>
      <c r="BN92" s="597"/>
      <c r="BO92" s="597"/>
      <c r="BP92" s="597"/>
      <c r="BQ92" s="597"/>
      <c r="BR92" s="597"/>
      <c r="BS92" s="24"/>
      <c r="BT92" s="647"/>
      <c r="BU92" s="658"/>
      <c r="BV92" s="143"/>
      <c r="BW92" s="143"/>
      <c r="BX92" s="145"/>
      <c r="BY92" s="145"/>
      <c r="BZ92" s="145"/>
      <c r="CA92" s="142"/>
      <c r="CB92" s="142"/>
      <c r="CC92" s="145"/>
      <c r="CD92" s="145"/>
      <c r="CE92" s="25"/>
      <c r="CF92" s="25"/>
      <c r="CG92" s="25"/>
      <c r="CH92" s="25"/>
      <c r="CI92" s="25"/>
      <c r="CJ92" s="147"/>
      <c r="CK92" s="25"/>
      <c r="CL92" s="25"/>
      <c r="CM92" s="25"/>
      <c r="CN92" s="25"/>
      <c r="CO92" s="25"/>
      <c r="CP92" s="25"/>
      <c r="CQ92" s="25"/>
      <c r="CR92" s="25"/>
      <c r="CS92" s="25"/>
      <c r="CT92" s="25"/>
      <c r="CU92" s="25"/>
      <c r="CV92" s="25"/>
    </row>
    <row r="93" spans="1:100" s="21" customFormat="1" ht="24.75" customHeight="1" x14ac:dyDescent="0.2">
      <c r="A93" s="645"/>
      <c r="B93" s="142"/>
      <c r="C93" s="131"/>
      <c r="D93" s="24"/>
      <c r="E93" s="24"/>
      <c r="F93" s="24"/>
      <c r="G93" s="24"/>
      <c r="H93" s="24"/>
      <c r="I93" s="24"/>
      <c r="J93" s="24"/>
      <c r="K93" s="24"/>
      <c r="L93" s="24"/>
      <c r="M93" s="24"/>
      <c r="N93" s="24"/>
      <c r="O93" s="24"/>
      <c r="P93" s="24"/>
      <c r="Q93" s="24"/>
      <c r="R93" s="24"/>
      <c r="S93" s="224"/>
      <c r="T93" s="237"/>
      <c r="U93" s="143"/>
      <c r="V93" s="143"/>
      <c r="W93" s="143"/>
      <c r="X93" s="143"/>
      <c r="Y93" s="143"/>
      <c r="Z93" s="143"/>
      <c r="AA93" s="143"/>
      <c r="AB93" s="143"/>
      <c r="AC93" s="143"/>
      <c r="AD93" s="143"/>
      <c r="AE93" s="144"/>
      <c r="AF93" s="24"/>
      <c r="AG93" s="143"/>
      <c r="AH93" s="143"/>
      <c r="AI93" s="143"/>
      <c r="AJ93" s="143"/>
      <c r="AK93" s="143"/>
      <c r="AL93" s="143"/>
      <c r="AM93" s="143"/>
      <c r="AN93" s="143"/>
      <c r="AO93" s="143"/>
      <c r="AP93" s="143"/>
      <c r="AQ93" s="143"/>
      <c r="AR93" s="143"/>
      <c r="AS93" s="568"/>
      <c r="AT93" s="591"/>
      <c r="AU93" s="591"/>
      <c r="AV93" s="591"/>
      <c r="AW93" s="591"/>
      <c r="AX93" s="591"/>
      <c r="AY93" s="591"/>
      <c r="AZ93" s="591"/>
      <c r="BA93" s="591"/>
      <c r="BB93" s="591"/>
      <c r="BC93" s="591"/>
      <c r="BJ93" s="24"/>
      <c r="BK93" s="171"/>
      <c r="BL93" s="171"/>
      <c r="BM93" s="143"/>
      <c r="BN93" s="597"/>
      <c r="BO93" s="597"/>
      <c r="BP93" s="597"/>
      <c r="BQ93" s="597"/>
      <c r="BR93" s="597"/>
      <c r="BS93" s="24"/>
      <c r="BT93" s="647"/>
      <c r="BU93" s="658"/>
      <c r="BV93" s="143"/>
      <c r="BW93" s="143"/>
      <c r="BX93" s="145"/>
      <c r="BY93" s="145"/>
      <c r="BZ93" s="145"/>
      <c r="CA93" s="142"/>
      <c r="CB93" s="142"/>
      <c r="CC93" s="145"/>
      <c r="CD93" s="145"/>
      <c r="CE93" s="25"/>
      <c r="CF93" s="25"/>
      <c r="CG93" s="25"/>
      <c r="CH93" s="25"/>
      <c r="CI93" s="25"/>
      <c r="CJ93" s="147"/>
      <c r="CK93" s="25"/>
      <c r="CL93" s="25"/>
      <c r="CM93" s="25"/>
      <c r="CN93" s="25"/>
      <c r="CO93" s="25"/>
      <c r="CP93" s="25"/>
      <c r="CQ93" s="25"/>
      <c r="CR93" s="25"/>
      <c r="CS93" s="25"/>
      <c r="CT93" s="25"/>
      <c r="CU93" s="25"/>
      <c r="CV93" s="25"/>
    </row>
    <row r="94" spans="1:100" s="21" customFormat="1" ht="25.5" customHeight="1" x14ac:dyDescent="0.2">
      <c r="A94" s="645"/>
      <c r="B94" s="142"/>
      <c r="C94" s="131"/>
      <c r="D94" s="24"/>
      <c r="E94" s="24"/>
      <c r="F94" s="24"/>
      <c r="G94" s="24"/>
      <c r="H94" s="24"/>
      <c r="I94" s="24"/>
      <c r="J94" s="24"/>
      <c r="K94" s="24"/>
      <c r="L94" s="24"/>
      <c r="M94" s="24"/>
      <c r="N94" s="24"/>
      <c r="O94" s="24"/>
      <c r="P94" s="24"/>
      <c r="Q94" s="24"/>
      <c r="R94" s="24"/>
      <c r="S94" s="224"/>
      <c r="T94" s="237"/>
      <c r="U94" s="143"/>
      <c r="V94" s="143"/>
      <c r="W94" s="143"/>
      <c r="X94" s="143"/>
      <c r="Y94" s="143"/>
      <c r="Z94" s="143"/>
      <c r="AA94" s="143"/>
      <c r="AB94" s="143"/>
      <c r="AC94" s="143"/>
      <c r="AD94" s="143"/>
      <c r="AE94" s="144"/>
      <c r="AF94" s="24"/>
      <c r="AG94" s="143"/>
      <c r="AH94" s="143"/>
      <c r="AI94" s="143"/>
      <c r="AJ94" s="143"/>
      <c r="AK94" s="143"/>
      <c r="AL94" s="143"/>
      <c r="AM94" s="143"/>
      <c r="AN94" s="143"/>
      <c r="AO94" s="143"/>
      <c r="AP94" s="143"/>
      <c r="AQ94" s="143"/>
      <c r="AR94" s="143"/>
      <c r="AS94" s="568"/>
      <c r="AT94" s="591"/>
      <c r="AU94" s="591"/>
      <c r="AV94" s="591"/>
      <c r="AW94" s="591"/>
      <c r="AX94" s="591"/>
      <c r="AY94" s="591"/>
      <c r="AZ94" s="591"/>
      <c r="BA94" s="591"/>
      <c r="BB94" s="591"/>
      <c r="BC94" s="591"/>
      <c r="BJ94" s="24"/>
      <c r="BK94" s="171"/>
      <c r="BL94" s="171"/>
      <c r="BM94" s="143"/>
      <c r="BN94" s="597"/>
      <c r="BO94" s="597"/>
      <c r="BP94" s="597"/>
      <c r="BQ94" s="597"/>
      <c r="BR94" s="597"/>
      <c r="BS94" s="24"/>
      <c r="BT94" s="647"/>
      <c r="BU94" s="658"/>
      <c r="BV94" s="143"/>
      <c r="BW94" s="143"/>
      <c r="BX94" s="145"/>
      <c r="BY94" s="145"/>
      <c r="BZ94" s="145"/>
      <c r="CA94" s="142"/>
      <c r="CB94" s="142"/>
      <c r="CC94" s="145"/>
      <c r="CD94" s="145"/>
      <c r="CE94" s="25"/>
      <c r="CF94" s="25"/>
      <c r="CG94" s="25"/>
      <c r="CH94" s="25"/>
      <c r="CI94" s="25"/>
      <c r="CJ94" s="147"/>
      <c r="CK94" s="25"/>
      <c r="CL94" s="25"/>
      <c r="CM94" s="25"/>
      <c r="CN94" s="25"/>
      <c r="CO94" s="25"/>
      <c r="CP94" s="25"/>
      <c r="CQ94" s="25"/>
      <c r="CR94" s="25"/>
      <c r="CS94" s="25"/>
      <c r="CT94" s="25"/>
      <c r="CU94" s="25"/>
      <c r="CV94" s="25"/>
    </row>
    <row r="95" spans="1:100" s="21" customFormat="1" ht="25.5" customHeight="1" x14ac:dyDescent="0.2">
      <c r="A95" s="645"/>
      <c r="B95" s="142"/>
      <c r="C95" s="131"/>
      <c r="D95" s="24"/>
      <c r="E95" s="24"/>
      <c r="F95" s="24"/>
      <c r="G95" s="24"/>
      <c r="H95" s="24"/>
      <c r="I95" s="24"/>
      <c r="J95" s="24"/>
      <c r="K95" s="24"/>
      <c r="L95" s="24"/>
      <c r="M95" s="24"/>
      <c r="N95" s="24"/>
      <c r="O95" s="24"/>
      <c r="P95" s="24"/>
      <c r="Q95" s="24"/>
      <c r="R95" s="24"/>
      <c r="S95" s="224"/>
      <c r="T95" s="237"/>
      <c r="U95" s="143"/>
      <c r="V95" s="143"/>
      <c r="W95" s="143"/>
      <c r="X95" s="143"/>
      <c r="Y95" s="143"/>
      <c r="Z95" s="143"/>
      <c r="AA95" s="143"/>
      <c r="AB95" s="143"/>
      <c r="AC95" s="143"/>
      <c r="AD95" s="143"/>
      <c r="AE95" s="144"/>
      <c r="AF95" s="24"/>
      <c r="AG95" s="143"/>
      <c r="AH95" s="143"/>
      <c r="AI95" s="143"/>
      <c r="AJ95" s="143"/>
      <c r="AK95" s="143"/>
      <c r="AL95" s="143"/>
      <c r="AM95" s="143"/>
      <c r="AN95" s="143"/>
      <c r="AO95" s="143"/>
      <c r="AP95" s="143"/>
      <c r="AQ95" s="143"/>
      <c r="AR95" s="143"/>
      <c r="AS95" s="568"/>
      <c r="AT95" s="591"/>
      <c r="AU95" s="591"/>
      <c r="AV95" s="591"/>
      <c r="AW95" s="591"/>
      <c r="AX95" s="591"/>
      <c r="AY95" s="591"/>
      <c r="AZ95" s="591"/>
      <c r="BA95" s="591"/>
      <c r="BB95" s="591"/>
      <c r="BC95" s="591"/>
      <c r="BJ95" s="24"/>
      <c r="BK95" s="171"/>
      <c r="BL95" s="171"/>
      <c r="BM95" s="143"/>
      <c r="BN95" s="597"/>
      <c r="BO95" s="597"/>
      <c r="BP95" s="597"/>
      <c r="BQ95" s="597"/>
      <c r="BR95" s="597"/>
      <c r="BS95" s="24"/>
      <c r="BT95" s="647"/>
      <c r="BU95" s="658"/>
      <c r="BV95" s="143"/>
      <c r="BW95" s="143"/>
      <c r="BX95" s="145"/>
      <c r="BY95" s="145"/>
      <c r="BZ95" s="145"/>
      <c r="CA95" s="142"/>
      <c r="CB95" s="142"/>
      <c r="CC95" s="145"/>
      <c r="CD95" s="145"/>
      <c r="CE95" s="25"/>
      <c r="CF95" s="25"/>
      <c r="CG95" s="25"/>
      <c r="CH95" s="25"/>
      <c r="CI95" s="25"/>
      <c r="CJ95" s="147"/>
      <c r="CK95" s="25"/>
      <c r="CL95" s="25"/>
      <c r="CM95" s="25"/>
      <c r="CN95" s="25"/>
      <c r="CO95" s="25"/>
      <c r="CP95" s="25"/>
      <c r="CQ95" s="25"/>
      <c r="CR95" s="25"/>
      <c r="CS95" s="25"/>
      <c r="CT95" s="25"/>
      <c r="CU95" s="25"/>
      <c r="CV95" s="25"/>
    </row>
    <row r="96" spans="1:100" s="21" customFormat="1" ht="25.5" customHeight="1" x14ac:dyDescent="0.2">
      <c r="A96" s="776" t="s">
        <v>9</v>
      </c>
      <c r="B96" s="777"/>
      <c r="C96" s="131" t="s">
        <v>277</v>
      </c>
      <c r="D96" s="24"/>
      <c r="E96" s="24"/>
      <c r="F96" s="24"/>
      <c r="G96" s="24"/>
      <c r="H96" s="24"/>
      <c r="I96" s="24"/>
      <c r="J96" s="24"/>
      <c r="K96" s="24"/>
      <c r="L96" s="24"/>
      <c r="M96" s="24"/>
      <c r="N96" s="24"/>
      <c r="O96" s="24"/>
      <c r="P96" s="24"/>
      <c r="Q96" s="24"/>
      <c r="R96" s="24"/>
      <c r="S96" s="224"/>
      <c r="T96" s="237"/>
      <c r="U96" s="143"/>
      <c r="V96" s="143"/>
      <c r="W96" s="143"/>
      <c r="X96" s="143"/>
      <c r="Y96" s="143"/>
      <c r="Z96" s="143"/>
      <c r="AA96" s="143"/>
      <c r="AB96" s="143"/>
      <c r="AC96" s="143"/>
      <c r="AD96" s="143"/>
      <c r="AE96" s="144"/>
      <c r="AF96" s="24"/>
      <c r="AG96" s="143"/>
      <c r="AH96" s="143"/>
      <c r="AI96" s="143"/>
      <c r="AJ96" s="143"/>
      <c r="AK96" s="143"/>
      <c r="AL96" s="143"/>
      <c r="AM96" s="143"/>
      <c r="AN96" s="143"/>
      <c r="AO96" s="143"/>
      <c r="AP96" s="143"/>
      <c r="AQ96" s="143"/>
      <c r="AR96" s="143"/>
      <c r="AS96" s="568"/>
      <c r="AT96" s="591"/>
      <c r="AU96" s="591"/>
      <c r="AV96" s="591"/>
      <c r="AW96" s="591"/>
      <c r="AX96" s="591"/>
      <c r="AY96" s="591"/>
      <c r="AZ96" s="591"/>
      <c r="BA96" s="591"/>
      <c r="BB96" s="591"/>
      <c r="BC96" s="591"/>
      <c r="BJ96" s="24"/>
      <c r="BK96" s="171"/>
      <c r="BL96" s="171"/>
      <c r="BM96" s="143"/>
      <c r="BN96" s="597"/>
      <c r="BO96" s="597"/>
      <c r="BP96" s="597"/>
      <c r="BQ96" s="597"/>
      <c r="BR96" s="597"/>
      <c r="BS96" s="24"/>
      <c r="BT96" s="647"/>
      <c r="BU96" s="658"/>
      <c r="BV96" s="143"/>
      <c r="BW96" s="143"/>
      <c r="BX96" s="145"/>
      <c r="BY96" s="145"/>
      <c r="BZ96" s="145"/>
      <c r="CA96" s="142"/>
      <c r="CB96" s="142"/>
      <c r="CC96" s="145"/>
      <c r="CD96" s="145"/>
      <c r="CE96" s="25"/>
      <c r="CF96" s="25"/>
      <c r="CG96" s="25"/>
      <c r="CH96" s="25"/>
      <c r="CI96" s="25"/>
      <c r="CJ96" s="147"/>
      <c r="CK96" s="25"/>
      <c r="CL96" s="25"/>
      <c r="CM96" s="25"/>
      <c r="CN96" s="25"/>
      <c r="CO96" s="25"/>
      <c r="CP96" s="25"/>
      <c r="CQ96" s="25"/>
      <c r="CR96" s="25"/>
      <c r="CS96" s="25"/>
      <c r="CT96" s="25"/>
      <c r="CU96" s="25"/>
      <c r="CV96" s="25"/>
    </row>
    <row r="97" spans="1:100" s="21" customFormat="1" ht="25.5" customHeight="1" x14ac:dyDescent="0.2">
      <c r="A97" s="778" t="s">
        <v>10</v>
      </c>
      <c r="B97" s="779"/>
      <c r="C97" s="149" t="s">
        <v>84</v>
      </c>
      <c r="D97" s="150"/>
      <c r="E97" s="150"/>
      <c r="F97" s="150"/>
      <c r="G97" s="150"/>
      <c r="H97" s="150"/>
      <c r="I97" s="150"/>
      <c r="J97" s="150"/>
      <c r="K97" s="150"/>
      <c r="L97" s="150"/>
      <c r="M97" s="150"/>
      <c r="N97" s="150"/>
      <c r="O97" s="150"/>
      <c r="P97" s="150"/>
      <c r="Q97" s="150"/>
      <c r="R97" s="150"/>
      <c r="S97" s="225"/>
      <c r="T97" s="238"/>
      <c r="U97" s="151"/>
      <c r="V97" s="151"/>
      <c r="W97" s="151"/>
      <c r="X97" s="151"/>
      <c r="Y97" s="151"/>
      <c r="Z97" s="151"/>
      <c r="AA97" s="151"/>
      <c r="AB97" s="151"/>
      <c r="AC97" s="151"/>
      <c r="AD97" s="151"/>
      <c r="AE97" s="152"/>
      <c r="AF97" s="150"/>
      <c r="AG97" s="151"/>
      <c r="AH97" s="151"/>
      <c r="AI97" s="151"/>
      <c r="AJ97" s="151"/>
      <c r="AK97" s="151"/>
      <c r="AL97" s="151"/>
      <c r="AM97" s="151"/>
      <c r="AN97" s="151"/>
      <c r="AO97" s="151"/>
      <c r="AP97" s="151"/>
      <c r="AQ97" s="151"/>
      <c r="AR97" s="151"/>
      <c r="AS97" s="152"/>
      <c r="AT97" s="151"/>
      <c r="AU97" s="151"/>
      <c r="AV97" s="633"/>
      <c r="AW97" s="152"/>
      <c r="AX97" s="151"/>
      <c r="AY97" s="151"/>
      <c r="AZ97" s="151"/>
      <c r="BA97" s="151"/>
      <c r="BB97" s="151"/>
      <c r="BC97" s="151"/>
      <c r="BD97" s="151"/>
      <c r="BE97" s="151"/>
      <c r="BF97" s="152"/>
      <c r="BG97" s="152"/>
      <c r="BH97" s="148"/>
      <c r="BI97" s="148"/>
      <c r="BJ97" s="24"/>
      <c r="BK97" s="171"/>
      <c r="BL97" s="171"/>
      <c r="BM97" s="24"/>
      <c r="BN97" s="598"/>
      <c r="BO97" s="598"/>
      <c r="BP97" s="598"/>
      <c r="BQ97" s="598"/>
      <c r="BR97" s="598"/>
      <c r="BS97" s="24"/>
      <c r="BT97" s="647"/>
      <c r="BU97" s="658"/>
      <c r="BV97" s="24"/>
      <c r="BW97" s="24"/>
      <c r="BX97" s="24"/>
      <c r="BY97" s="24"/>
      <c r="BZ97" s="24"/>
      <c r="CA97" s="24"/>
      <c r="CB97" s="24"/>
      <c r="CC97" s="145"/>
      <c r="CD97" s="145"/>
      <c r="CE97" s="25">
        <v>1100000</v>
      </c>
      <c r="CF97" s="25"/>
      <c r="CG97" s="25"/>
      <c r="CH97" s="25"/>
      <c r="CI97" s="25"/>
      <c r="CJ97" s="147"/>
      <c r="CK97" s="25"/>
      <c r="CL97" s="25"/>
      <c r="CM97" s="25"/>
      <c r="CN97" s="25"/>
      <c r="CO97" s="25"/>
      <c r="CP97" s="25"/>
      <c r="CQ97" s="25"/>
      <c r="CR97" s="25"/>
      <c r="CS97" s="25"/>
      <c r="CT97" s="25"/>
      <c r="CU97" s="25"/>
      <c r="CV97" s="25"/>
    </row>
    <row r="98" spans="1:100" s="8" customFormat="1" ht="25.5" customHeight="1" x14ac:dyDescent="0.2">
      <c r="A98" s="797" t="s">
        <v>11</v>
      </c>
      <c r="B98" s="800" t="s">
        <v>12</v>
      </c>
      <c r="C98" s="800" t="s">
        <v>26</v>
      </c>
      <c r="D98" s="819" t="s">
        <v>13</v>
      </c>
      <c r="E98" s="819"/>
      <c r="F98" s="819"/>
      <c r="G98" s="819"/>
      <c r="H98" s="819"/>
      <c r="I98" s="819"/>
      <c r="J98" s="819"/>
      <c r="K98" s="819"/>
      <c r="L98" s="819"/>
      <c r="M98" s="819"/>
      <c r="N98" s="819"/>
      <c r="O98" s="819"/>
      <c r="P98" s="819"/>
      <c r="Q98" s="819"/>
      <c r="R98" s="800" t="s">
        <v>24</v>
      </c>
      <c r="S98" s="820" t="s">
        <v>21</v>
      </c>
      <c r="T98" s="821"/>
      <c r="U98" s="821"/>
      <c r="V98" s="821"/>
      <c r="W98" s="821"/>
      <c r="X98" s="821"/>
      <c r="Y98" s="821"/>
      <c r="Z98" s="821"/>
      <c r="AA98" s="821"/>
      <c r="AB98" s="821"/>
      <c r="AC98" s="821"/>
      <c r="AD98" s="821"/>
      <c r="AE98" s="822"/>
      <c r="AF98" s="823" t="s">
        <v>6</v>
      </c>
      <c r="AG98" s="823"/>
      <c r="AH98" s="823"/>
      <c r="AI98" s="823"/>
      <c r="AJ98" s="823"/>
      <c r="AK98" s="823"/>
      <c r="AL98" s="823"/>
      <c r="AM98" s="823"/>
      <c r="AN98" s="823"/>
      <c r="AO98" s="823"/>
      <c r="AP98" s="823"/>
      <c r="AQ98" s="823"/>
      <c r="AR98" s="823"/>
      <c r="AS98" s="823"/>
      <c r="AT98" s="813" t="s">
        <v>40</v>
      </c>
      <c r="AU98" s="814"/>
      <c r="AV98" s="814"/>
      <c r="AW98" s="814"/>
      <c r="AX98" s="814"/>
      <c r="AY98" s="814"/>
      <c r="AZ98" s="814"/>
      <c r="BA98" s="814"/>
      <c r="BB98" s="814"/>
      <c r="BC98" s="814"/>
      <c r="BD98" s="814"/>
      <c r="BE98" s="814"/>
      <c r="BF98" s="815"/>
      <c r="BG98" s="800" t="s">
        <v>37</v>
      </c>
      <c r="BH98" s="800" t="s">
        <v>124</v>
      </c>
      <c r="BI98" s="803" t="s">
        <v>38</v>
      </c>
      <c r="BJ98" s="142"/>
      <c r="BK98" s="24"/>
      <c r="BL98" s="24"/>
      <c r="BM98" s="24"/>
      <c r="BN98" s="598"/>
      <c r="BO98" s="598"/>
      <c r="BP98" s="598"/>
      <c r="BQ98" s="598"/>
      <c r="BR98" s="598"/>
      <c r="BS98" s="24"/>
      <c r="BT98" s="647"/>
      <c r="BU98" s="658"/>
      <c r="BV98" s="24"/>
      <c r="BW98" s="24"/>
      <c r="BX98" s="24"/>
      <c r="BY98" s="24"/>
      <c r="BZ98" s="24"/>
      <c r="CA98" s="24"/>
      <c r="CB98" s="24"/>
      <c r="CC98" s="26"/>
      <c r="CD98" s="26"/>
    </row>
    <row r="99" spans="1:100" s="8" customFormat="1" ht="25.5" customHeight="1" x14ac:dyDescent="0.2">
      <c r="A99" s="798"/>
      <c r="B99" s="801"/>
      <c r="C99" s="801"/>
      <c r="D99" s="810" t="s">
        <v>22</v>
      </c>
      <c r="E99" s="808" t="s">
        <v>23</v>
      </c>
      <c r="F99" s="809"/>
      <c r="G99" s="809"/>
      <c r="H99" s="809"/>
      <c r="I99" s="809"/>
      <c r="J99" s="809"/>
      <c r="K99" s="809"/>
      <c r="L99" s="809"/>
      <c r="M99" s="809"/>
      <c r="N99" s="809"/>
      <c r="O99" s="809"/>
      <c r="P99" s="809"/>
      <c r="Q99" s="809"/>
      <c r="R99" s="801"/>
      <c r="S99" s="806" t="s">
        <v>22</v>
      </c>
      <c r="T99" s="808" t="s">
        <v>23</v>
      </c>
      <c r="U99" s="809"/>
      <c r="V99" s="809"/>
      <c r="W99" s="809"/>
      <c r="X99" s="809"/>
      <c r="Y99" s="809"/>
      <c r="Z99" s="809"/>
      <c r="AA99" s="809"/>
      <c r="AB99" s="809"/>
      <c r="AC99" s="809"/>
      <c r="AD99" s="809"/>
      <c r="AE99" s="812"/>
      <c r="AF99" s="810" t="s">
        <v>22</v>
      </c>
      <c r="AG99" s="808" t="s">
        <v>23</v>
      </c>
      <c r="AH99" s="809"/>
      <c r="AI99" s="809"/>
      <c r="AJ99" s="809"/>
      <c r="AK99" s="809"/>
      <c r="AL99" s="809"/>
      <c r="AM99" s="809"/>
      <c r="AN99" s="809"/>
      <c r="AO99" s="809"/>
      <c r="AP99" s="809"/>
      <c r="AQ99" s="809"/>
      <c r="AR99" s="809"/>
      <c r="AS99" s="812"/>
      <c r="AT99" s="816"/>
      <c r="AU99" s="817"/>
      <c r="AV99" s="817"/>
      <c r="AW99" s="817"/>
      <c r="AX99" s="817"/>
      <c r="AY99" s="817"/>
      <c r="AZ99" s="817"/>
      <c r="BA99" s="817"/>
      <c r="BB99" s="817"/>
      <c r="BC99" s="817"/>
      <c r="BD99" s="817"/>
      <c r="BE99" s="817"/>
      <c r="BF99" s="818"/>
      <c r="BG99" s="801"/>
      <c r="BH99" s="801"/>
      <c r="BI99" s="804"/>
      <c r="BJ99" s="142"/>
      <c r="BK99" s="24"/>
      <c r="BL99" s="24"/>
      <c r="BM99" s="24"/>
      <c r="BN99" s="598"/>
      <c r="BO99" s="598"/>
      <c r="BP99" s="598"/>
      <c r="BQ99" s="598"/>
      <c r="BR99" s="598"/>
      <c r="BS99" s="24"/>
      <c r="BT99" s="647"/>
      <c r="BU99" s="658"/>
      <c r="BV99" s="24"/>
      <c r="BW99" s="24"/>
      <c r="BX99" s="24"/>
      <c r="BY99" s="24"/>
      <c r="BZ99" s="24"/>
      <c r="CA99" s="24"/>
      <c r="CB99" s="24"/>
      <c r="CC99" s="26"/>
      <c r="CD99" s="26"/>
    </row>
    <row r="100" spans="1:100" s="6" customFormat="1" ht="25.5" customHeight="1" x14ac:dyDescent="0.2">
      <c r="A100" s="799"/>
      <c r="B100" s="802"/>
      <c r="C100" s="802"/>
      <c r="D100" s="811"/>
      <c r="E100" s="27">
        <v>1</v>
      </c>
      <c r="F100" s="27">
        <v>2</v>
      </c>
      <c r="G100" s="27">
        <v>3</v>
      </c>
      <c r="H100" s="27">
        <v>4</v>
      </c>
      <c r="I100" s="27">
        <v>5</v>
      </c>
      <c r="J100" s="27">
        <v>6</v>
      </c>
      <c r="K100" s="27">
        <v>7</v>
      </c>
      <c r="L100" s="27">
        <v>8</v>
      </c>
      <c r="M100" s="27">
        <v>9</v>
      </c>
      <c r="N100" s="27">
        <v>10</v>
      </c>
      <c r="O100" s="27">
        <v>11</v>
      </c>
      <c r="P100" s="27">
        <v>12</v>
      </c>
      <c r="Q100" s="27" t="s">
        <v>25</v>
      </c>
      <c r="R100" s="802"/>
      <c r="S100" s="807"/>
      <c r="T100" s="27">
        <v>1</v>
      </c>
      <c r="U100" s="27">
        <v>2</v>
      </c>
      <c r="V100" s="27">
        <v>3</v>
      </c>
      <c r="W100" s="27">
        <v>4</v>
      </c>
      <c r="X100" s="27">
        <v>5</v>
      </c>
      <c r="Y100" s="27">
        <v>6</v>
      </c>
      <c r="Z100" s="27">
        <v>7</v>
      </c>
      <c r="AA100" s="27">
        <v>8</v>
      </c>
      <c r="AB100" s="27">
        <v>9</v>
      </c>
      <c r="AC100" s="27">
        <v>10</v>
      </c>
      <c r="AD100" s="27">
        <v>11</v>
      </c>
      <c r="AE100" s="27">
        <v>12</v>
      </c>
      <c r="AF100" s="811"/>
      <c r="AG100" s="27">
        <v>1</v>
      </c>
      <c r="AH100" s="27">
        <v>2</v>
      </c>
      <c r="AI100" s="27">
        <v>3</v>
      </c>
      <c r="AJ100" s="27">
        <v>4</v>
      </c>
      <c r="AK100" s="27">
        <v>5</v>
      </c>
      <c r="AL100" s="27">
        <v>6</v>
      </c>
      <c r="AM100" s="27">
        <v>7</v>
      </c>
      <c r="AN100" s="27">
        <v>8</v>
      </c>
      <c r="AO100" s="27">
        <v>9</v>
      </c>
      <c r="AP100" s="27">
        <v>10</v>
      </c>
      <c r="AQ100" s="27">
        <v>11</v>
      </c>
      <c r="AR100" s="27">
        <v>12</v>
      </c>
      <c r="AS100" s="27" t="s">
        <v>16</v>
      </c>
      <c r="AT100" s="181">
        <v>1</v>
      </c>
      <c r="AU100" s="181">
        <v>2</v>
      </c>
      <c r="AV100" s="181">
        <v>3</v>
      </c>
      <c r="AW100" s="181">
        <v>4</v>
      </c>
      <c r="AX100" s="181">
        <v>5</v>
      </c>
      <c r="AY100" s="181">
        <v>6</v>
      </c>
      <c r="AZ100" s="181">
        <v>7</v>
      </c>
      <c r="BA100" s="181">
        <v>8</v>
      </c>
      <c r="BB100" s="181">
        <v>9</v>
      </c>
      <c r="BC100" s="181">
        <v>10</v>
      </c>
      <c r="BD100" s="181">
        <v>11</v>
      </c>
      <c r="BE100" s="181">
        <v>12</v>
      </c>
      <c r="BF100" s="27" t="s">
        <v>16</v>
      </c>
      <c r="BG100" s="802"/>
      <c r="BH100" s="802"/>
      <c r="BI100" s="805"/>
      <c r="BJ100" s="7"/>
      <c r="BK100" s="28"/>
      <c r="BL100" s="28"/>
      <c r="BM100" s="28"/>
      <c r="BN100" s="599"/>
      <c r="BO100" s="599"/>
      <c r="BP100" s="599"/>
      <c r="BQ100" s="599"/>
      <c r="BR100" s="599"/>
      <c r="BS100" s="660"/>
      <c r="BT100" s="649"/>
      <c r="BU100" s="661"/>
      <c r="BV100" s="28"/>
      <c r="BW100" s="28"/>
      <c r="BX100" s="28"/>
      <c r="BY100" s="28"/>
      <c r="BZ100" s="28"/>
      <c r="CA100" s="28"/>
      <c r="CB100" s="28"/>
      <c r="CC100" s="28"/>
      <c r="CD100" s="28"/>
    </row>
    <row r="101" spans="1:100" s="92" customFormat="1" ht="25.5" customHeight="1" x14ac:dyDescent="0.2">
      <c r="A101" s="85"/>
      <c r="B101" s="200" t="s">
        <v>278</v>
      </c>
      <c r="C101" s="201" t="s">
        <v>179</v>
      </c>
      <c r="D101" s="589">
        <v>1</v>
      </c>
      <c r="E101" s="103">
        <v>1</v>
      </c>
      <c r="F101" s="103"/>
      <c r="G101" s="217"/>
      <c r="H101" s="217"/>
      <c r="I101" s="217"/>
      <c r="J101" s="103"/>
      <c r="K101" s="217"/>
      <c r="L101" s="217"/>
      <c r="M101" s="217"/>
      <c r="N101" s="217"/>
      <c r="O101" s="217"/>
      <c r="P101" s="217"/>
      <c r="Q101" s="218">
        <f>SUM(E101:P101)</f>
        <v>1</v>
      </c>
      <c r="R101" s="202" t="s">
        <v>18</v>
      </c>
      <c r="S101" s="677">
        <v>1000000</v>
      </c>
      <c r="T101" s="677">
        <v>1000000</v>
      </c>
      <c r="U101" s="579"/>
      <c r="V101" s="580"/>
      <c r="W101" s="580"/>
      <c r="X101" s="580"/>
      <c r="Y101" s="579"/>
      <c r="Z101" s="580"/>
      <c r="AA101" s="580"/>
      <c r="AB101" s="580"/>
      <c r="AC101" s="580"/>
      <c r="AD101" s="580"/>
      <c r="AE101" s="580"/>
      <c r="AF101" s="68">
        <f>SUM(Q101*S101)</f>
        <v>1000000</v>
      </c>
      <c r="AG101" s="581">
        <f t="shared" ref="AG101" si="319">T101*E101</f>
        <v>1000000</v>
      </c>
      <c r="AH101" s="581">
        <f t="shared" ref="AH101" si="320">U101*F101</f>
        <v>0</v>
      </c>
      <c r="AI101" s="581">
        <f t="shared" ref="AI101" si="321">V101*G101</f>
        <v>0</v>
      </c>
      <c r="AJ101" s="581">
        <f t="shared" ref="AJ101" si="322">W101*H101</f>
        <v>0</v>
      </c>
      <c r="AK101" s="581">
        <f t="shared" ref="AK101" si="323">X101*I101</f>
        <v>0</v>
      </c>
      <c r="AL101" s="581">
        <f t="shared" ref="AL101" si="324">Y101*J101</f>
        <v>0</v>
      </c>
      <c r="AM101" s="581">
        <f t="shared" ref="AM101" si="325">Z101*K101</f>
        <v>0</v>
      </c>
      <c r="AN101" s="581">
        <f t="shared" ref="AN101" si="326">AA101*L101</f>
        <v>0</v>
      </c>
      <c r="AO101" s="581">
        <f t="shared" ref="AO101" si="327">AB101*M101</f>
        <v>0</v>
      </c>
      <c r="AP101" s="581">
        <f t="shared" ref="AP101" si="328">AC101*N101</f>
        <v>0</v>
      </c>
      <c r="AQ101" s="581">
        <f t="shared" ref="AQ101" si="329">AD101*O101</f>
        <v>0</v>
      </c>
      <c r="AR101" s="581">
        <f t="shared" ref="AR101" si="330">AE101*P101</f>
        <v>0</v>
      </c>
      <c r="AS101" s="582">
        <f t="shared" ref="AS101" si="331">SUM(AG101:AR101)</f>
        <v>1000000</v>
      </c>
      <c r="AT101" s="581"/>
      <c r="AU101" s="581">
        <f t="shared" ref="AU101" si="332">SUM(AH101*14%)</f>
        <v>0</v>
      </c>
      <c r="AV101" s="581">
        <f t="shared" ref="AV101" si="333">SUM(AI101*14%)</f>
        <v>0</v>
      </c>
      <c r="AW101" s="581">
        <f t="shared" ref="AW101" si="334">SUM(AJ101*14%)</f>
        <v>0</v>
      </c>
      <c r="AX101" s="581">
        <f t="shared" ref="AX101" si="335">SUM(AK101*14%)</f>
        <v>0</v>
      </c>
      <c r="AY101" s="581">
        <f t="shared" ref="AY101" si="336">SUM(AL101*14%)</f>
        <v>0</v>
      </c>
      <c r="AZ101" s="581">
        <f t="shared" ref="AZ101" si="337">SUM(AM101*14%)</f>
        <v>0</v>
      </c>
      <c r="BA101" s="581">
        <f t="shared" ref="BA101" si="338">SUM(AN101*14%)</f>
        <v>0</v>
      </c>
      <c r="BB101" s="581">
        <f t="shared" ref="BB101" si="339">SUM(AO101*14%)</f>
        <v>0</v>
      </c>
      <c r="BC101" s="581">
        <f t="shared" ref="BC101" si="340">SUM(AP101*14%)</f>
        <v>0</v>
      </c>
      <c r="BD101" s="581">
        <f t="shared" ref="BD101" si="341">SUM(AQ101*14%)</f>
        <v>0</v>
      </c>
      <c r="BE101" s="581">
        <f t="shared" ref="BE101" si="342">SUM(AR101*14%)</f>
        <v>0</v>
      </c>
      <c r="BF101" s="72">
        <f>SUM(AT101:BE101)</f>
        <v>0</v>
      </c>
      <c r="BG101" s="100">
        <f t="shared" ref="BG101" si="343">AF101-AS101-BF101</f>
        <v>0</v>
      </c>
      <c r="BH101" s="101">
        <f>S101*D101</f>
        <v>1000000</v>
      </c>
      <c r="BI101" s="102">
        <f>BH101-AS101-BF101</f>
        <v>0</v>
      </c>
      <c r="BJ101" s="167">
        <f>SUM(Q101/D101)</f>
        <v>1</v>
      </c>
      <c r="BK101" s="173"/>
      <c r="BL101" s="173"/>
      <c r="BM101" s="91"/>
      <c r="BN101" s="600"/>
      <c r="BO101" s="600"/>
      <c r="BP101" s="600"/>
      <c r="BQ101" s="600"/>
      <c r="BR101" s="600"/>
      <c r="BS101" s="662"/>
      <c r="BT101" s="650"/>
      <c r="BU101" s="663"/>
      <c r="BV101" s="91"/>
      <c r="BW101" s="91"/>
      <c r="BX101" s="91"/>
      <c r="BY101" s="91"/>
      <c r="BZ101" s="91"/>
      <c r="CA101" s="91"/>
      <c r="CB101" s="91"/>
      <c r="CC101" s="91"/>
      <c r="CD101" s="91"/>
    </row>
    <row r="102" spans="1:100" s="92" customFormat="1" ht="25.5" customHeight="1" x14ac:dyDescent="0.2">
      <c r="A102" s="85"/>
      <c r="B102" s="204"/>
      <c r="C102" s="205"/>
      <c r="D102" s="216"/>
      <c r="E102" s="103"/>
      <c r="F102" s="217"/>
      <c r="G102" s="217"/>
      <c r="H102" s="217"/>
      <c r="I102" s="217"/>
      <c r="J102" s="217"/>
      <c r="K102" s="217"/>
      <c r="L102" s="217"/>
      <c r="M102" s="217"/>
      <c r="N102" s="217"/>
      <c r="O102" s="217"/>
      <c r="P102" s="217"/>
      <c r="Q102" s="218"/>
      <c r="R102" s="202"/>
      <c r="S102" s="203"/>
      <c r="T102" s="239"/>
      <c r="U102" s="95"/>
      <c r="V102" s="95"/>
      <c r="W102" s="95"/>
      <c r="X102" s="95"/>
      <c r="Y102" s="95"/>
      <c r="Z102" s="95"/>
      <c r="AA102" s="95"/>
      <c r="AB102" s="95"/>
      <c r="AC102" s="95"/>
      <c r="AD102" s="95"/>
      <c r="AE102" s="95"/>
      <c r="AF102" s="68"/>
      <c r="AG102" s="69"/>
      <c r="AH102" s="69"/>
      <c r="AI102" s="69"/>
      <c r="AJ102" s="69"/>
      <c r="AK102" s="69"/>
      <c r="AL102" s="69"/>
      <c r="AM102" s="69"/>
      <c r="AN102" s="69"/>
      <c r="AO102" s="69"/>
      <c r="AP102" s="69"/>
      <c r="AQ102" s="69"/>
      <c r="AR102" s="69"/>
      <c r="AS102" s="70"/>
      <c r="AT102" s="69"/>
      <c r="AU102" s="69"/>
      <c r="AV102" s="69"/>
      <c r="AW102" s="69"/>
      <c r="AX102" s="69"/>
      <c r="AY102" s="69"/>
      <c r="AZ102" s="69"/>
      <c r="BA102" s="69"/>
      <c r="BB102" s="69"/>
      <c r="BC102" s="69"/>
      <c r="BD102" s="69"/>
      <c r="BE102" s="69"/>
      <c r="BF102" s="71"/>
      <c r="BG102" s="100"/>
      <c r="BH102" s="101"/>
      <c r="BI102" s="102"/>
      <c r="BJ102" s="167"/>
      <c r="BK102" s="173"/>
      <c r="BL102" s="173"/>
      <c r="BM102" s="91"/>
      <c r="BN102" s="600"/>
      <c r="BO102" s="600"/>
      <c r="BP102" s="600"/>
      <c r="BQ102" s="600"/>
      <c r="BR102" s="600"/>
      <c r="BS102" s="662"/>
      <c r="BT102" s="650"/>
      <c r="BU102" s="663"/>
      <c r="BV102" s="91"/>
      <c r="BW102" s="91"/>
      <c r="BX102" s="91"/>
      <c r="BY102" s="91"/>
      <c r="BZ102" s="91"/>
      <c r="CA102" s="91"/>
      <c r="CB102" s="91"/>
      <c r="CC102" s="91"/>
      <c r="CD102" s="91"/>
    </row>
    <row r="103" spans="1:100" s="92" customFormat="1" ht="25.5" customHeight="1" thickBot="1" x14ac:dyDescent="0.25">
      <c r="A103" s="85"/>
      <c r="B103" s="206"/>
      <c r="C103" s="207"/>
      <c r="D103" s="219"/>
      <c r="E103" s="103"/>
      <c r="F103" s="217"/>
      <c r="G103" s="217"/>
      <c r="H103" s="217"/>
      <c r="I103" s="217"/>
      <c r="J103" s="217"/>
      <c r="K103" s="217"/>
      <c r="L103" s="217"/>
      <c r="M103" s="217"/>
      <c r="N103" s="217"/>
      <c r="O103" s="217"/>
      <c r="P103" s="217"/>
      <c r="Q103" s="218"/>
      <c r="R103" s="202"/>
      <c r="S103" s="203"/>
      <c r="T103" s="239"/>
      <c r="U103" s="95"/>
      <c r="V103" s="95"/>
      <c r="W103" s="95"/>
      <c r="X103" s="95"/>
      <c r="Y103" s="95"/>
      <c r="Z103" s="95"/>
      <c r="AA103" s="95"/>
      <c r="AB103" s="95"/>
      <c r="AC103" s="95"/>
      <c r="AD103" s="95"/>
      <c r="AE103" s="95"/>
      <c r="AF103" s="68"/>
      <c r="AG103" s="69"/>
      <c r="AH103" s="69"/>
      <c r="AI103" s="69"/>
      <c r="AJ103" s="69"/>
      <c r="AK103" s="69"/>
      <c r="AL103" s="69"/>
      <c r="AM103" s="69"/>
      <c r="AN103" s="69"/>
      <c r="AO103" s="69"/>
      <c r="AP103" s="69"/>
      <c r="AQ103" s="69"/>
      <c r="AR103" s="69"/>
      <c r="AS103" s="70"/>
      <c r="AT103" s="69"/>
      <c r="AU103" s="69"/>
      <c r="AV103" s="69"/>
      <c r="AW103" s="69"/>
      <c r="AX103" s="69"/>
      <c r="AY103" s="69"/>
      <c r="AZ103" s="69"/>
      <c r="BA103" s="69"/>
      <c r="BB103" s="69"/>
      <c r="BC103" s="69"/>
      <c r="BD103" s="69"/>
      <c r="BE103" s="69"/>
      <c r="BF103" s="71"/>
      <c r="BG103" s="100"/>
      <c r="BH103" s="101"/>
      <c r="BI103" s="102"/>
      <c r="BJ103" s="167"/>
      <c r="BK103" s="174"/>
      <c r="BL103" s="174"/>
      <c r="BM103" s="91"/>
      <c r="BN103" s="600"/>
      <c r="BO103" s="600"/>
      <c r="BP103" s="600"/>
      <c r="BQ103" s="600"/>
      <c r="BR103" s="600"/>
      <c r="BS103" s="662"/>
      <c r="BT103" s="650"/>
      <c r="BU103" s="663"/>
      <c r="BV103" s="91"/>
      <c r="BW103" s="91"/>
      <c r="BX103" s="91"/>
      <c r="BY103" s="91"/>
      <c r="BZ103" s="91"/>
      <c r="CA103" s="91"/>
      <c r="CB103" s="91"/>
      <c r="CC103" s="91"/>
      <c r="CD103" s="91"/>
    </row>
    <row r="104" spans="1:100" s="35" customFormat="1" ht="25.5" customHeight="1" thickBot="1" x14ac:dyDescent="0.25">
      <c r="A104" s="40"/>
      <c r="B104" s="41" t="s">
        <v>5</v>
      </c>
      <c r="C104" s="41"/>
      <c r="D104" s="42"/>
      <c r="E104" s="43"/>
      <c r="F104" s="43"/>
      <c r="G104" s="43"/>
      <c r="H104" s="43"/>
      <c r="I104" s="43"/>
      <c r="J104" s="43"/>
      <c r="K104" s="43"/>
      <c r="L104" s="43"/>
      <c r="M104" s="43"/>
      <c r="N104" s="43"/>
      <c r="O104" s="43"/>
      <c r="P104" s="43"/>
      <c r="Q104" s="44"/>
      <c r="R104" s="76"/>
      <c r="S104" s="232"/>
      <c r="T104" s="233"/>
      <c r="U104" s="105"/>
      <c r="V104" s="105"/>
      <c r="W104" s="105"/>
      <c r="X104" s="105"/>
      <c r="Y104" s="105"/>
      <c r="Z104" s="105"/>
      <c r="AA104" s="105"/>
      <c r="AB104" s="105"/>
      <c r="AC104" s="105"/>
      <c r="AD104" s="105"/>
      <c r="AE104" s="105"/>
      <c r="AF104" s="106">
        <f t="shared" ref="AF104:BF104" si="344">SUM(AF101:AF103)</f>
        <v>1000000</v>
      </c>
      <c r="AG104" s="106">
        <f t="shared" si="344"/>
        <v>1000000</v>
      </c>
      <c r="AH104" s="106">
        <f t="shared" si="344"/>
        <v>0</v>
      </c>
      <c r="AI104" s="106">
        <f t="shared" si="344"/>
        <v>0</v>
      </c>
      <c r="AJ104" s="106">
        <f t="shared" si="344"/>
        <v>0</v>
      </c>
      <c r="AK104" s="106">
        <f t="shared" si="344"/>
        <v>0</v>
      </c>
      <c r="AL104" s="106">
        <f t="shared" si="344"/>
        <v>0</v>
      </c>
      <c r="AM104" s="106">
        <f t="shared" si="344"/>
        <v>0</v>
      </c>
      <c r="AN104" s="106">
        <f t="shared" si="344"/>
        <v>0</v>
      </c>
      <c r="AO104" s="106">
        <f t="shared" si="344"/>
        <v>0</v>
      </c>
      <c r="AP104" s="106">
        <f t="shared" si="344"/>
        <v>0</v>
      </c>
      <c r="AQ104" s="106">
        <f t="shared" si="344"/>
        <v>0</v>
      </c>
      <c r="AR104" s="106">
        <f t="shared" si="344"/>
        <v>0</v>
      </c>
      <c r="AS104" s="106">
        <f t="shared" si="344"/>
        <v>1000000</v>
      </c>
      <c r="AT104" s="106">
        <f t="shared" si="344"/>
        <v>0</v>
      </c>
      <c r="AU104" s="106">
        <f t="shared" si="344"/>
        <v>0</v>
      </c>
      <c r="AV104" s="106">
        <f t="shared" si="344"/>
        <v>0</v>
      </c>
      <c r="AW104" s="106">
        <f t="shared" si="344"/>
        <v>0</v>
      </c>
      <c r="AX104" s="106">
        <f t="shared" si="344"/>
        <v>0</v>
      </c>
      <c r="AY104" s="106">
        <f t="shared" si="344"/>
        <v>0</v>
      </c>
      <c r="AZ104" s="106">
        <f t="shared" si="344"/>
        <v>0</v>
      </c>
      <c r="BA104" s="106">
        <f t="shared" si="344"/>
        <v>0</v>
      </c>
      <c r="BB104" s="106">
        <f t="shared" si="344"/>
        <v>0</v>
      </c>
      <c r="BC104" s="106">
        <f t="shared" si="344"/>
        <v>0</v>
      </c>
      <c r="BD104" s="106">
        <f t="shared" si="344"/>
        <v>0</v>
      </c>
      <c r="BE104" s="106">
        <f t="shared" si="344"/>
        <v>0</v>
      </c>
      <c r="BF104" s="106">
        <f t="shared" si="344"/>
        <v>0</v>
      </c>
      <c r="BG104" s="107">
        <f t="shared" ref="BG104" si="345">AF104-AS104-BF104</f>
        <v>0</v>
      </c>
      <c r="BH104" s="106">
        <f>SUM(BH101:BH103)</f>
        <v>1000000</v>
      </c>
      <c r="BI104" s="106">
        <f>SUM(BI101:BI103)</f>
        <v>0</v>
      </c>
      <c r="BJ104" s="168">
        <f>SUM(BJ101:BJ103)/1</f>
        <v>1</v>
      </c>
      <c r="BK104" s="175"/>
      <c r="BL104" s="175"/>
      <c r="BM104" s="46"/>
      <c r="BN104" s="596"/>
      <c r="BO104" s="596"/>
      <c r="BP104" s="596"/>
      <c r="BQ104" s="596"/>
      <c r="BR104" s="596"/>
      <c r="BS104" s="651"/>
      <c r="BT104" s="651"/>
      <c r="BU104" s="664"/>
      <c r="BV104" s="46"/>
      <c r="BW104" s="46"/>
      <c r="BX104" s="46"/>
      <c r="BY104" s="46"/>
      <c r="BZ104" s="46"/>
      <c r="CA104" s="46"/>
      <c r="CB104" s="46"/>
      <c r="CC104" s="46"/>
      <c r="CD104" s="46"/>
    </row>
    <row r="105" spans="1:100" s="21" customFormat="1" ht="25.5" customHeight="1" x14ac:dyDescent="0.2">
      <c r="A105" s="47"/>
      <c r="D105" s="47"/>
      <c r="E105" s="47"/>
      <c r="F105" s="47"/>
      <c r="G105" s="47"/>
      <c r="H105" s="47"/>
      <c r="I105" s="47"/>
      <c r="J105" s="47"/>
      <c r="K105" s="47"/>
      <c r="L105" s="47"/>
      <c r="M105" s="47"/>
      <c r="N105" s="47"/>
      <c r="O105" s="47"/>
      <c r="P105" s="47"/>
      <c r="Q105" s="47"/>
      <c r="R105" s="47"/>
      <c r="S105" s="234"/>
      <c r="T105" s="234"/>
      <c r="AE105" s="36"/>
      <c r="AS105" s="48"/>
      <c r="BF105" s="49">
        <f>SUM(AS104+BF104)</f>
        <v>1000000</v>
      </c>
      <c r="BG105" s="50">
        <f>AF104-AS104-BF104</f>
        <v>0</v>
      </c>
      <c r="BH105" s="51">
        <f>SUM(BI104+AS104+BF104)</f>
        <v>1000000</v>
      </c>
      <c r="BI105" s="52">
        <f>SUM(BG104)</f>
        <v>0</v>
      </c>
      <c r="BJ105" s="36" t="s">
        <v>37</v>
      </c>
      <c r="BK105" s="176"/>
      <c r="BL105" s="176"/>
      <c r="BM105" s="25"/>
      <c r="BN105" s="48"/>
      <c r="BO105" s="48"/>
      <c r="BP105" s="48"/>
      <c r="BQ105" s="48"/>
      <c r="BR105" s="48"/>
      <c r="BS105" s="665"/>
      <c r="BT105" s="652"/>
      <c r="BU105" s="664"/>
      <c r="BV105" s="25"/>
      <c r="BW105" s="25"/>
      <c r="BX105" s="25"/>
      <c r="BY105" s="25"/>
      <c r="BZ105" s="25"/>
      <c r="CA105" s="25"/>
      <c r="CB105" s="25"/>
      <c r="CC105" s="25"/>
      <c r="CD105" s="25"/>
      <c r="CE105" s="25"/>
    </row>
    <row r="106" spans="1:100" s="21" customFormat="1" ht="25.5" customHeight="1" x14ac:dyDescent="0.2">
      <c r="A106" s="47"/>
      <c r="D106" s="47"/>
      <c r="E106" s="47"/>
      <c r="F106" s="47"/>
      <c r="G106" s="47"/>
      <c r="H106" s="47"/>
      <c r="I106" s="47"/>
      <c r="J106" s="47"/>
      <c r="K106" s="47"/>
      <c r="L106" s="47"/>
      <c r="M106" s="47"/>
      <c r="N106" s="47"/>
      <c r="O106" s="47"/>
      <c r="P106" s="47"/>
      <c r="Q106" s="47"/>
      <c r="R106" s="47"/>
      <c r="S106" s="234"/>
      <c r="T106" s="234"/>
      <c r="AE106" s="36"/>
      <c r="AG106" s="130">
        <f>SUM(AG104+AG83+AG61)</f>
        <v>85320000</v>
      </c>
      <c r="AS106" s="130"/>
      <c r="AT106" s="130">
        <f>SUM(AG104+AT104)</f>
        <v>1000000</v>
      </c>
      <c r="AU106" s="130">
        <f t="shared" ref="AU106" si="346">SUM(AH104+AU104)</f>
        <v>0</v>
      </c>
      <c r="AV106" s="130">
        <f t="shared" ref="AV106" si="347">SUM(AI104+AV104)</f>
        <v>0</v>
      </c>
      <c r="AW106" s="130">
        <f t="shared" ref="AW106" si="348">SUM(AJ104+AW104)</f>
        <v>0</v>
      </c>
      <c r="AX106" s="130">
        <f t="shared" ref="AX106" si="349">SUM(AK104+AX104)</f>
        <v>0</v>
      </c>
      <c r="AY106" s="130">
        <f t="shared" ref="AY106" si="350">SUM(AL104+AY104)</f>
        <v>0</v>
      </c>
      <c r="AZ106" s="130">
        <f t="shared" ref="AZ106" si="351">SUM(AM104+AZ104)</f>
        <v>0</v>
      </c>
      <c r="BA106" s="130">
        <f t="shared" ref="BA106" si="352">SUM(AN104+BA104)</f>
        <v>0</v>
      </c>
      <c r="BB106" s="130">
        <f t="shared" ref="BB106" si="353">SUM(AO104+BB104)</f>
        <v>0</v>
      </c>
      <c r="BC106" s="130">
        <f t="shared" ref="BC106" si="354">SUM(AP104+BC104)</f>
        <v>0</v>
      </c>
      <c r="BD106" s="130">
        <f t="shared" ref="BD106" si="355">SUM(AQ104+BD104)</f>
        <v>0</v>
      </c>
      <c r="BE106" s="130">
        <f t="shared" ref="BE106" si="356">SUM(AR104+BE104)</f>
        <v>0</v>
      </c>
      <c r="BF106" s="130">
        <f>SUM(AT106:BE106)</f>
        <v>1000000</v>
      </c>
      <c r="BG106" s="36"/>
      <c r="BH106" s="53"/>
      <c r="BI106" s="54">
        <f>SUM(BI104-BI105)</f>
        <v>0</v>
      </c>
      <c r="BJ106" s="36" t="s">
        <v>36</v>
      </c>
      <c r="BK106" s="176"/>
      <c r="BL106" s="176"/>
      <c r="BM106" s="25"/>
      <c r="BN106" s="48"/>
      <c r="BO106" s="48"/>
      <c r="BP106" s="48"/>
      <c r="BQ106" s="48"/>
      <c r="BR106" s="48"/>
      <c r="BS106" s="665"/>
      <c r="BT106" s="652"/>
      <c r="BU106" s="664"/>
      <c r="BV106" s="25"/>
      <c r="BW106" s="25"/>
      <c r="BX106" s="25"/>
      <c r="BY106" s="25"/>
      <c r="BZ106" s="25"/>
      <c r="CA106" s="25"/>
      <c r="CB106" s="25"/>
      <c r="CC106" s="25"/>
      <c r="CD106" s="25"/>
      <c r="CE106" s="25"/>
    </row>
    <row r="107" spans="1:100" s="6" customFormat="1" ht="25.5" customHeight="1" x14ac:dyDescent="0.2">
      <c r="A107" s="55"/>
      <c r="C107" s="55"/>
      <c r="E107" s="65"/>
      <c r="F107" s="65"/>
      <c r="G107" s="65"/>
      <c r="H107" s="65"/>
      <c r="I107" s="65"/>
      <c r="J107" s="65"/>
      <c r="K107" s="65"/>
      <c r="L107" s="65"/>
      <c r="M107" s="65"/>
      <c r="N107" s="65"/>
      <c r="O107" s="65"/>
      <c r="P107" s="65"/>
      <c r="Q107" s="65"/>
      <c r="R107" s="55"/>
      <c r="S107" s="235"/>
      <c r="T107" s="48"/>
      <c r="U107" s="66"/>
      <c r="V107" s="66"/>
      <c r="W107" s="66"/>
      <c r="X107" s="66"/>
      <c r="Y107" s="66"/>
      <c r="Z107" s="66"/>
      <c r="AA107" s="66"/>
      <c r="AB107" s="66"/>
      <c r="AC107" s="66"/>
      <c r="AD107" s="66"/>
      <c r="AE107" s="66"/>
      <c r="AF107" s="59"/>
      <c r="AG107" s="48"/>
      <c r="AH107" s="48"/>
      <c r="AI107" s="48"/>
      <c r="AJ107" s="48"/>
      <c r="AK107" s="48"/>
      <c r="AL107" s="48"/>
      <c r="AM107" s="48"/>
      <c r="AN107" s="48"/>
      <c r="AO107" s="48"/>
      <c r="AP107" s="48"/>
      <c r="AQ107" s="48"/>
      <c r="AR107" s="48"/>
      <c r="AS107" s="48"/>
      <c r="AT107" s="48"/>
      <c r="AU107" s="48"/>
      <c r="AV107" s="48"/>
      <c r="AW107" s="48"/>
      <c r="AX107" s="48"/>
      <c r="AY107" s="48"/>
      <c r="AZ107" s="48"/>
      <c r="BA107" s="48"/>
      <c r="BB107" s="48"/>
      <c r="BC107" s="48"/>
      <c r="BD107" s="48"/>
      <c r="BE107" s="48"/>
      <c r="BF107" s="48"/>
      <c r="BG107" s="48"/>
      <c r="BH107" s="48"/>
      <c r="BI107" s="48"/>
      <c r="BK107" s="172"/>
      <c r="BL107" s="172"/>
      <c r="BM107" s="28"/>
      <c r="BN107" s="599"/>
      <c r="BO107" s="599"/>
      <c r="BP107" s="599"/>
      <c r="BQ107" s="599"/>
      <c r="BR107" s="599"/>
      <c r="BS107" s="660"/>
      <c r="BT107" s="649"/>
      <c r="BU107" s="661"/>
      <c r="BV107" s="28"/>
      <c r="BW107" s="28"/>
      <c r="BX107" s="28"/>
      <c r="BY107" s="28"/>
      <c r="BZ107" s="28"/>
      <c r="CA107" s="28"/>
      <c r="CB107" s="28"/>
      <c r="CC107" s="28"/>
      <c r="CD107" s="28"/>
    </row>
    <row r="108" spans="1:100" ht="25.5" customHeight="1" x14ac:dyDescent="0.2"/>
    <row r="109" spans="1:100" ht="25.5" customHeight="1" x14ac:dyDescent="0.2"/>
    <row r="110" spans="1:100" ht="25.5" customHeight="1" x14ac:dyDescent="0.2"/>
    <row r="111" spans="1:100" ht="25.5" customHeight="1" x14ac:dyDescent="0.2"/>
    <row r="112" spans="1:100" ht="25.5" customHeight="1" x14ac:dyDescent="0.2"/>
    <row r="113" spans="5:20" ht="25.5" customHeight="1" x14ac:dyDescent="0.2"/>
    <row r="114" spans="5:20" ht="25.5" customHeight="1" x14ac:dyDescent="0.2"/>
    <row r="115" spans="5:20" ht="25.5" customHeight="1" x14ac:dyDescent="0.2"/>
    <row r="116" spans="5:20" ht="25.5" customHeight="1" x14ac:dyDescent="0.2"/>
    <row r="117" spans="5:20" ht="25.5" customHeight="1" x14ac:dyDescent="0.2"/>
    <row r="118" spans="5:20" ht="25.5" customHeight="1" x14ac:dyDescent="0.2"/>
    <row r="119" spans="5:20" ht="25.5" customHeight="1" x14ac:dyDescent="0.2"/>
    <row r="120" spans="5:20" ht="25.5" customHeight="1" x14ac:dyDescent="0.2"/>
    <row r="121" spans="5:20" ht="25.5" customHeight="1" x14ac:dyDescent="0.2"/>
    <row r="122" spans="5:20" ht="25.5" customHeight="1" x14ac:dyDescent="0.2"/>
    <row r="123" spans="5:20" ht="25.5" customHeight="1" x14ac:dyDescent="0.2"/>
    <row r="124" spans="5:20" ht="25.5" customHeight="1" x14ac:dyDescent="0.2"/>
    <row r="126" spans="5:20" x14ac:dyDescent="0.2">
      <c r="E126" s="560"/>
      <c r="T126" s="680"/>
    </row>
    <row r="136" spans="5:20" x14ac:dyDescent="0.2">
      <c r="E136" s="560"/>
      <c r="T136" s="680"/>
    </row>
    <row r="137" spans="5:20" x14ac:dyDescent="0.2">
      <c r="E137" s="560"/>
      <c r="T137" s="680"/>
    </row>
    <row r="138" spans="5:20" x14ac:dyDescent="0.2">
      <c r="E138" s="560"/>
      <c r="T138" s="680"/>
    </row>
    <row r="139" spans="5:20" x14ac:dyDescent="0.2">
      <c r="E139" s="560"/>
      <c r="T139" s="680"/>
    </row>
    <row r="140" spans="5:20" x14ac:dyDescent="0.2">
      <c r="E140" s="560"/>
      <c r="T140" s="680"/>
    </row>
    <row r="141" spans="5:20" x14ac:dyDescent="0.2">
      <c r="E141" s="560"/>
      <c r="T141" s="680"/>
    </row>
    <row r="150" spans="5:20" x14ac:dyDescent="0.2">
      <c r="E150" s="560"/>
      <c r="T150" s="680"/>
    </row>
    <row r="151" spans="5:20" x14ac:dyDescent="0.2">
      <c r="E151" s="560"/>
      <c r="T151" s="680"/>
    </row>
    <row r="152" spans="5:20" x14ac:dyDescent="0.2">
      <c r="E152" s="560"/>
      <c r="T152" s="680"/>
    </row>
    <row r="153" spans="5:20" x14ac:dyDescent="0.2">
      <c r="E153" s="560"/>
      <c r="T153" s="680"/>
    </row>
    <row r="154" spans="5:20" x14ac:dyDescent="0.2">
      <c r="E154" s="560"/>
      <c r="T154" s="680"/>
    </row>
    <row r="155" spans="5:20" x14ac:dyDescent="0.2">
      <c r="E155" s="560"/>
      <c r="T155" s="680"/>
    </row>
    <row r="156" spans="5:20" x14ac:dyDescent="0.2">
      <c r="E156" s="560"/>
      <c r="T156" s="680"/>
    </row>
    <row r="157" spans="5:20" x14ac:dyDescent="0.2">
      <c r="E157" s="560"/>
      <c r="T157" s="680"/>
    </row>
    <row r="158" spans="5:20" x14ac:dyDescent="0.2">
      <c r="E158" s="560"/>
      <c r="T158" s="680"/>
    </row>
    <row r="159" spans="5:20" x14ac:dyDescent="0.2">
      <c r="E159" s="560"/>
      <c r="T159" s="680"/>
    </row>
    <row r="169" spans="5:20" x14ac:dyDescent="0.2">
      <c r="E169" s="560"/>
      <c r="T169" s="680"/>
    </row>
    <row r="170" spans="5:20" x14ac:dyDescent="0.2">
      <c r="E170" s="560"/>
      <c r="T170" s="680">
        <v>53000</v>
      </c>
    </row>
    <row r="171" spans="5:20" x14ac:dyDescent="0.2">
      <c r="E171" s="560"/>
      <c r="T171" s="680">
        <v>85000</v>
      </c>
    </row>
    <row r="172" spans="5:20" x14ac:dyDescent="0.2">
      <c r="E172" s="560"/>
      <c r="T172" s="680">
        <v>75000</v>
      </c>
    </row>
    <row r="173" spans="5:20" x14ac:dyDescent="0.2">
      <c r="E173" s="560"/>
      <c r="T173" s="680"/>
    </row>
    <row r="174" spans="5:20" x14ac:dyDescent="0.2">
      <c r="E174" s="560"/>
      <c r="T174" s="680"/>
    </row>
    <row r="175" spans="5:20" x14ac:dyDescent="0.2">
      <c r="E175" s="560"/>
      <c r="T175" s="680"/>
    </row>
    <row r="176" spans="5:20" x14ac:dyDescent="0.2">
      <c r="E176" s="560"/>
      <c r="T176" s="680"/>
    </row>
    <row r="177" spans="5:33" x14ac:dyDescent="0.2">
      <c r="E177" s="560"/>
      <c r="T177" s="680"/>
    </row>
    <row r="178" spans="5:33" x14ac:dyDescent="0.2">
      <c r="E178" s="560"/>
      <c r="T178" s="680"/>
    </row>
    <row r="179" spans="5:33" x14ac:dyDescent="0.2">
      <c r="E179" s="560"/>
      <c r="T179" s="680"/>
    </row>
    <row r="180" spans="5:33" x14ac:dyDescent="0.2">
      <c r="E180" s="560"/>
      <c r="T180" s="680"/>
    </row>
    <row r="184" spans="5:33" x14ac:dyDescent="0.2">
      <c r="AG184" s="260"/>
    </row>
  </sheetData>
  <mergeCells count="114">
    <mergeCell ref="D3:Q3"/>
    <mergeCell ref="R3:R5"/>
    <mergeCell ref="S3:AE3"/>
    <mergeCell ref="AF3:AS3"/>
    <mergeCell ref="AT3:BF4"/>
    <mergeCell ref="BG3:BG5"/>
    <mergeCell ref="BH3:BH5"/>
    <mergeCell ref="BI3:BI5"/>
    <mergeCell ref="D4:D5"/>
    <mergeCell ref="E4:Q4"/>
    <mergeCell ref="S4:S5"/>
    <mergeCell ref="T4:AE4"/>
    <mergeCell ref="AF4:AF5"/>
    <mergeCell ref="AG4:AS4"/>
    <mergeCell ref="S99:S100"/>
    <mergeCell ref="T99:AE99"/>
    <mergeCell ref="AF99:AF100"/>
    <mergeCell ref="AG99:AS99"/>
    <mergeCell ref="D98:Q98"/>
    <mergeCell ref="R98:R100"/>
    <mergeCell ref="S98:AE98"/>
    <mergeCell ref="AF98:AS98"/>
    <mergeCell ref="AT98:BF99"/>
    <mergeCell ref="A96:B96"/>
    <mergeCell ref="A97:B97"/>
    <mergeCell ref="A98:A100"/>
    <mergeCell ref="B98:B100"/>
    <mergeCell ref="C98:C100"/>
    <mergeCell ref="BH66:BH68"/>
    <mergeCell ref="BI66:BI68"/>
    <mergeCell ref="D67:D68"/>
    <mergeCell ref="E67:Q67"/>
    <mergeCell ref="S67:S68"/>
    <mergeCell ref="T67:AE67"/>
    <mergeCell ref="AF67:AF68"/>
    <mergeCell ref="AG67:AS67"/>
    <mergeCell ref="R66:R68"/>
    <mergeCell ref="S66:AE66"/>
    <mergeCell ref="AF66:AS66"/>
    <mergeCell ref="AT66:BF67"/>
    <mergeCell ref="BG66:BG68"/>
    <mergeCell ref="D66:Q66"/>
    <mergeCell ref="BG98:BG100"/>
    <mergeCell ref="BH98:BH100"/>
    <mergeCell ref="BI98:BI100"/>
    <mergeCell ref="D99:D100"/>
    <mergeCell ref="E99:Q99"/>
    <mergeCell ref="A64:B64"/>
    <mergeCell ref="A65:B65"/>
    <mergeCell ref="A66:A68"/>
    <mergeCell ref="B66:B68"/>
    <mergeCell ref="C66:C68"/>
    <mergeCell ref="BG51:BG53"/>
    <mergeCell ref="BH51:BH53"/>
    <mergeCell ref="BI51:BI53"/>
    <mergeCell ref="D52:D53"/>
    <mergeCell ref="E52:Q52"/>
    <mergeCell ref="S52:S53"/>
    <mergeCell ref="T52:AE52"/>
    <mergeCell ref="AF52:AF53"/>
    <mergeCell ref="AG52:AS52"/>
    <mergeCell ref="R51:R53"/>
    <mergeCell ref="S51:AE51"/>
    <mergeCell ref="AF51:AS51"/>
    <mergeCell ref="AT51:BF52"/>
    <mergeCell ref="A50:B50"/>
    <mergeCell ref="A51:A53"/>
    <mergeCell ref="B51:B53"/>
    <mergeCell ref="C51:C53"/>
    <mergeCell ref="D51:Q51"/>
    <mergeCell ref="R16:R18"/>
    <mergeCell ref="S16:AE16"/>
    <mergeCell ref="AF16:AS16"/>
    <mergeCell ref="D17:D18"/>
    <mergeCell ref="E17:Q17"/>
    <mergeCell ref="S17:S18"/>
    <mergeCell ref="T17:AE17"/>
    <mergeCell ref="AF17:AF18"/>
    <mergeCell ref="A23:B23"/>
    <mergeCell ref="A49:B49"/>
    <mergeCell ref="C25:C27"/>
    <mergeCell ref="D25:Q25"/>
    <mergeCell ref="D26:D27"/>
    <mergeCell ref="E26:Q26"/>
    <mergeCell ref="A24:B24"/>
    <mergeCell ref="A25:A27"/>
    <mergeCell ref="B25:B27"/>
    <mergeCell ref="R25:R27"/>
    <mergeCell ref="D16:Q16"/>
    <mergeCell ref="A14:B14"/>
    <mergeCell ref="A15:B15"/>
    <mergeCell ref="A16:A18"/>
    <mergeCell ref="B16:B18"/>
    <mergeCell ref="C16:C18"/>
    <mergeCell ref="A2:B2"/>
    <mergeCell ref="A1:B1"/>
    <mergeCell ref="A3:A5"/>
    <mergeCell ref="B3:B5"/>
    <mergeCell ref="C3:C5"/>
    <mergeCell ref="BI16:BI18"/>
    <mergeCell ref="AG17:AS17"/>
    <mergeCell ref="BI25:BI27"/>
    <mergeCell ref="T26:AE26"/>
    <mergeCell ref="AF26:AF27"/>
    <mergeCell ref="AG26:AS26"/>
    <mergeCell ref="AT25:BF26"/>
    <mergeCell ref="S25:AE25"/>
    <mergeCell ref="AF25:AS25"/>
    <mergeCell ref="S26:S27"/>
    <mergeCell ref="BG16:BG18"/>
    <mergeCell ref="BH16:BH18"/>
    <mergeCell ref="BH25:BH27"/>
    <mergeCell ref="BG25:BG27"/>
    <mergeCell ref="AT16:BF17"/>
  </mergeCells>
  <phoneticPr fontId="59" type="noConversion"/>
  <pageMargins left="0.70866141732283472" right="0.70866141732283472" top="0.74803149606299213" bottom="1.5354330708661419" header="0.31496062992125984" footer="0.31496062992125984"/>
  <pageSetup paperSize="5" scale="75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CT210"/>
  <sheetViews>
    <sheetView topLeftCell="AY79" zoomScale="69" zoomScaleNormal="69" workbookViewId="0">
      <selection activeCell="BL70" sqref="BL70"/>
    </sheetView>
  </sheetViews>
  <sheetFormatPr defaultRowHeight="15" x14ac:dyDescent="0.2"/>
  <cols>
    <col min="1" max="1" width="7.5" style="10" customWidth="1"/>
    <col min="2" max="2" width="86.83203125" style="9" customWidth="1"/>
    <col min="3" max="3" width="10" style="10" customWidth="1"/>
    <col min="4" max="4" width="18" style="9" customWidth="1"/>
    <col min="5" max="16" width="11.6640625" style="4" customWidth="1"/>
    <col min="17" max="17" width="11.6640625" style="15" customWidth="1"/>
    <col min="18" max="18" width="14.33203125" style="170" customWidth="1"/>
    <col min="19" max="19" width="21.83203125" style="9" customWidth="1"/>
    <col min="20" max="20" width="16.1640625" customWidth="1"/>
    <col min="21" max="21" width="16.83203125" customWidth="1"/>
    <col min="22" max="30" width="11.6640625" customWidth="1"/>
    <col min="31" max="31" width="11.6640625" style="2" customWidth="1"/>
    <col min="32" max="32" width="20.5" style="11" customWidth="1"/>
    <col min="33" max="44" width="17.5" customWidth="1"/>
    <col min="45" max="45" width="17.5" style="13" customWidth="1"/>
    <col min="46" max="46" width="18.6640625" customWidth="1"/>
    <col min="47" max="57" width="17.5" customWidth="1"/>
    <col min="58" max="58" width="18.6640625" style="13" customWidth="1"/>
    <col min="59" max="59" width="17.5" style="13" customWidth="1"/>
    <col min="60" max="61" width="17.5" style="14" customWidth="1"/>
    <col min="62" max="62" width="16.1640625" style="1" bestFit="1" customWidth="1"/>
    <col min="63" max="63" width="14.1640625" style="177" customWidth="1"/>
    <col min="64" max="64" width="15.83203125" style="3" customWidth="1"/>
    <col min="65" max="67" width="14.1640625" style="3" customWidth="1"/>
    <col min="68" max="68" width="16.83203125" style="3" bestFit="1" customWidth="1"/>
    <col min="69" max="80" width="9.33203125" style="3"/>
    <col min="81" max="81" width="28.5" bestFit="1" customWidth="1"/>
  </cols>
  <sheetData>
    <row r="1" spans="1:98" s="21" customFormat="1" ht="16.5" customHeight="1" x14ac:dyDescent="0.2">
      <c r="A1" s="776" t="s">
        <v>9</v>
      </c>
      <c r="B1" s="777"/>
      <c r="C1" s="131" t="s">
        <v>171</v>
      </c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143"/>
      <c r="U1" s="143"/>
      <c r="V1" s="143"/>
      <c r="W1" s="143"/>
      <c r="X1" s="143"/>
      <c r="Y1" s="143"/>
      <c r="Z1" s="143"/>
      <c r="AA1" s="143"/>
      <c r="AB1" s="143"/>
      <c r="AC1" s="143"/>
      <c r="AD1" s="143"/>
      <c r="AE1" s="144"/>
      <c r="AF1" s="24"/>
      <c r="AG1" s="143"/>
      <c r="AH1" s="143"/>
      <c r="AI1" s="143"/>
      <c r="AJ1" s="143"/>
      <c r="AK1" s="143"/>
      <c r="AL1" s="143"/>
      <c r="AM1" s="143"/>
      <c r="AN1" s="143"/>
      <c r="AO1" s="143"/>
      <c r="AP1" s="143"/>
      <c r="AQ1" s="143"/>
      <c r="AR1" s="143"/>
      <c r="AS1" s="145"/>
      <c r="AT1" s="143"/>
      <c r="AU1" s="143"/>
      <c r="AV1" s="143"/>
      <c r="AW1" s="143"/>
      <c r="AX1" s="143"/>
      <c r="AY1" s="143"/>
      <c r="AZ1" s="143"/>
      <c r="BA1" s="143"/>
      <c r="BB1" s="143"/>
      <c r="BC1" s="143"/>
      <c r="BD1" s="143"/>
      <c r="BE1" s="143"/>
      <c r="BF1" s="145"/>
      <c r="BG1" s="145"/>
      <c r="BH1" s="142"/>
      <c r="BI1" s="146"/>
      <c r="BJ1" s="24"/>
      <c r="BK1" s="171"/>
      <c r="BL1" s="143"/>
      <c r="BM1" s="143"/>
      <c r="BN1" s="143"/>
      <c r="BO1" s="143"/>
      <c r="BP1" s="144"/>
      <c r="BQ1" s="143"/>
      <c r="BR1" s="143"/>
      <c r="BS1" s="143"/>
      <c r="BT1" s="143"/>
      <c r="BU1" s="143"/>
      <c r="BV1" s="145"/>
      <c r="BW1" s="145"/>
      <c r="BX1" s="145"/>
      <c r="BY1" s="142"/>
      <c r="BZ1" s="146"/>
      <c r="CA1" s="145"/>
      <c r="CB1" s="145"/>
      <c r="CC1" s="25"/>
      <c r="CD1" s="25"/>
      <c r="CE1" s="25"/>
      <c r="CF1" s="25"/>
      <c r="CG1" s="25"/>
      <c r="CH1" s="147"/>
      <c r="CI1" s="25"/>
      <c r="CJ1" s="25"/>
      <c r="CK1" s="25"/>
      <c r="CL1" s="25"/>
      <c r="CM1" s="25"/>
      <c r="CN1" s="25"/>
      <c r="CO1" s="25"/>
      <c r="CP1" s="25"/>
      <c r="CQ1" s="25"/>
      <c r="CR1" s="25"/>
      <c r="CS1" s="25"/>
      <c r="CT1" s="25"/>
    </row>
    <row r="2" spans="1:98" s="21" customFormat="1" ht="16.5" customHeight="1" x14ac:dyDescent="0.2">
      <c r="A2" s="778" t="s">
        <v>10</v>
      </c>
      <c r="B2" s="779"/>
      <c r="C2" s="149" t="s">
        <v>3</v>
      </c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  <c r="P2" s="150"/>
      <c r="Q2" s="150"/>
      <c r="R2" s="150"/>
      <c r="S2" s="150"/>
      <c r="T2" s="151"/>
      <c r="U2" s="151"/>
      <c r="V2" s="151"/>
      <c r="W2" s="151"/>
      <c r="X2" s="151"/>
      <c r="Y2" s="151"/>
      <c r="Z2" s="151"/>
      <c r="AA2" s="151"/>
      <c r="AB2" s="151"/>
      <c r="AC2" s="151"/>
      <c r="AD2" s="151"/>
      <c r="AE2" s="152"/>
      <c r="AF2" s="150"/>
      <c r="AG2" s="151"/>
      <c r="AH2" s="151"/>
      <c r="AI2" s="151"/>
      <c r="AJ2" s="151"/>
      <c r="AK2" s="151"/>
      <c r="AL2" s="151"/>
      <c r="AM2" s="151"/>
      <c r="AN2" s="151"/>
      <c r="AO2" s="151"/>
      <c r="AP2" s="151"/>
      <c r="AQ2" s="151"/>
      <c r="AR2" s="151"/>
      <c r="AS2" s="152"/>
      <c r="AT2" s="151"/>
      <c r="AU2" s="151"/>
      <c r="AV2" s="151"/>
      <c r="AW2" s="151"/>
      <c r="AX2" s="151"/>
      <c r="AY2" s="151"/>
      <c r="AZ2" s="151"/>
      <c r="BA2" s="151"/>
      <c r="BB2" s="151"/>
      <c r="BC2" s="151"/>
      <c r="BD2" s="151"/>
      <c r="BE2" s="151"/>
      <c r="BF2" s="152"/>
      <c r="BG2" s="152"/>
      <c r="BH2" s="148"/>
      <c r="BI2" s="153"/>
      <c r="BJ2" s="24"/>
      <c r="BK2" s="171"/>
      <c r="BL2" s="24"/>
      <c r="BM2" s="24"/>
      <c r="BN2" s="24"/>
      <c r="BO2" s="24"/>
      <c r="BP2" s="24"/>
      <c r="BQ2" s="24"/>
      <c r="BR2" s="24"/>
      <c r="BS2" s="24"/>
      <c r="BT2" s="24"/>
      <c r="BU2" s="24"/>
      <c r="BV2" s="24"/>
      <c r="BW2" s="24"/>
      <c r="BX2" s="24"/>
      <c r="BY2" s="24"/>
      <c r="BZ2" s="24"/>
      <c r="CA2" s="145"/>
      <c r="CB2" s="145"/>
      <c r="CC2" s="25">
        <v>1100000</v>
      </c>
      <c r="CD2" s="25"/>
      <c r="CE2" s="25"/>
      <c r="CF2" s="25"/>
      <c r="CG2" s="25"/>
      <c r="CH2" s="147"/>
      <c r="CI2" s="25"/>
      <c r="CJ2" s="25"/>
      <c r="CK2" s="25"/>
      <c r="CL2" s="25"/>
      <c r="CM2" s="25"/>
      <c r="CN2" s="25"/>
      <c r="CO2" s="25"/>
      <c r="CP2" s="25"/>
      <c r="CQ2" s="25"/>
      <c r="CR2" s="25"/>
      <c r="CS2" s="25"/>
      <c r="CT2" s="25"/>
    </row>
    <row r="3" spans="1:98" s="8" customFormat="1" ht="48.75" customHeight="1" x14ac:dyDescent="0.2">
      <c r="A3" s="797" t="s">
        <v>11</v>
      </c>
      <c r="B3" s="800" t="s">
        <v>12</v>
      </c>
      <c r="C3" s="800" t="s">
        <v>26</v>
      </c>
      <c r="D3" s="819" t="s">
        <v>13</v>
      </c>
      <c r="E3" s="819"/>
      <c r="F3" s="819"/>
      <c r="G3" s="819"/>
      <c r="H3" s="819"/>
      <c r="I3" s="819"/>
      <c r="J3" s="819"/>
      <c r="K3" s="819"/>
      <c r="L3" s="819"/>
      <c r="M3" s="819"/>
      <c r="N3" s="819"/>
      <c r="O3" s="819"/>
      <c r="P3" s="819"/>
      <c r="Q3" s="819"/>
      <c r="R3" s="800" t="s">
        <v>24</v>
      </c>
      <c r="S3" s="820" t="s">
        <v>21</v>
      </c>
      <c r="T3" s="821"/>
      <c r="U3" s="821"/>
      <c r="V3" s="821"/>
      <c r="W3" s="821"/>
      <c r="X3" s="821"/>
      <c r="Y3" s="821"/>
      <c r="Z3" s="821"/>
      <c r="AA3" s="821"/>
      <c r="AB3" s="821"/>
      <c r="AC3" s="821"/>
      <c r="AD3" s="821"/>
      <c r="AE3" s="822"/>
      <c r="AF3" s="823" t="s">
        <v>6</v>
      </c>
      <c r="AG3" s="823"/>
      <c r="AH3" s="823"/>
      <c r="AI3" s="823"/>
      <c r="AJ3" s="823"/>
      <c r="AK3" s="823"/>
      <c r="AL3" s="823"/>
      <c r="AM3" s="823"/>
      <c r="AN3" s="823"/>
      <c r="AO3" s="823"/>
      <c r="AP3" s="823"/>
      <c r="AQ3" s="823"/>
      <c r="AR3" s="823"/>
      <c r="AS3" s="823"/>
      <c r="AT3" s="813" t="s">
        <v>40</v>
      </c>
      <c r="AU3" s="814"/>
      <c r="AV3" s="814"/>
      <c r="AW3" s="814"/>
      <c r="AX3" s="814"/>
      <c r="AY3" s="814"/>
      <c r="AZ3" s="814"/>
      <c r="BA3" s="814"/>
      <c r="BB3" s="814"/>
      <c r="BC3" s="814"/>
      <c r="BD3" s="814"/>
      <c r="BE3" s="814"/>
      <c r="BF3" s="815"/>
      <c r="BG3" s="800" t="s">
        <v>37</v>
      </c>
      <c r="BH3" s="800" t="s">
        <v>124</v>
      </c>
      <c r="BI3" s="803" t="s">
        <v>38</v>
      </c>
      <c r="BJ3" s="142"/>
      <c r="BK3" s="24"/>
      <c r="BL3" s="24"/>
      <c r="BM3" s="24"/>
      <c r="BN3" s="24"/>
      <c r="BO3" s="24"/>
      <c r="BP3" s="24"/>
      <c r="BQ3" s="24"/>
      <c r="BR3" s="24"/>
      <c r="BS3" s="24"/>
      <c r="BT3" s="24"/>
      <c r="BU3" s="24"/>
      <c r="BV3" s="24"/>
      <c r="BW3" s="24"/>
      <c r="BX3" s="24"/>
      <c r="BY3" s="24"/>
      <c r="BZ3" s="24"/>
      <c r="CA3" s="26"/>
      <c r="CB3" s="26"/>
    </row>
    <row r="4" spans="1:98" s="8" customFormat="1" ht="48.75" customHeight="1" x14ac:dyDescent="0.2">
      <c r="A4" s="798"/>
      <c r="B4" s="801"/>
      <c r="C4" s="801"/>
      <c r="D4" s="810" t="s">
        <v>22</v>
      </c>
      <c r="E4" s="808" t="s">
        <v>23</v>
      </c>
      <c r="F4" s="809"/>
      <c r="G4" s="809"/>
      <c r="H4" s="809"/>
      <c r="I4" s="809"/>
      <c r="J4" s="809"/>
      <c r="K4" s="809"/>
      <c r="L4" s="809"/>
      <c r="M4" s="809"/>
      <c r="N4" s="809"/>
      <c r="O4" s="809"/>
      <c r="P4" s="809"/>
      <c r="Q4" s="809"/>
      <c r="R4" s="801"/>
      <c r="S4" s="810" t="s">
        <v>22</v>
      </c>
      <c r="T4" s="808" t="s">
        <v>23</v>
      </c>
      <c r="U4" s="809"/>
      <c r="V4" s="809"/>
      <c r="W4" s="809"/>
      <c r="X4" s="809"/>
      <c r="Y4" s="809"/>
      <c r="Z4" s="809"/>
      <c r="AA4" s="809"/>
      <c r="AB4" s="809"/>
      <c r="AC4" s="809"/>
      <c r="AD4" s="809"/>
      <c r="AE4" s="812"/>
      <c r="AF4" s="810" t="s">
        <v>22</v>
      </c>
      <c r="AG4" s="808" t="s">
        <v>23</v>
      </c>
      <c r="AH4" s="809"/>
      <c r="AI4" s="809"/>
      <c r="AJ4" s="809"/>
      <c r="AK4" s="809"/>
      <c r="AL4" s="809"/>
      <c r="AM4" s="809"/>
      <c r="AN4" s="809"/>
      <c r="AO4" s="809"/>
      <c r="AP4" s="809"/>
      <c r="AQ4" s="809"/>
      <c r="AR4" s="809"/>
      <c r="AS4" s="812"/>
      <c r="AT4" s="816"/>
      <c r="AU4" s="817"/>
      <c r="AV4" s="817"/>
      <c r="AW4" s="817"/>
      <c r="AX4" s="817"/>
      <c r="AY4" s="817"/>
      <c r="AZ4" s="817"/>
      <c r="BA4" s="817"/>
      <c r="BB4" s="817"/>
      <c r="BC4" s="817"/>
      <c r="BD4" s="817"/>
      <c r="BE4" s="817"/>
      <c r="BF4" s="818"/>
      <c r="BG4" s="801"/>
      <c r="BH4" s="801"/>
      <c r="BI4" s="804"/>
      <c r="BJ4" s="142"/>
      <c r="BK4" s="24"/>
      <c r="BL4" s="24"/>
      <c r="BM4" s="24"/>
      <c r="BN4" s="24"/>
      <c r="BO4" s="24"/>
      <c r="BP4" s="24"/>
      <c r="BQ4" s="24"/>
      <c r="BR4" s="24"/>
      <c r="BS4" s="24"/>
      <c r="BT4" s="24"/>
      <c r="BU4" s="24"/>
      <c r="BV4" s="24"/>
      <c r="BW4" s="24"/>
      <c r="BX4" s="24"/>
      <c r="BY4" s="24"/>
      <c r="BZ4" s="24"/>
      <c r="CA4" s="26"/>
      <c r="CB4" s="26"/>
    </row>
    <row r="5" spans="1:98" s="6" customFormat="1" ht="28.5" customHeight="1" x14ac:dyDescent="0.2">
      <c r="A5" s="799"/>
      <c r="B5" s="802"/>
      <c r="C5" s="802"/>
      <c r="D5" s="811"/>
      <c r="E5" s="27">
        <v>1</v>
      </c>
      <c r="F5" s="27">
        <v>2</v>
      </c>
      <c r="G5" s="27">
        <v>3</v>
      </c>
      <c r="H5" s="27">
        <v>4</v>
      </c>
      <c r="I5" s="27">
        <v>5</v>
      </c>
      <c r="J5" s="27">
        <v>6</v>
      </c>
      <c r="K5" s="27">
        <v>7</v>
      </c>
      <c r="L5" s="27">
        <v>8</v>
      </c>
      <c r="M5" s="27">
        <v>9</v>
      </c>
      <c r="N5" s="27">
        <v>10</v>
      </c>
      <c r="O5" s="27">
        <v>11</v>
      </c>
      <c r="P5" s="27">
        <v>12</v>
      </c>
      <c r="Q5" s="27" t="s">
        <v>25</v>
      </c>
      <c r="R5" s="802"/>
      <c r="S5" s="811"/>
      <c r="T5" s="27">
        <v>1</v>
      </c>
      <c r="U5" s="27">
        <v>2</v>
      </c>
      <c r="V5" s="27">
        <v>3</v>
      </c>
      <c r="W5" s="27">
        <v>4</v>
      </c>
      <c r="X5" s="27">
        <v>5</v>
      </c>
      <c r="Y5" s="27">
        <v>6</v>
      </c>
      <c r="Z5" s="27">
        <v>7</v>
      </c>
      <c r="AA5" s="27">
        <v>8</v>
      </c>
      <c r="AB5" s="27">
        <v>9</v>
      </c>
      <c r="AC5" s="27">
        <v>10</v>
      </c>
      <c r="AD5" s="27">
        <v>11</v>
      </c>
      <c r="AE5" s="27">
        <v>12</v>
      </c>
      <c r="AF5" s="811"/>
      <c r="AG5" s="27">
        <v>1</v>
      </c>
      <c r="AH5" s="27">
        <v>2</v>
      </c>
      <c r="AI5" s="27">
        <v>3</v>
      </c>
      <c r="AJ5" s="27">
        <v>4</v>
      </c>
      <c r="AK5" s="27">
        <v>5</v>
      </c>
      <c r="AL5" s="27">
        <v>6</v>
      </c>
      <c r="AM5" s="27">
        <v>7</v>
      </c>
      <c r="AN5" s="27">
        <v>8</v>
      </c>
      <c r="AO5" s="27">
        <v>9</v>
      </c>
      <c r="AP5" s="27">
        <v>10</v>
      </c>
      <c r="AQ5" s="27">
        <v>11</v>
      </c>
      <c r="AR5" s="27">
        <v>12</v>
      </c>
      <c r="AS5" s="27" t="s">
        <v>16</v>
      </c>
      <c r="AT5" s="181">
        <v>1</v>
      </c>
      <c r="AU5" s="181">
        <v>2</v>
      </c>
      <c r="AV5" s="181">
        <v>3</v>
      </c>
      <c r="AW5" s="181">
        <v>4</v>
      </c>
      <c r="AX5" s="181">
        <v>5</v>
      </c>
      <c r="AY5" s="181">
        <v>6</v>
      </c>
      <c r="AZ5" s="181">
        <v>7</v>
      </c>
      <c r="BA5" s="181">
        <v>8</v>
      </c>
      <c r="BB5" s="181">
        <v>9</v>
      </c>
      <c r="BC5" s="181">
        <v>10</v>
      </c>
      <c r="BD5" s="181">
        <v>11</v>
      </c>
      <c r="BE5" s="181">
        <v>12</v>
      </c>
      <c r="BF5" s="27" t="s">
        <v>16</v>
      </c>
      <c r="BG5" s="802"/>
      <c r="BH5" s="802"/>
      <c r="BI5" s="805"/>
      <c r="BJ5" s="7"/>
      <c r="BK5" s="28"/>
      <c r="BL5" s="28"/>
      <c r="BM5" s="28"/>
      <c r="BN5" s="28"/>
      <c r="BO5" s="28"/>
      <c r="BP5" s="28"/>
      <c r="BQ5" s="28"/>
      <c r="BR5" s="28"/>
      <c r="BS5" s="28"/>
      <c r="BT5" s="28"/>
      <c r="BU5" s="28"/>
      <c r="BV5" s="28"/>
      <c r="BW5" s="28"/>
      <c r="BX5" s="28"/>
      <c r="BY5" s="28"/>
      <c r="BZ5" s="28"/>
      <c r="CA5" s="28"/>
      <c r="CB5" s="28"/>
    </row>
    <row r="6" spans="1:98" s="7" customFormat="1" ht="24.75" customHeight="1" x14ac:dyDescent="0.2">
      <c r="A6" s="37"/>
      <c r="B6" s="211" t="s">
        <v>172</v>
      </c>
      <c r="C6" s="29" t="s">
        <v>162</v>
      </c>
      <c r="D6" s="210">
        <v>2</v>
      </c>
      <c r="E6" s="570">
        <v>2</v>
      </c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1">
        <f>SUM(E6:P6)</f>
        <v>2</v>
      </c>
      <c r="R6" s="82" t="s">
        <v>45</v>
      </c>
      <c r="S6" s="83">
        <v>5000000</v>
      </c>
      <c r="T6" s="571">
        <v>5000000</v>
      </c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68">
        <f>SUM(D6*S6)</f>
        <v>10000000</v>
      </c>
      <c r="AG6" s="69">
        <f t="shared" ref="AG6" si="0">T6*E6</f>
        <v>10000000</v>
      </c>
      <c r="AH6" s="69">
        <f t="shared" ref="AH6" si="1">U6*F6</f>
        <v>0</v>
      </c>
      <c r="AI6" s="69">
        <f t="shared" ref="AI6" si="2">V6*G6</f>
        <v>0</v>
      </c>
      <c r="AJ6" s="69">
        <f t="shared" ref="AJ6" si="3">W6*H6</f>
        <v>0</v>
      </c>
      <c r="AK6" s="69">
        <f t="shared" ref="AK6" si="4">X6*I6</f>
        <v>0</v>
      </c>
      <c r="AL6" s="69">
        <f t="shared" ref="AL6" si="5">Y6*J6</f>
        <v>0</v>
      </c>
      <c r="AM6" s="69">
        <f t="shared" ref="AM6" si="6">Z6*K6</f>
        <v>0</v>
      </c>
      <c r="AN6" s="69">
        <f t="shared" ref="AN6" si="7">AA6*L6</f>
        <v>0</v>
      </c>
      <c r="AO6" s="69">
        <f t="shared" ref="AO6" si="8">AB6*M6</f>
        <v>0</v>
      </c>
      <c r="AP6" s="69">
        <f t="shared" ref="AP6" si="9">AC6*N6</f>
        <v>0</v>
      </c>
      <c r="AQ6" s="69">
        <f t="shared" ref="AQ6" si="10">AD6*O6</f>
        <v>0</v>
      </c>
      <c r="AR6" s="69">
        <f t="shared" ref="AR6" si="11">AE6*P6</f>
        <v>0</v>
      </c>
      <c r="AS6" s="70">
        <f>SUM(AG6:AR6)</f>
        <v>10000000</v>
      </c>
      <c r="AT6" s="69"/>
      <c r="AU6" s="69">
        <f t="shared" ref="AU6" si="12">SUM(AH6*14%)</f>
        <v>0</v>
      </c>
      <c r="AV6" s="69">
        <f t="shared" ref="AV6" si="13">SUM(AI6*14%)</f>
        <v>0</v>
      </c>
      <c r="AW6" s="69">
        <f t="shared" ref="AW6" si="14">SUM(AJ6*14%)</f>
        <v>0</v>
      </c>
      <c r="AX6" s="69">
        <f t="shared" ref="AX6" si="15">SUM(AK6*14%)</f>
        <v>0</v>
      </c>
      <c r="AY6" s="69">
        <f t="shared" ref="AY6" si="16">SUM(AL6*14%)</f>
        <v>0</v>
      </c>
      <c r="AZ6" s="69">
        <f t="shared" ref="AZ6" si="17">SUM(AM6*14%)</f>
        <v>0</v>
      </c>
      <c r="BA6" s="69">
        <f t="shared" ref="BA6" si="18">SUM(AN6*14%)</f>
        <v>0</v>
      </c>
      <c r="BB6" s="69">
        <f t="shared" ref="BB6" si="19">SUM(AO6*14%)</f>
        <v>0</v>
      </c>
      <c r="BC6" s="69">
        <f t="shared" ref="BC6" si="20">SUM(AP6*14%)</f>
        <v>0</v>
      </c>
      <c r="BD6" s="69">
        <f t="shared" ref="BD6" si="21">SUM(AQ6*14%)</f>
        <v>0</v>
      </c>
      <c r="BE6" s="69">
        <f t="shared" ref="BE6" si="22">SUM(AR6*14%)</f>
        <v>0</v>
      </c>
      <c r="BF6" s="71">
        <f t="shared" ref="BF6" si="23">SUM(AT6:BE6)</f>
        <v>0</v>
      </c>
      <c r="BG6" s="72">
        <f>AF6-AS6-BF6</f>
        <v>0</v>
      </c>
      <c r="BH6" s="73">
        <f>S6*D6</f>
        <v>10000000</v>
      </c>
      <c r="BI6" s="74">
        <f t="shared" ref="BI6" si="24">BH6-AS6-BF6</f>
        <v>0</v>
      </c>
      <c r="BJ6" s="167">
        <f>SUM(Q6/D6)</f>
        <v>1</v>
      </c>
      <c r="BK6" s="178"/>
      <c r="BL6" s="33"/>
      <c r="BM6" s="33"/>
      <c r="BN6" s="33"/>
      <c r="BO6" s="33"/>
      <c r="BP6" s="39"/>
      <c r="BQ6" s="39"/>
      <c r="BR6" s="39"/>
      <c r="BS6" s="39"/>
      <c r="BT6" s="39"/>
      <c r="BU6" s="39"/>
      <c r="BV6" s="39"/>
      <c r="BW6" s="39"/>
      <c r="BX6" s="39"/>
      <c r="BY6" s="39"/>
      <c r="BZ6" s="39"/>
      <c r="CA6" s="39"/>
      <c r="CB6" s="39"/>
    </row>
    <row r="7" spans="1:98" s="7" customFormat="1" ht="24.75" customHeight="1" x14ac:dyDescent="0.2">
      <c r="A7" s="37"/>
      <c r="B7" s="212"/>
      <c r="C7" s="29"/>
      <c r="D7" s="197"/>
      <c r="E7" s="81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1"/>
      <c r="R7" s="82"/>
      <c r="S7" s="83"/>
      <c r="T7" s="83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68"/>
      <c r="AG7" s="69"/>
      <c r="AH7" s="69"/>
      <c r="AI7" s="69"/>
      <c r="AJ7" s="69"/>
      <c r="AK7" s="69"/>
      <c r="AL7" s="69"/>
      <c r="AM7" s="69"/>
      <c r="AN7" s="69"/>
      <c r="AO7" s="69"/>
      <c r="AP7" s="69"/>
      <c r="AQ7" s="69"/>
      <c r="AR7" s="69"/>
      <c r="AS7" s="70"/>
      <c r="AT7" s="69"/>
      <c r="AU7" s="69"/>
      <c r="AV7" s="69"/>
      <c r="AW7" s="69"/>
      <c r="AX7" s="69"/>
      <c r="AY7" s="69"/>
      <c r="AZ7" s="69"/>
      <c r="BA7" s="69"/>
      <c r="BB7" s="69"/>
      <c r="BC7" s="69"/>
      <c r="BD7" s="69"/>
      <c r="BE7" s="69"/>
      <c r="BF7" s="71"/>
      <c r="BG7" s="72"/>
      <c r="BH7" s="73"/>
      <c r="BI7" s="74"/>
      <c r="BJ7" s="167"/>
      <c r="BK7" s="178"/>
      <c r="BL7" s="33"/>
      <c r="BM7" s="33"/>
      <c r="BN7" s="33"/>
      <c r="BO7" s="33"/>
      <c r="BP7" s="39"/>
      <c r="BQ7" s="39"/>
      <c r="BR7" s="39"/>
      <c r="BS7" s="39"/>
      <c r="BT7" s="39"/>
      <c r="BU7" s="39"/>
      <c r="BV7" s="39"/>
      <c r="BW7" s="39"/>
      <c r="BX7" s="39"/>
      <c r="BY7" s="39"/>
      <c r="BZ7" s="39"/>
      <c r="CA7" s="39"/>
      <c r="CB7" s="39"/>
    </row>
    <row r="8" spans="1:98" s="7" customFormat="1" ht="24.75" customHeight="1" x14ac:dyDescent="0.2">
      <c r="A8" s="37"/>
      <c r="B8" s="212"/>
      <c r="C8" s="29"/>
      <c r="D8" s="197"/>
      <c r="E8" s="81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1"/>
      <c r="R8" s="82"/>
      <c r="S8" s="213"/>
      <c r="T8" s="83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68"/>
      <c r="AG8" s="69"/>
      <c r="AH8" s="69"/>
      <c r="AI8" s="69"/>
      <c r="AJ8" s="69"/>
      <c r="AK8" s="69"/>
      <c r="AL8" s="69"/>
      <c r="AM8" s="69"/>
      <c r="AN8" s="69"/>
      <c r="AO8" s="69"/>
      <c r="AP8" s="69"/>
      <c r="AQ8" s="69"/>
      <c r="AR8" s="69"/>
      <c r="AS8" s="70"/>
      <c r="AT8" s="69"/>
      <c r="AU8" s="69"/>
      <c r="AV8" s="69"/>
      <c r="AW8" s="69"/>
      <c r="AX8" s="69"/>
      <c r="AY8" s="69"/>
      <c r="AZ8" s="69"/>
      <c r="BA8" s="69"/>
      <c r="BB8" s="69"/>
      <c r="BC8" s="69"/>
      <c r="BD8" s="69"/>
      <c r="BE8" s="69"/>
      <c r="BF8" s="71"/>
      <c r="BG8" s="72"/>
      <c r="BH8" s="73"/>
      <c r="BI8" s="74"/>
      <c r="BJ8" s="167"/>
      <c r="BK8" s="178"/>
      <c r="BL8" s="33"/>
      <c r="BM8" s="33"/>
      <c r="BN8" s="33"/>
      <c r="BO8" s="33"/>
      <c r="BP8" s="33"/>
      <c r="BQ8" s="39"/>
      <c r="BR8" s="39"/>
      <c r="BS8" s="39"/>
      <c r="BT8" s="39"/>
      <c r="BU8" s="39"/>
      <c r="BV8" s="39"/>
      <c r="BW8" s="39"/>
      <c r="BX8" s="39"/>
      <c r="BY8" s="39"/>
      <c r="BZ8" s="39"/>
      <c r="CA8" s="39"/>
      <c r="CB8" s="39"/>
    </row>
    <row r="9" spans="1:98" s="7" customFormat="1" ht="24.75" customHeight="1" thickBot="1" x14ac:dyDescent="0.25">
      <c r="A9" s="37"/>
      <c r="B9" s="212"/>
      <c r="C9" s="29"/>
      <c r="D9" s="197"/>
      <c r="E9" s="81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1"/>
      <c r="R9" s="82"/>
      <c r="S9" s="213"/>
      <c r="T9" s="83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  <c r="AF9" s="68"/>
      <c r="AG9" s="69"/>
      <c r="AH9" s="69"/>
      <c r="AI9" s="69"/>
      <c r="AJ9" s="69"/>
      <c r="AK9" s="69"/>
      <c r="AL9" s="69"/>
      <c r="AM9" s="69"/>
      <c r="AN9" s="69"/>
      <c r="AO9" s="69"/>
      <c r="AP9" s="69"/>
      <c r="AQ9" s="69"/>
      <c r="AR9" s="69"/>
      <c r="AS9" s="70"/>
      <c r="AT9" s="69"/>
      <c r="AU9" s="69"/>
      <c r="AV9" s="69"/>
      <c r="AW9" s="69"/>
      <c r="AX9" s="69"/>
      <c r="AY9" s="69"/>
      <c r="AZ9" s="69"/>
      <c r="BA9" s="69"/>
      <c r="BB9" s="69"/>
      <c r="BC9" s="69"/>
      <c r="BD9" s="69"/>
      <c r="BE9" s="69"/>
      <c r="BF9" s="71"/>
      <c r="BG9" s="72"/>
      <c r="BH9" s="73"/>
      <c r="BI9" s="74"/>
      <c r="BJ9" s="167"/>
      <c r="BK9" s="178"/>
      <c r="BL9" s="33"/>
      <c r="BM9" s="33"/>
      <c r="BN9" s="33"/>
      <c r="BO9" s="33"/>
      <c r="BP9" s="33"/>
      <c r="BQ9" s="39"/>
      <c r="BR9" s="39"/>
      <c r="BS9" s="39"/>
      <c r="BT9" s="39"/>
      <c r="BU9" s="39"/>
      <c r="BV9" s="39"/>
      <c r="BW9" s="39"/>
      <c r="BX9" s="39"/>
      <c r="BY9" s="39"/>
      <c r="BZ9" s="39"/>
      <c r="CA9" s="39"/>
      <c r="CB9" s="39"/>
    </row>
    <row r="10" spans="1:98" s="35" customFormat="1" ht="24.75" customHeight="1" thickBot="1" x14ac:dyDescent="0.25">
      <c r="A10" s="40"/>
      <c r="B10" s="41" t="s">
        <v>5</v>
      </c>
      <c r="C10" s="41"/>
      <c r="D10" s="42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4"/>
      <c r="R10" s="76"/>
      <c r="S10" s="42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77">
        <f t="shared" ref="AF10:AI10" si="25">SUM(AF6:AF9)</f>
        <v>10000000</v>
      </c>
      <c r="AG10" s="77">
        <f t="shared" si="25"/>
        <v>10000000</v>
      </c>
      <c r="AH10" s="77">
        <f t="shared" si="25"/>
        <v>0</v>
      </c>
      <c r="AI10" s="77">
        <f t="shared" si="25"/>
        <v>0</v>
      </c>
      <c r="AJ10" s="77">
        <f t="shared" ref="AJ10:AR10" si="26">SUM(AJ6:AJ9)</f>
        <v>0</v>
      </c>
      <c r="AK10" s="77">
        <f t="shared" si="26"/>
        <v>0</v>
      </c>
      <c r="AL10" s="77">
        <f t="shared" si="26"/>
        <v>0</v>
      </c>
      <c r="AM10" s="77">
        <f t="shared" si="26"/>
        <v>0</v>
      </c>
      <c r="AN10" s="77">
        <f t="shared" si="26"/>
        <v>0</v>
      </c>
      <c r="AO10" s="77">
        <f t="shared" si="26"/>
        <v>0</v>
      </c>
      <c r="AP10" s="77">
        <f t="shared" si="26"/>
        <v>0</v>
      </c>
      <c r="AQ10" s="77">
        <f t="shared" si="26"/>
        <v>0</v>
      </c>
      <c r="AR10" s="77">
        <f t="shared" si="26"/>
        <v>0</v>
      </c>
      <c r="AS10" s="77">
        <f t="shared" ref="AS10:AV10" si="27">SUM(AS6:AS9)</f>
        <v>10000000</v>
      </c>
      <c r="AT10" s="77">
        <f t="shared" si="27"/>
        <v>0</v>
      </c>
      <c r="AU10" s="77">
        <f t="shared" si="27"/>
        <v>0</v>
      </c>
      <c r="AV10" s="77">
        <f t="shared" si="27"/>
        <v>0</v>
      </c>
      <c r="AW10" s="77">
        <f t="shared" ref="AW10:BE10" si="28">SUM(AW6:AW9)</f>
        <v>0</v>
      </c>
      <c r="AX10" s="77">
        <f t="shared" si="28"/>
        <v>0</v>
      </c>
      <c r="AY10" s="77">
        <f t="shared" si="28"/>
        <v>0</v>
      </c>
      <c r="AZ10" s="77">
        <f t="shared" si="28"/>
        <v>0</v>
      </c>
      <c r="BA10" s="77">
        <f t="shared" si="28"/>
        <v>0</v>
      </c>
      <c r="BB10" s="77">
        <f t="shared" si="28"/>
        <v>0</v>
      </c>
      <c r="BC10" s="77">
        <f t="shared" si="28"/>
        <v>0</v>
      </c>
      <c r="BD10" s="77">
        <f t="shared" si="28"/>
        <v>0</v>
      </c>
      <c r="BE10" s="77">
        <f t="shared" si="28"/>
        <v>0</v>
      </c>
      <c r="BF10" s="77">
        <f t="shared" ref="BF10" si="29">SUM(BF6:BF9)</f>
        <v>0</v>
      </c>
      <c r="BG10" s="78">
        <f>AF10-AS10-BF10</f>
        <v>0</v>
      </c>
      <c r="BH10" s="77">
        <f>SUM(BH6:BH9)</f>
        <v>10000000</v>
      </c>
      <c r="BI10" s="77">
        <f>SUM(BI6:BI9)</f>
        <v>0</v>
      </c>
      <c r="BJ10" s="168">
        <f>SUM(BJ6:BJ9)/1</f>
        <v>1</v>
      </c>
      <c r="BK10" s="175"/>
      <c r="BL10" s="46"/>
      <c r="BM10" s="46"/>
      <c r="BN10" s="46"/>
      <c r="BO10" s="46"/>
      <c r="BP10" s="46"/>
      <c r="BQ10" s="46"/>
      <c r="BR10" s="46"/>
      <c r="BS10" s="46"/>
      <c r="BT10" s="46"/>
      <c r="BU10" s="46"/>
      <c r="BV10" s="46"/>
      <c r="BW10" s="46"/>
      <c r="BX10" s="46"/>
      <c r="BY10" s="46"/>
      <c r="BZ10" s="46"/>
      <c r="CA10" s="46"/>
      <c r="CB10" s="46"/>
    </row>
    <row r="11" spans="1:98" s="21" customFormat="1" ht="24.75" customHeight="1" x14ac:dyDescent="0.2">
      <c r="A11" s="47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AE11" s="36"/>
      <c r="AS11" s="48"/>
      <c r="BF11" s="49">
        <f>SUM(AS10+BF10)</f>
        <v>10000000</v>
      </c>
      <c r="BG11" s="50">
        <f>AF10-AS10-BF10</f>
        <v>0</v>
      </c>
      <c r="BH11" s="51">
        <f>SUM(BI10+AS10+BF10)</f>
        <v>10000000</v>
      </c>
      <c r="BI11" s="52">
        <f>SUM(BG10)</f>
        <v>0</v>
      </c>
      <c r="BJ11" s="169" t="s">
        <v>37</v>
      </c>
      <c r="BK11" s="176"/>
      <c r="BL11" s="25"/>
      <c r="BM11" s="25"/>
      <c r="BN11" s="25"/>
      <c r="BO11" s="25"/>
      <c r="BP11" s="25"/>
      <c r="BQ11" s="25"/>
      <c r="BR11" s="25"/>
      <c r="BS11" s="25"/>
      <c r="BT11" s="25"/>
      <c r="BU11" s="25"/>
      <c r="BV11" s="25"/>
      <c r="BW11" s="25"/>
      <c r="BX11" s="25"/>
      <c r="BY11" s="25"/>
      <c r="BZ11" s="25"/>
      <c r="CA11" s="25"/>
      <c r="CB11" s="25"/>
      <c r="CC11" s="25"/>
    </row>
    <row r="12" spans="1:98" s="21" customFormat="1" ht="24.75" customHeight="1" x14ac:dyDescent="0.2">
      <c r="A12" s="47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47"/>
      <c r="AE12" s="36"/>
      <c r="AS12" s="36"/>
      <c r="AT12" s="409">
        <f>SUM(AG10+AT10)</f>
        <v>10000000</v>
      </c>
      <c r="AU12" s="409">
        <f t="shared" ref="AU12" si="30">SUM(AH10+AU10)</f>
        <v>0</v>
      </c>
      <c r="AV12" s="409">
        <f t="shared" ref="AV12" si="31">SUM(AI10+AV10)</f>
        <v>0</v>
      </c>
      <c r="AW12" s="409">
        <f t="shared" ref="AW12" si="32">SUM(AJ10+AW10)</f>
        <v>0</v>
      </c>
      <c r="AX12" s="409">
        <f t="shared" ref="AX12" si="33">SUM(AK10+AX10)</f>
        <v>0</v>
      </c>
      <c r="AY12" s="409">
        <f t="shared" ref="AY12" si="34">SUM(AL10+AY10)</f>
        <v>0</v>
      </c>
      <c r="AZ12" s="409">
        <f t="shared" ref="AZ12" si="35">SUM(AM10+AZ10)</f>
        <v>0</v>
      </c>
      <c r="BA12" s="409">
        <f t="shared" ref="BA12" si="36">SUM(AN10+BA10)</f>
        <v>0</v>
      </c>
      <c r="BB12" s="409">
        <f t="shared" ref="BB12" si="37">SUM(AO10+BB10)</f>
        <v>0</v>
      </c>
      <c r="BC12" s="409">
        <f t="shared" ref="BC12" si="38">SUM(AP10+BC10)</f>
        <v>0</v>
      </c>
      <c r="BD12" s="409">
        <f t="shared" ref="BD12" si="39">SUM(AQ10+BD10)</f>
        <v>0</v>
      </c>
      <c r="BE12" s="409">
        <f t="shared" ref="BE12" si="40">SUM(AR10+BE10)</f>
        <v>0</v>
      </c>
      <c r="BF12" s="409">
        <f>SUM(AT12:BE12)</f>
        <v>10000000</v>
      </c>
      <c r="BG12" s="36"/>
      <c r="BH12" s="53"/>
      <c r="BI12" s="54">
        <f>SUM(BI10-BI11)</f>
        <v>0</v>
      </c>
      <c r="BJ12" s="169" t="s">
        <v>36</v>
      </c>
      <c r="BK12" s="176"/>
      <c r="BL12" s="25"/>
      <c r="BM12" s="25"/>
      <c r="BN12" s="25"/>
      <c r="BO12" s="25"/>
      <c r="BP12" s="25"/>
      <c r="BQ12" s="25"/>
      <c r="BR12" s="25"/>
      <c r="BS12" s="25"/>
      <c r="BT12" s="25"/>
      <c r="BU12" s="25"/>
      <c r="BV12" s="25"/>
      <c r="BW12" s="25"/>
      <c r="BX12" s="25"/>
      <c r="BY12" s="25"/>
      <c r="BZ12" s="25"/>
      <c r="CA12" s="25"/>
      <c r="CB12" s="25"/>
      <c r="CC12" s="25"/>
    </row>
    <row r="13" spans="1:98" s="21" customFormat="1" ht="16.5" customHeight="1" x14ac:dyDescent="0.2">
      <c r="A13" s="776" t="s">
        <v>9</v>
      </c>
      <c r="B13" s="777"/>
      <c r="C13" s="131" t="s">
        <v>173</v>
      </c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143"/>
      <c r="U13" s="143"/>
      <c r="V13" s="143"/>
      <c r="W13" s="143"/>
      <c r="X13" s="143"/>
      <c r="Y13" s="143"/>
      <c r="Z13" s="143"/>
      <c r="AA13" s="143"/>
      <c r="AB13" s="143"/>
      <c r="AC13" s="143"/>
      <c r="AD13" s="143"/>
      <c r="AE13" s="144"/>
      <c r="AF13" s="24"/>
      <c r="AG13" s="143"/>
      <c r="AH13" s="143"/>
      <c r="AI13" s="143"/>
      <c r="AJ13" s="143"/>
      <c r="AK13" s="143"/>
      <c r="AL13" s="143"/>
      <c r="AM13" s="143"/>
      <c r="AN13" s="143"/>
      <c r="AO13" s="143"/>
      <c r="AP13" s="143"/>
      <c r="AQ13" s="143"/>
      <c r="AR13" s="143"/>
      <c r="AS13" s="145"/>
      <c r="AT13" s="143"/>
      <c r="AU13" s="143"/>
      <c r="AV13" s="143"/>
      <c r="AW13" s="143"/>
      <c r="AX13" s="143"/>
      <c r="AY13" s="143"/>
      <c r="AZ13" s="143"/>
      <c r="BA13" s="143"/>
      <c r="BB13" s="143"/>
      <c r="BC13" s="143"/>
      <c r="BD13" s="143"/>
      <c r="BE13" s="143"/>
      <c r="BF13" s="145"/>
      <c r="BG13" s="145"/>
      <c r="BH13" s="142"/>
      <c r="BI13" s="146"/>
      <c r="BJ13" s="24"/>
      <c r="BK13" s="171"/>
      <c r="BL13" s="143"/>
      <c r="BM13" s="143"/>
      <c r="BN13" s="143"/>
      <c r="BO13" s="143"/>
      <c r="BP13" s="144"/>
      <c r="BQ13" s="143"/>
      <c r="BR13" s="143"/>
      <c r="BS13" s="143"/>
      <c r="BT13" s="143"/>
      <c r="BU13" s="143"/>
      <c r="BV13" s="145"/>
      <c r="BW13" s="145"/>
      <c r="BX13" s="145"/>
      <c r="BY13" s="142"/>
      <c r="BZ13" s="146"/>
      <c r="CA13" s="145"/>
      <c r="CB13" s="145"/>
      <c r="CC13" s="25"/>
      <c r="CD13" s="25"/>
      <c r="CE13" s="25"/>
      <c r="CF13" s="25"/>
      <c r="CG13" s="25"/>
      <c r="CH13" s="147"/>
      <c r="CI13" s="25"/>
      <c r="CJ13" s="25"/>
      <c r="CK13" s="25"/>
      <c r="CL13" s="25"/>
      <c r="CM13" s="25"/>
      <c r="CN13" s="25"/>
      <c r="CO13" s="25"/>
      <c r="CP13" s="25"/>
      <c r="CQ13" s="25"/>
      <c r="CR13" s="25"/>
      <c r="CS13" s="25"/>
      <c r="CT13" s="25"/>
    </row>
    <row r="14" spans="1:98" s="21" customFormat="1" ht="16.5" customHeight="1" x14ac:dyDescent="0.2">
      <c r="A14" s="778" t="s">
        <v>10</v>
      </c>
      <c r="B14" s="779"/>
      <c r="C14" s="149" t="s">
        <v>3</v>
      </c>
      <c r="D14" s="150"/>
      <c r="E14" s="150"/>
      <c r="F14" s="150"/>
      <c r="G14" s="150"/>
      <c r="H14" s="150"/>
      <c r="I14" s="150"/>
      <c r="J14" s="150"/>
      <c r="K14" s="150"/>
      <c r="L14" s="150"/>
      <c r="M14" s="150"/>
      <c r="N14" s="150"/>
      <c r="O14" s="150"/>
      <c r="P14" s="150"/>
      <c r="Q14" s="150"/>
      <c r="R14" s="150"/>
      <c r="S14" s="150"/>
      <c r="T14" s="151"/>
      <c r="U14" s="151"/>
      <c r="V14" s="151"/>
      <c r="W14" s="151"/>
      <c r="X14" s="151"/>
      <c r="Y14" s="151"/>
      <c r="Z14" s="151"/>
      <c r="AA14" s="151"/>
      <c r="AB14" s="151"/>
      <c r="AC14" s="151"/>
      <c r="AD14" s="151"/>
      <c r="AE14" s="152"/>
      <c r="AF14" s="150"/>
      <c r="AG14" s="151"/>
      <c r="AH14" s="151"/>
      <c r="AI14" s="151"/>
      <c r="AJ14" s="151"/>
      <c r="AK14" s="151"/>
      <c r="AL14" s="151"/>
      <c r="AM14" s="151"/>
      <c r="AN14" s="151"/>
      <c r="AO14" s="151"/>
      <c r="AP14" s="151"/>
      <c r="AQ14" s="151"/>
      <c r="AR14" s="151"/>
      <c r="AS14" s="152"/>
      <c r="AT14" s="151"/>
      <c r="AU14" s="151"/>
      <c r="AV14" s="151"/>
      <c r="AW14" s="151"/>
      <c r="AX14" s="151"/>
      <c r="AY14" s="151"/>
      <c r="AZ14" s="151"/>
      <c r="BA14" s="151"/>
      <c r="BB14" s="151"/>
      <c r="BC14" s="151"/>
      <c r="BD14" s="151"/>
      <c r="BE14" s="151"/>
      <c r="BF14" s="152"/>
      <c r="BG14" s="152"/>
      <c r="BH14" s="148"/>
      <c r="BI14" s="153"/>
      <c r="BJ14" s="24"/>
      <c r="BK14" s="171"/>
      <c r="BL14" s="24"/>
      <c r="BM14" s="24"/>
      <c r="BN14" s="24"/>
      <c r="BO14" s="24"/>
      <c r="BP14" s="24"/>
      <c r="BQ14" s="24"/>
      <c r="BR14" s="24"/>
      <c r="BS14" s="24"/>
      <c r="BT14" s="24"/>
      <c r="BU14" s="24"/>
      <c r="BV14" s="24"/>
      <c r="BW14" s="24"/>
      <c r="BX14" s="24"/>
      <c r="BY14" s="24"/>
      <c r="BZ14" s="24"/>
      <c r="CA14" s="145"/>
      <c r="CB14" s="145"/>
      <c r="CC14" s="25">
        <v>1100000</v>
      </c>
      <c r="CD14" s="25"/>
      <c r="CE14" s="25"/>
      <c r="CF14" s="25"/>
      <c r="CG14" s="25"/>
      <c r="CH14" s="147"/>
      <c r="CI14" s="25"/>
      <c r="CJ14" s="25"/>
      <c r="CK14" s="25"/>
      <c r="CL14" s="25"/>
      <c r="CM14" s="25"/>
      <c r="CN14" s="25"/>
      <c r="CO14" s="25"/>
      <c r="CP14" s="25"/>
      <c r="CQ14" s="25"/>
      <c r="CR14" s="25"/>
      <c r="CS14" s="25"/>
      <c r="CT14" s="25"/>
    </row>
    <row r="15" spans="1:98" s="8" customFormat="1" ht="48.75" customHeight="1" x14ac:dyDescent="0.2">
      <c r="A15" s="797" t="s">
        <v>11</v>
      </c>
      <c r="B15" s="800" t="s">
        <v>12</v>
      </c>
      <c r="C15" s="800" t="s">
        <v>26</v>
      </c>
      <c r="D15" s="819" t="s">
        <v>13</v>
      </c>
      <c r="E15" s="819"/>
      <c r="F15" s="819"/>
      <c r="G15" s="819"/>
      <c r="H15" s="819"/>
      <c r="I15" s="819"/>
      <c r="J15" s="819"/>
      <c r="K15" s="819"/>
      <c r="L15" s="819"/>
      <c r="M15" s="819"/>
      <c r="N15" s="819"/>
      <c r="O15" s="819"/>
      <c r="P15" s="819"/>
      <c r="Q15" s="819"/>
      <c r="R15" s="800" t="s">
        <v>24</v>
      </c>
      <c r="S15" s="820" t="s">
        <v>21</v>
      </c>
      <c r="T15" s="821"/>
      <c r="U15" s="821"/>
      <c r="V15" s="821"/>
      <c r="W15" s="821"/>
      <c r="X15" s="821"/>
      <c r="Y15" s="821"/>
      <c r="Z15" s="821"/>
      <c r="AA15" s="821"/>
      <c r="AB15" s="821"/>
      <c r="AC15" s="821"/>
      <c r="AD15" s="821"/>
      <c r="AE15" s="822"/>
      <c r="AF15" s="823" t="s">
        <v>6</v>
      </c>
      <c r="AG15" s="823"/>
      <c r="AH15" s="823"/>
      <c r="AI15" s="823"/>
      <c r="AJ15" s="823"/>
      <c r="AK15" s="823"/>
      <c r="AL15" s="823"/>
      <c r="AM15" s="823"/>
      <c r="AN15" s="823"/>
      <c r="AO15" s="823"/>
      <c r="AP15" s="823"/>
      <c r="AQ15" s="823"/>
      <c r="AR15" s="823"/>
      <c r="AS15" s="823"/>
      <c r="AT15" s="813" t="s">
        <v>40</v>
      </c>
      <c r="AU15" s="814"/>
      <c r="AV15" s="814"/>
      <c r="AW15" s="814"/>
      <c r="AX15" s="814"/>
      <c r="AY15" s="814"/>
      <c r="AZ15" s="814"/>
      <c r="BA15" s="814"/>
      <c r="BB15" s="814"/>
      <c r="BC15" s="814"/>
      <c r="BD15" s="814"/>
      <c r="BE15" s="814"/>
      <c r="BF15" s="815"/>
      <c r="BG15" s="800" t="s">
        <v>37</v>
      </c>
      <c r="BH15" s="800" t="s">
        <v>124</v>
      </c>
      <c r="BI15" s="803" t="s">
        <v>38</v>
      </c>
      <c r="BJ15" s="142"/>
      <c r="BK15" s="24"/>
      <c r="BL15" s="24"/>
      <c r="BM15" s="24"/>
      <c r="BN15" s="24"/>
      <c r="BO15" s="24"/>
      <c r="BP15" s="24"/>
      <c r="BQ15" s="24"/>
      <c r="BR15" s="24"/>
      <c r="BS15" s="24"/>
      <c r="BT15" s="24"/>
      <c r="BU15" s="24"/>
      <c r="BV15" s="24"/>
      <c r="BW15" s="24"/>
      <c r="BX15" s="24"/>
      <c r="BY15" s="24"/>
      <c r="BZ15" s="24"/>
      <c r="CA15" s="26"/>
      <c r="CB15" s="26"/>
    </row>
    <row r="16" spans="1:98" s="8" customFormat="1" ht="48.75" customHeight="1" x14ac:dyDescent="0.2">
      <c r="A16" s="798"/>
      <c r="B16" s="801"/>
      <c r="C16" s="801"/>
      <c r="D16" s="810" t="s">
        <v>22</v>
      </c>
      <c r="E16" s="808" t="s">
        <v>23</v>
      </c>
      <c r="F16" s="809"/>
      <c r="G16" s="809"/>
      <c r="H16" s="809"/>
      <c r="I16" s="809"/>
      <c r="J16" s="809"/>
      <c r="K16" s="809"/>
      <c r="L16" s="809"/>
      <c r="M16" s="809"/>
      <c r="N16" s="809"/>
      <c r="O16" s="809"/>
      <c r="P16" s="809"/>
      <c r="Q16" s="809"/>
      <c r="R16" s="801"/>
      <c r="S16" s="810" t="s">
        <v>22</v>
      </c>
      <c r="T16" s="808" t="s">
        <v>23</v>
      </c>
      <c r="U16" s="809"/>
      <c r="V16" s="809"/>
      <c r="W16" s="809"/>
      <c r="X16" s="809"/>
      <c r="Y16" s="809"/>
      <c r="Z16" s="809"/>
      <c r="AA16" s="809"/>
      <c r="AB16" s="809"/>
      <c r="AC16" s="809"/>
      <c r="AD16" s="809"/>
      <c r="AE16" s="812"/>
      <c r="AF16" s="810" t="s">
        <v>22</v>
      </c>
      <c r="AG16" s="808" t="s">
        <v>23</v>
      </c>
      <c r="AH16" s="809"/>
      <c r="AI16" s="809"/>
      <c r="AJ16" s="809"/>
      <c r="AK16" s="809"/>
      <c r="AL16" s="809"/>
      <c r="AM16" s="809"/>
      <c r="AN16" s="809"/>
      <c r="AO16" s="809"/>
      <c r="AP16" s="809"/>
      <c r="AQ16" s="809"/>
      <c r="AR16" s="809"/>
      <c r="AS16" s="812"/>
      <c r="AT16" s="816"/>
      <c r="AU16" s="817"/>
      <c r="AV16" s="817"/>
      <c r="AW16" s="817"/>
      <c r="AX16" s="817"/>
      <c r="AY16" s="817"/>
      <c r="AZ16" s="817"/>
      <c r="BA16" s="817"/>
      <c r="BB16" s="817"/>
      <c r="BC16" s="817"/>
      <c r="BD16" s="817"/>
      <c r="BE16" s="817"/>
      <c r="BF16" s="818"/>
      <c r="BG16" s="801"/>
      <c r="BH16" s="801"/>
      <c r="BI16" s="804"/>
      <c r="BJ16" s="142"/>
      <c r="BK16" s="24"/>
      <c r="BL16" s="24"/>
      <c r="BM16" s="24"/>
      <c r="BN16" s="24"/>
      <c r="BO16" s="24"/>
      <c r="BP16" s="24"/>
      <c r="BQ16" s="24"/>
      <c r="BR16" s="24"/>
      <c r="BS16" s="24"/>
      <c r="BT16" s="24"/>
      <c r="BU16" s="24"/>
      <c r="BV16" s="24"/>
      <c r="BW16" s="24"/>
      <c r="BX16" s="24"/>
      <c r="BY16" s="24"/>
      <c r="BZ16" s="24"/>
      <c r="CA16" s="26"/>
      <c r="CB16" s="26"/>
    </row>
    <row r="17" spans="1:98" s="6" customFormat="1" ht="28.5" customHeight="1" x14ac:dyDescent="0.2">
      <c r="A17" s="799"/>
      <c r="B17" s="802"/>
      <c r="C17" s="802"/>
      <c r="D17" s="811"/>
      <c r="E17" s="27">
        <v>1</v>
      </c>
      <c r="F17" s="27">
        <v>2</v>
      </c>
      <c r="G17" s="27">
        <v>3</v>
      </c>
      <c r="H17" s="27">
        <v>4</v>
      </c>
      <c r="I17" s="27">
        <v>5</v>
      </c>
      <c r="J17" s="27">
        <v>6</v>
      </c>
      <c r="K17" s="27">
        <v>7</v>
      </c>
      <c r="L17" s="27">
        <v>8</v>
      </c>
      <c r="M17" s="27">
        <v>9</v>
      </c>
      <c r="N17" s="27">
        <v>10</v>
      </c>
      <c r="O17" s="27">
        <v>11</v>
      </c>
      <c r="P17" s="27">
        <v>12</v>
      </c>
      <c r="Q17" s="27" t="s">
        <v>25</v>
      </c>
      <c r="R17" s="802"/>
      <c r="S17" s="811"/>
      <c r="T17" s="27">
        <v>1</v>
      </c>
      <c r="U17" s="27">
        <v>2</v>
      </c>
      <c r="V17" s="27">
        <v>3</v>
      </c>
      <c r="W17" s="27">
        <v>4</v>
      </c>
      <c r="X17" s="27">
        <v>5</v>
      </c>
      <c r="Y17" s="27">
        <v>6</v>
      </c>
      <c r="Z17" s="27">
        <v>7</v>
      </c>
      <c r="AA17" s="27">
        <v>8</v>
      </c>
      <c r="AB17" s="27">
        <v>9</v>
      </c>
      <c r="AC17" s="27">
        <v>10</v>
      </c>
      <c r="AD17" s="27">
        <v>11</v>
      </c>
      <c r="AE17" s="27">
        <v>12</v>
      </c>
      <c r="AF17" s="811"/>
      <c r="AG17" s="27">
        <v>1</v>
      </c>
      <c r="AH17" s="27">
        <v>2</v>
      </c>
      <c r="AI17" s="27">
        <v>3</v>
      </c>
      <c r="AJ17" s="27">
        <v>4</v>
      </c>
      <c r="AK17" s="27">
        <v>5</v>
      </c>
      <c r="AL17" s="27">
        <v>6</v>
      </c>
      <c r="AM17" s="27">
        <v>7</v>
      </c>
      <c r="AN17" s="27">
        <v>8</v>
      </c>
      <c r="AO17" s="27">
        <v>9</v>
      </c>
      <c r="AP17" s="27">
        <v>10</v>
      </c>
      <c r="AQ17" s="27">
        <v>11</v>
      </c>
      <c r="AR17" s="27">
        <v>12</v>
      </c>
      <c r="AS17" s="27" t="s">
        <v>16</v>
      </c>
      <c r="AT17" s="181">
        <v>1</v>
      </c>
      <c r="AU17" s="181">
        <v>2</v>
      </c>
      <c r="AV17" s="181">
        <v>3</v>
      </c>
      <c r="AW17" s="181">
        <v>4</v>
      </c>
      <c r="AX17" s="181">
        <v>5</v>
      </c>
      <c r="AY17" s="181">
        <v>6</v>
      </c>
      <c r="AZ17" s="181">
        <v>7</v>
      </c>
      <c r="BA17" s="181">
        <v>8</v>
      </c>
      <c r="BB17" s="181">
        <v>9</v>
      </c>
      <c r="BC17" s="181">
        <v>10</v>
      </c>
      <c r="BD17" s="181">
        <v>11</v>
      </c>
      <c r="BE17" s="181">
        <v>12</v>
      </c>
      <c r="BF17" s="27" t="s">
        <v>16</v>
      </c>
      <c r="BG17" s="802"/>
      <c r="BH17" s="802"/>
      <c r="BI17" s="805"/>
      <c r="BJ17" s="7"/>
      <c r="BK17" s="28"/>
      <c r="BL17" s="28"/>
      <c r="BM17" s="28"/>
      <c r="BN17" s="28"/>
      <c r="BO17" s="28"/>
      <c r="BP17" s="28"/>
      <c r="BQ17" s="28"/>
      <c r="BR17" s="28"/>
      <c r="BS17" s="28"/>
      <c r="BT17" s="28"/>
      <c r="BU17" s="28"/>
      <c r="BV17" s="28"/>
      <c r="BW17" s="28"/>
      <c r="BX17" s="28"/>
      <c r="BY17" s="28"/>
      <c r="BZ17" s="28"/>
      <c r="CA17" s="28"/>
      <c r="CB17" s="28"/>
    </row>
    <row r="18" spans="1:98" s="7" customFormat="1" ht="24.75" customHeight="1" x14ac:dyDescent="0.2">
      <c r="A18" s="37"/>
      <c r="B18" s="211" t="s">
        <v>172</v>
      </c>
      <c r="C18" s="29" t="s">
        <v>162</v>
      </c>
      <c r="D18" s="210">
        <v>2</v>
      </c>
      <c r="E18" s="570">
        <v>2</v>
      </c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1">
        <f>SUM(E18:P18)</f>
        <v>2</v>
      </c>
      <c r="R18" s="82" t="s">
        <v>45</v>
      </c>
      <c r="S18" s="83">
        <v>5000000</v>
      </c>
      <c r="T18" s="571">
        <v>5000000</v>
      </c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68">
        <f t="shared" ref="AF18" si="41">SUM(Q18*S18)</f>
        <v>10000000</v>
      </c>
      <c r="AG18" s="69">
        <f t="shared" ref="AG18:AI18" si="42">T18*E18</f>
        <v>10000000</v>
      </c>
      <c r="AH18" s="69">
        <f t="shared" si="42"/>
        <v>0</v>
      </c>
      <c r="AI18" s="69">
        <f t="shared" si="42"/>
        <v>0</v>
      </c>
      <c r="AJ18" s="69">
        <f t="shared" ref="AJ18:AR18" si="43">W18*H18</f>
        <v>0</v>
      </c>
      <c r="AK18" s="69">
        <f t="shared" si="43"/>
        <v>0</v>
      </c>
      <c r="AL18" s="69">
        <f t="shared" si="43"/>
        <v>0</v>
      </c>
      <c r="AM18" s="69">
        <f t="shared" si="43"/>
        <v>0</v>
      </c>
      <c r="AN18" s="69">
        <f t="shared" si="43"/>
        <v>0</v>
      </c>
      <c r="AO18" s="69">
        <f t="shared" si="43"/>
        <v>0</v>
      </c>
      <c r="AP18" s="69">
        <f t="shared" si="43"/>
        <v>0</v>
      </c>
      <c r="AQ18" s="69">
        <f t="shared" si="43"/>
        <v>0</v>
      </c>
      <c r="AR18" s="69">
        <f t="shared" si="43"/>
        <v>0</v>
      </c>
      <c r="AS18" s="70">
        <f>SUM(AG18:AR18)</f>
        <v>10000000</v>
      </c>
      <c r="AT18" s="69"/>
      <c r="AU18" s="69">
        <f t="shared" ref="AU18:AV18" si="44">SUM(AH18*14%)</f>
        <v>0</v>
      </c>
      <c r="AV18" s="69">
        <f t="shared" si="44"/>
        <v>0</v>
      </c>
      <c r="AW18" s="69">
        <f t="shared" ref="AW18:BE18" si="45">SUM(AJ18*14%)</f>
        <v>0</v>
      </c>
      <c r="AX18" s="69">
        <f t="shared" si="45"/>
        <v>0</v>
      </c>
      <c r="AY18" s="69">
        <f t="shared" si="45"/>
        <v>0</v>
      </c>
      <c r="AZ18" s="69">
        <f t="shared" si="45"/>
        <v>0</v>
      </c>
      <c r="BA18" s="69">
        <f t="shared" si="45"/>
        <v>0</v>
      </c>
      <c r="BB18" s="69">
        <f t="shared" si="45"/>
        <v>0</v>
      </c>
      <c r="BC18" s="69">
        <f t="shared" si="45"/>
        <v>0</v>
      </c>
      <c r="BD18" s="69">
        <f t="shared" si="45"/>
        <v>0</v>
      </c>
      <c r="BE18" s="69">
        <f t="shared" si="45"/>
        <v>0</v>
      </c>
      <c r="BF18" s="71">
        <f t="shared" ref="BF18" si="46">SUM(AT18:BE18)</f>
        <v>0</v>
      </c>
      <c r="BG18" s="72">
        <f>AF18-AS18-BF18</f>
        <v>0</v>
      </c>
      <c r="BH18" s="73">
        <f>S18*D18</f>
        <v>10000000</v>
      </c>
      <c r="BI18" s="74">
        <f t="shared" ref="BI18" si="47">BH18-AS18-BF18</f>
        <v>0</v>
      </c>
      <c r="BJ18" s="167">
        <f>SUM(Q18/D18)</f>
        <v>1</v>
      </c>
      <c r="BK18" s="178"/>
      <c r="BL18" s="33"/>
      <c r="BM18" s="33"/>
      <c r="BN18" s="33"/>
      <c r="BO18" s="33"/>
      <c r="BP18" s="39"/>
      <c r="BQ18" s="39"/>
      <c r="BR18" s="39"/>
      <c r="BS18" s="39"/>
      <c r="BT18" s="39"/>
      <c r="BU18" s="39"/>
      <c r="BV18" s="39"/>
      <c r="BW18" s="39"/>
      <c r="BX18" s="39"/>
      <c r="BY18" s="39"/>
      <c r="BZ18" s="39"/>
      <c r="CA18" s="39"/>
      <c r="CB18" s="39"/>
    </row>
    <row r="19" spans="1:98" s="7" customFormat="1" ht="24.75" customHeight="1" x14ac:dyDescent="0.2">
      <c r="A19" s="37"/>
      <c r="B19" s="212"/>
      <c r="C19" s="29"/>
      <c r="D19" s="197"/>
      <c r="E19" s="81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1"/>
      <c r="R19" s="82"/>
      <c r="S19" s="83"/>
      <c r="T19" s="83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68"/>
      <c r="AG19" s="69"/>
      <c r="AH19" s="69"/>
      <c r="AI19" s="69"/>
      <c r="AJ19" s="69"/>
      <c r="AK19" s="69"/>
      <c r="AL19" s="69"/>
      <c r="AM19" s="69"/>
      <c r="AN19" s="69"/>
      <c r="AO19" s="69"/>
      <c r="AP19" s="69"/>
      <c r="AQ19" s="69"/>
      <c r="AR19" s="69"/>
      <c r="AS19" s="70"/>
      <c r="AT19" s="69"/>
      <c r="AU19" s="69"/>
      <c r="AV19" s="69"/>
      <c r="AW19" s="69"/>
      <c r="AX19" s="69"/>
      <c r="AY19" s="69"/>
      <c r="AZ19" s="69"/>
      <c r="BA19" s="69"/>
      <c r="BB19" s="69"/>
      <c r="BC19" s="69"/>
      <c r="BD19" s="69"/>
      <c r="BE19" s="69"/>
      <c r="BF19" s="71"/>
      <c r="BG19" s="72"/>
      <c r="BH19" s="73"/>
      <c r="BI19" s="74"/>
      <c r="BJ19" s="167"/>
      <c r="BK19" s="178"/>
      <c r="BL19" s="33"/>
      <c r="BM19" s="33"/>
      <c r="BN19" s="33"/>
      <c r="BO19" s="33"/>
      <c r="BP19" s="39"/>
      <c r="BQ19" s="39"/>
      <c r="BR19" s="39"/>
      <c r="BS19" s="39"/>
      <c r="BT19" s="39"/>
      <c r="BU19" s="39"/>
      <c r="BV19" s="39"/>
      <c r="BW19" s="39"/>
      <c r="BX19" s="39"/>
      <c r="BY19" s="39"/>
      <c r="BZ19" s="39"/>
      <c r="CA19" s="39"/>
      <c r="CB19" s="39"/>
    </row>
    <row r="20" spans="1:98" s="7" customFormat="1" ht="24.75" customHeight="1" x14ac:dyDescent="0.2">
      <c r="A20" s="37"/>
      <c r="B20" s="212"/>
      <c r="C20" s="29"/>
      <c r="D20" s="197"/>
      <c r="E20" s="81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1"/>
      <c r="R20" s="82"/>
      <c r="S20" s="213"/>
      <c r="T20" s="83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68"/>
      <c r="AG20" s="69"/>
      <c r="AH20" s="69"/>
      <c r="AI20" s="69"/>
      <c r="AJ20" s="69"/>
      <c r="AK20" s="69"/>
      <c r="AL20" s="69"/>
      <c r="AM20" s="69"/>
      <c r="AN20" s="69"/>
      <c r="AO20" s="69"/>
      <c r="AP20" s="69"/>
      <c r="AQ20" s="69"/>
      <c r="AR20" s="69"/>
      <c r="AS20" s="70"/>
      <c r="AT20" s="69"/>
      <c r="AU20" s="69"/>
      <c r="AV20" s="69"/>
      <c r="AW20" s="69"/>
      <c r="AX20" s="69"/>
      <c r="AY20" s="69"/>
      <c r="AZ20" s="69"/>
      <c r="BA20" s="69"/>
      <c r="BB20" s="69"/>
      <c r="BC20" s="69"/>
      <c r="BD20" s="69"/>
      <c r="BE20" s="69"/>
      <c r="BF20" s="71"/>
      <c r="BG20" s="72"/>
      <c r="BH20" s="73"/>
      <c r="BI20" s="74"/>
      <c r="BJ20" s="167"/>
      <c r="BK20" s="178"/>
      <c r="BL20" s="33"/>
      <c r="BM20" s="33"/>
      <c r="BN20" s="33"/>
      <c r="BO20" s="33"/>
      <c r="BP20" s="33"/>
      <c r="BQ20" s="39"/>
      <c r="BR20" s="39"/>
      <c r="BS20" s="39"/>
      <c r="BT20" s="39"/>
      <c r="BU20" s="39"/>
      <c r="BV20" s="39"/>
      <c r="BW20" s="39"/>
      <c r="BX20" s="39"/>
      <c r="BY20" s="39"/>
      <c r="BZ20" s="39"/>
      <c r="CA20" s="39"/>
      <c r="CB20" s="39"/>
    </row>
    <row r="21" spans="1:98" s="7" customFormat="1" ht="24.75" customHeight="1" thickBot="1" x14ac:dyDescent="0.25">
      <c r="A21" s="37"/>
      <c r="B21" s="212"/>
      <c r="C21" s="29"/>
      <c r="D21" s="197"/>
      <c r="E21" s="81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1"/>
      <c r="R21" s="82"/>
      <c r="S21" s="213"/>
      <c r="T21" s="83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68"/>
      <c r="AG21" s="69"/>
      <c r="AH21" s="69"/>
      <c r="AI21" s="69"/>
      <c r="AJ21" s="69"/>
      <c r="AK21" s="69"/>
      <c r="AL21" s="69"/>
      <c r="AM21" s="69"/>
      <c r="AN21" s="69"/>
      <c r="AO21" s="69"/>
      <c r="AP21" s="69"/>
      <c r="AQ21" s="69"/>
      <c r="AR21" s="69"/>
      <c r="AS21" s="70"/>
      <c r="AT21" s="69"/>
      <c r="AU21" s="69"/>
      <c r="AV21" s="69"/>
      <c r="AW21" s="69"/>
      <c r="AX21" s="69"/>
      <c r="AY21" s="69"/>
      <c r="AZ21" s="69"/>
      <c r="BA21" s="69"/>
      <c r="BB21" s="69"/>
      <c r="BC21" s="69"/>
      <c r="BD21" s="69"/>
      <c r="BE21" s="69"/>
      <c r="BF21" s="71"/>
      <c r="BG21" s="72"/>
      <c r="BH21" s="73"/>
      <c r="BI21" s="74"/>
      <c r="BJ21" s="167"/>
      <c r="BK21" s="178"/>
      <c r="BL21" s="33"/>
      <c r="BM21" s="33"/>
      <c r="BN21" s="33"/>
      <c r="BO21" s="33"/>
      <c r="BP21" s="33"/>
      <c r="BQ21" s="39"/>
      <c r="BR21" s="39"/>
      <c r="BS21" s="39"/>
      <c r="BT21" s="39"/>
      <c r="BU21" s="39"/>
      <c r="BV21" s="39"/>
      <c r="BW21" s="39"/>
      <c r="BX21" s="39"/>
      <c r="BY21" s="39"/>
      <c r="BZ21" s="39"/>
      <c r="CA21" s="39"/>
      <c r="CB21" s="39"/>
    </row>
    <row r="22" spans="1:98" s="35" customFormat="1" ht="24.75" customHeight="1" thickBot="1" x14ac:dyDescent="0.25">
      <c r="A22" s="40"/>
      <c r="B22" s="41" t="s">
        <v>5</v>
      </c>
      <c r="C22" s="41"/>
      <c r="D22" s="42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4"/>
      <c r="R22" s="76"/>
      <c r="S22" s="42"/>
      <c r="T22" s="45"/>
      <c r="U22" s="45"/>
      <c r="V22" s="45"/>
      <c r="W22" s="45"/>
      <c r="X22" s="45"/>
      <c r="Y22" s="45"/>
      <c r="Z22" s="45"/>
      <c r="AA22" s="45"/>
      <c r="AB22" s="45"/>
      <c r="AC22" s="45"/>
      <c r="AD22" s="45"/>
      <c r="AE22" s="45"/>
      <c r="AF22" s="77">
        <f t="shared" ref="AF22:BF22" si="48">SUM(AF18:AF21)</f>
        <v>10000000</v>
      </c>
      <c r="AG22" s="77">
        <f t="shared" si="48"/>
        <v>10000000</v>
      </c>
      <c r="AH22" s="77">
        <f t="shared" si="48"/>
        <v>0</v>
      </c>
      <c r="AI22" s="77">
        <f t="shared" si="48"/>
        <v>0</v>
      </c>
      <c r="AJ22" s="77">
        <f t="shared" ref="AJ22:AR22" si="49">SUM(AJ18:AJ21)</f>
        <v>0</v>
      </c>
      <c r="AK22" s="77">
        <f t="shared" si="49"/>
        <v>0</v>
      </c>
      <c r="AL22" s="77">
        <f t="shared" si="49"/>
        <v>0</v>
      </c>
      <c r="AM22" s="77">
        <f t="shared" si="49"/>
        <v>0</v>
      </c>
      <c r="AN22" s="77">
        <f t="shared" si="49"/>
        <v>0</v>
      </c>
      <c r="AO22" s="77">
        <f t="shared" si="49"/>
        <v>0</v>
      </c>
      <c r="AP22" s="77">
        <f t="shared" si="49"/>
        <v>0</v>
      </c>
      <c r="AQ22" s="77">
        <f t="shared" si="49"/>
        <v>0</v>
      </c>
      <c r="AR22" s="77">
        <f t="shared" si="49"/>
        <v>0</v>
      </c>
      <c r="AS22" s="77">
        <f t="shared" si="48"/>
        <v>10000000</v>
      </c>
      <c r="AT22" s="77">
        <f t="shared" si="48"/>
        <v>0</v>
      </c>
      <c r="AU22" s="77">
        <f t="shared" si="48"/>
        <v>0</v>
      </c>
      <c r="AV22" s="77">
        <f t="shared" si="48"/>
        <v>0</v>
      </c>
      <c r="AW22" s="77">
        <f t="shared" ref="AW22:BE22" si="50">SUM(AW18:AW21)</f>
        <v>0</v>
      </c>
      <c r="AX22" s="77">
        <f t="shared" si="50"/>
        <v>0</v>
      </c>
      <c r="AY22" s="77">
        <f t="shared" si="50"/>
        <v>0</v>
      </c>
      <c r="AZ22" s="77">
        <f t="shared" si="50"/>
        <v>0</v>
      </c>
      <c r="BA22" s="77">
        <f t="shared" si="50"/>
        <v>0</v>
      </c>
      <c r="BB22" s="77">
        <f t="shared" si="50"/>
        <v>0</v>
      </c>
      <c r="BC22" s="77">
        <f t="shared" si="50"/>
        <v>0</v>
      </c>
      <c r="BD22" s="77">
        <f t="shared" si="50"/>
        <v>0</v>
      </c>
      <c r="BE22" s="77">
        <f t="shared" si="50"/>
        <v>0</v>
      </c>
      <c r="BF22" s="77">
        <f t="shared" si="48"/>
        <v>0</v>
      </c>
      <c r="BG22" s="78">
        <f>AF22-AS22-BF22</f>
        <v>0</v>
      </c>
      <c r="BH22" s="77">
        <f>SUM(BH18:BH21)</f>
        <v>10000000</v>
      </c>
      <c r="BI22" s="77">
        <f>SUM(BI18:BI21)</f>
        <v>0</v>
      </c>
      <c r="BJ22" s="168">
        <f>SUM(BJ18:BJ21)/1</f>
        <v>1</v>
      </c>
      <c r="BK22" s="175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6"/>
      <c r="CB22" s="46"/>
    </row>
    <row r="23" spans="1:98" s="21" customFormat="1" ht="24.75" customHeight="1" x14ac:dyDescent="0.2">
      <c r="A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AE23" s="36"/>
      <c r="AS23" s="48"/>
      <c r="BF23" s="49">
        <f>SUM(AS22+BF22)</f>
        <v>10000000</v>
      </c>
      <c r="BG23" s="50">
        <f>AF22-AS22-BF22</f>
        <v>0</v>
      </c>
      <c r="BH23" s="51">
        <f>SUM(BI22+AS22+BF22)</f>
        <v>10000000</v>
      </c>
      <c r="BI23" s="52">
        <f>SUM(BG22)</f>
        <v>0</v>
      </c>
      <c r="BJ23" s="169" t="s">
        <v>37</v>
      </c>
      <c r="BK23" s="176"/>
      <c r="BL23" s="25"/>
      <c r="BM23" s="25"/>
      <c r="BN23" s="25"/>
      <c r="BO23" s="25"/>
      <c r="BP23" s="25"/>
      <c r="BQ23" s="25"/>
      <c r="BR23" s="25"/>
      <c r="BS23" s="25"/>
      <c r="BT23" s="25"/>
      <c r="BU23" s="25"/>
      <c r="BV23" s="25"/>
      <c r="BW23" s="25"/>
      <c r="BX23" s="25"/>
      <c r="BY23" s="25"/>
      <c r="BZ23" s="25"/>
      <c r="CA23" s="25"/>
      <c r="CB23" s="25"/>
      <c r="CC23" s="25"/>
    </row>
    <row r="24" spans="1:98" s="21" customFormat="1" ht="24.75" customHeight="1" x14ac:dyDescent="0.2">
      <c r="A24" s="47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AE24" s="36"/>
      <c r="AS24" s="36"/>
      <c r="AT24" s="409">
        <f>SUM(AG22+AT22)</f>
        <v>10000000</v>
      </c>
      <c r="AU24" s="409">
        <f t="shared" ref="AU24:BE24" si="51">SUM(AH22+AU22)</f>
        <v>0</v>
      </c>
      <c r="AV24" s="409">
        <f t="shared" si="51"/>
        <v>0</v>
      </c>
      <c r="AW24" s="409">
        <f t="shared" si="51"/>
        <v>0</v>
      </c>
      <c r="AX24" s="409">
        <f t="shared" si="51"/>
        <v>0</v>
      </c>
      <c r="AY24" s="409">
        <f t="shared" si="51"/>
        <v>0</v>
      </c>
      <c r="AZ24" s="409">
        <f t="shared" si="51"/>
        <v>0</v>
      </c>
      <c r="BA24" s="409">
        <f t="shared" si="51"/>
        <v>0</v>
      </c>
      <c r="BB24" s="409">
        <f t="shared" si="51"/>
        <v>0</v>
      </c>
      <c r="BC24" s="409">
        <f t="shared" si="51"/>
        <v>0</v>
      </c>
      <c r="BD24" s="409">
        <f t="shared" si="51"/>
        <v>0</v>
      </c>
      <c r="BE24" s="409">
        <f t="shared" si="51"/>
        <v>0</v>
      </c>
      <c r="BF24" s="409">
        <f>SUM(AT24:BE24)</f>
        <v>10000000</v>
      </c>
      <c r="BG24" s="36"/>
      <c r="BH24" s="53"/>
      <c r="BI24" s="54">
        <f>SUM(BI22-BI23)</f>
        <v>0</v>
      </c>
      <c r="BJ24" s="169" t="s">
        <v>36</v>
      </c>
      <c r="BK24" s="176"/>
      <c r="BL24" s="25"/>
      <c r="BM24" s="25"/>
      <c r="BN24" s="25"/>
      <c r="BO24" s="25"/>
      <c r="BP24" s="25"/>
      <c r="BQ24" s="25"/>
      <c r="BR24" s="25"/>
      <c r="BS24" s="25"/>
      <c r="BT24" s="25"/>
      <c r="BU24" s="25"/>
      <c r="BV24" s="25"/>
      <c r="BW24" s="25"/>
      <c r="BX24" s="25"/>
      <c r="BY24" s="25"/>
      <c r="BZ24" s="25"/>
      <c r="CA24" s="25"/>
      <c r="CB24" s="25"/>
      <c r="CC24" s="25"/>
    </row>
    <row r="25" spans="1:98" s="21" customFormat="1" ht="16.5" customHeight="1" x14ac:dyDescent="0.2">
      <c r="A25" s="776" t="s">
        <v>9</v>
      </c>
      <c r="B25" s="777"/>
      <c r="C25" s="131" t="s">
        <v>117</v>
      </c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143"/>
      <c r="U25" s="143"/>
      <c r="V25" s="143"/>
      <c r="W25" s="143"/>
      <c r="X25" s="143"/>
      <c r="Y25" s="143"/>
      <c r="Z25" s="143"/>
      <c r="AA25" s="143"/>
      <c r="AB25" s="143"/>
      <c r="AC25" s="143"/>
      <c r="AD25" s="143"/>
      <c r="AE25" s="144"/>
      <c r="AF25" s="24"/>
      <c r="AG25" s="143"/>
      <c r="AH25" s="143"/>
      <c r="AI25" s="143"/>
      <c r="AJ25" s="143"/>
      <c r="AK25" s="143"/>
      <c r="AL25" s="143"/>
      <c r="AM25" s="143"/>
      <c r="AN25" s="143"/>
      <c r="AO25" s="143"/>
      <c r="AP25" s="143"/>
      <c r="AQ25" s="143"/>
      <c r="AR25" s="143"/>
      <c r="AS25" s="145"/>
      <c r="AT25" s="143"/>
      <c r="AU25" s="143"/>
      <c r="AV25" s="143"/>
      <c r="AW25" s="143"/>
      <c r="AX25" s="143"/>
      <c r="AY25" s="143"/>
      <c r="AZ25" s="143"/>
      <c r="BA25" s="143"/>
      <c r="BB25" s="143"/>
      <c r="BC25" s="143"/>
      <c r="BD25" s="143"/>
      <c r="BE25" s="143"/>
      <c r="BF25" s="145"/>
      <c r="BG25" s="145"/>
      <c r="BH25" s="142"/>
      <c r="BI25" s="146"/>
      <c r="BJ25" s="24"/>
      <c r="BK25" s="171"/>
      <c r="BL25" s="143"/>
      <c r="BM25" s="143"/>
      <c r="BN25" s="143"/>
      <c r="BO25" s="143"/>
      <c r="BP25" s="144"/>
      <c r="BQ25" s="143"/>
      <c r="BR25" s="143"/>
      <c r="BS25" s="143"/>
      <c r="BT25" s="143"/>
      <c r="BU25" s="143"/>
      <c r="BV25" s="145"/>
      <c r="BW25" s="145"/>
      <c r="BX25" s="145"/>
      <c r="BY25" s="142"/>
      <c r="BZ25" s="146"/>
      <c r="CA25" s="145"/>
      <c r="CB25" s="145"/>
      <c r="CC25" s="25"/>
      <c r="CD25" s="25"/>
      <c r="CE25" s="25"/>
      <c r="CF25" s="25"/>
      <c r="CG25" s="25"/>
      <c r="CH25" s="147"/>
      <c r="CI25" s="25"/>
      <c r="CJ25" s="25"/>
      <c r="CK25" s="25"/>
      <c r="CL25" s="25"/>
      <c r="CM25" s="25"/>
      <c r="CN25" s="25"/>
      <c r="CO25" s="25"/>
      <c r="CP25" s="25"/>
      <c r="CQ25" s="25"/>
      <c r="CR25" s="25"/>
      <c r="CS25" s="25"/>
      <c r="CT25" s="25"/>
    </row>
    <row r="26" spans="1:98" s="21" customFormat="1" ht="16.5" customHeight="1" x14ac:dyDescent="0.2">
      <c r="A26" s="778" t="s">
        <v>10</v>
      </c>
      <c r="B26" s="779"/>
      <c r="C26" s="149" t="s">
        <v>3</v>
      </c>
      <c r="D26" s="150"/>
      <c r="E26" s="150"/>
      <c r="F26" s="150"/>
      <c r="G26" s="150"/>
      <c r="H26" s="150"/>
      <c r="I26" s="150"/>
      <c r="J26" s="150"/>
      <c r="K26" s="150"/>
      <c r="L26" s="150"/>
      <c r="M26" s="150"/>
      <c r="N26" s="150"/>
      <c r="O26" s="150"/>
      <c r="P26" s="150"/>
      <c r="Q26" s="150"/>
      <c r="R26" s="150"/>
      <c r="S26" s="150"/>
      <c r="T26" s="151"/>
      <c r="U26" s="151"/>
      <c r="V26" s="151"/>
      <c r="W26" s="151"/>
      <c r="X26" s="151"/>
      <c r="Y26" s="151"/>
      <c r="Z26" s="151"/>
      <c r="AA26" s="151"/>
      <c r="AB26" s="151"/>
      <c r="AC26" s="151"/>
      <c r="AD26" s="151"/>
      <c r="AE26" s="152"/>
      <c r="AF26" s="150"/>
      <c r="AG26" s="151"/>
      <c r="AH26" s="151"/>
      <c r="AI26" s="151"/>
      <c r="AJ26" s="151"/>
      <c r="AK26" s="151"/>
      <c r="AL26" s="151"/>
      <c r="AM26" s="151"/>
      <c r="AN26" s="151"/>
      <c r="AO26" s="151"/>
      <c r="AP26" s="151"/>
      <c r="AQ26" s="151"/>
      <c r="AR26" s="151"/>
      <c r="AS26" s="152"/>
      <c r="AT26" s="151"/>
      <c r="AU26" s="151"/>
      <c r="AV26" s="151"/>
      <c r="AW26" s="151"/>
      <c r="AX26" s="151"/>
      <c r="AY26" s="151"/>
      <c r="AZ26" s="151"/>
      <c r="BA26" s="151"/>
      <c r="BB26" s="151"/>
      <c r="BC26" s="151"/>
      <c r="BD26" s="151"/>
      <c r="BE26" s="151"/>
      <c r="BF26" s="152"/>
      <c r="BG26" s="152"/>
      <c r="BH26" s="148"/>
      <c r="BI26" s="153"/>
      <c r="BJ26" s="24"/>
      <c r="BK26" s="171"/>
      <c r="BL26" s="24"/>
      <c r="BM26" s="24"/>
      <c r="BN26" s="24"/>
      <c r="BO26" s="24"/>
      <c r="BP26" s="24"/>
      <c r="BQ26" s="24"/>
      <c r="BR26" s="24"/>
      <c r="BS26" s="24"/>
      <c r="BT26" s="24"/>
      <c r="BU26" s="24"/>
      <c r="BV26" s="24"/>
      <c r="BW26" s="24"/>
      <c r="BX26" s="24"/>
      <c r="BY26" s="24"/>
      <c r="BZ26" s="24"/>
      <c r="CA26" s="145"/>
      <c r="CB26" s="145"/>
      <c r="CC26" s="25">
        <v>1100000</v>
      </c>
      <c r="CD26" s="25"/>
      <c r="CE26" s="25"/>
      <c r="CF26" s="25"/>
      <c r="CG26" s="25"/>
      <c r="CH26" s="147"/>
      <c r="CI26" s="25"/>
      <c r="CJ26" s="25"/>
      <c r="CK26" s="25"/>
      <c r="CL26" s="25"/>
      <c r="CM26" s="25"/>
      <c r="CN26" s="25"/>
      <c r="CO26" s="25"/>
      <c r="CP26" s="25"/>
      <c r="CQ26" s="25"/>
      <c r="CR26" s="25"/>
      <c r="CS26" s="25"/>
      <c r="CT26" s="25"/>
    </row>
    <row r="27" spans="1:98" s="8" customFormat="1" ht="48.75" customHeight="1" x14ac:dyDescent="0.2">
      <c r="A27" s="797" t="s">
        <v>11</v>
      </c>
      <c r="B27" s="800" t="s">
        <v>12</v>
      </c>
      <c r="C27" s="800" t="s">
        <v>26</v>
      </c>
      <c r="D27" s="819" t="s">
        <v>13</v>
      </c>
      <c r="E27" s="819"/>
      <c r="F27" s="819"/>
      <c r="G27" s="819"/>
      <c r="H27" s="819"/>
      <c r="I27" s="819"/>
      <c r="J27" s="819"/>
      <c r="K27" s="819"/>
      <c r="L27" s="819"/>
      <c r="M27" s="819"/>
      <c r="N27" s="819"/>
      <c r="O27" s="819"/>
      <c r="P27" s="819"/>
      <c r="Q27" s="819"/>
      <c r="R27" s="800" t="s">
        <v>24</v>
      </c>
      <c r="S27" s="820" t="s">
        <v>21</v>
      </c>
      <c r="T27" s="821"/>
      <c r="U27" s="821"/>
      <c r="V27" s="821"/>
      <c r="W27" s="821"/>
      <c r="X27" s="821"/>
      <c r="Y27" s="821"/>
      <c r="Z27" s="821"/>
      <c r="AA27" s="821"/>
      <c r="AB27" s="821"/>
      <c r="AC27" s="821"/>
      <c r="AD27" s="821"/>
      <c r="AE27" s="822"/>
      <c r="AF27" s="823" t="s">
        <v>6</v>
      </c>
      <c r="AG27" s="823"/>
      <c r="AH27" s="823"/>
      <c r="AI27" s="823"/>
      <c r="AJ27" s="823"/>
      <c r="AK27" s="823"/>
      <c r="AL27" s="823"/>
      <c r="AM27" s="823"/>
      <c r="AN27" s="823"/>
      <c r="AO27" s="823"/>
      <c r="AP27" s="823"/>
      <c r="AQ27" s="823"/>
      <c r="AR27" s="823"/>
      <c r="AS27" s="823"/>
      <c r="AT27" s="813" t="s">
        <v>40</v>
      </c>
      <c r="AU27" s="814"/>
      <c r="AV27" s="814"/>
      <c r="AW27" s="814"/>
      <c r="AX27" s="814"/>
      <c r="AY27" s="814"/>
      <c r="AZ27" s="814"/>
      <c r="BA27" s="814"/>
      <c r="BB27" s="814"/>
      <c r="BC27" s="814"/>
      <c r="BD27" s="814"/>
      <c r="BE27" s="814"/>
      <c r="BF27" s="815"/>
      <c r="BG27" s="800" t="s">
        <v>37</v>
      </c>
      <c r="BH27" s="800" t="s">
        <v>124</v>
      </c>
      <c r="BI27" s="803" t="s">
        <v>38</v>
      </c>
      <c r="BJ27" s="142"/>
      <c r="BK27" s="24"/>
      <c r="BL27" s="24"/>
      <c r="BM27" s="24"/>
      <c r="BN27" s="24"/>
      <c r="BO27" s="24"/>
      <c r="BP27" s="24"/>
      <c r="BQ27" s="24"/>
      <c r="BR27" s="24"/>
      <c r="BS27" s="24"/>
      <c r="BT27" s="24"/>
      <c r="BU27" s="24"/>
      <c r="BV27" s="24"/>
      <c r="BW27" s="24"/>
      <c r="BX27" s="24"/>
      <c r="BY27" s="24"/>
      <c r="BZ27" s="24"/>
      <c r="CA27" s="26"/>
      <c r="CB27" s="26"/>
    </row>
    <row r="28" spans="1:98" s="8" customFormat="1" ht="48.75" customHeight="1" x14ac:dyDescent="0.2">
      <c r="A28" s="798"/>
      <c r="B28" s="801"/>
      <c r="C28" s="801"/>
      <c r="D28" s="810" t="s">
        <v>22</v>
      </c>
      <c r="E28" s="808" t="s">
        <v>23</v>
      </c>
      <c r="F28" s="809"/>
      <c r="G28" s="809"/>
      <c r="H28" s="809"/>
      <c r="I28" s="809"/>
      <c r="J28" s="809"/>
      <c r="K28" s="809"/>
      <c r="L28" s="809"/>
      <c r="M28" s="809"/>
      <c r="N28" s="809"/>
      <c r="O28" s="809"/>
      <c r="P28" s="809"/>
      <c r="Q28" s="809"/>
      <c r="R28" s="801"/>
      <c r="S28" s="810" t="s">
        <v>22</v>
      </c>
      <c r="T28" s="808" t="s">
        <v>23</v>
      </c>
      <c r="U28" s="809"/>
      <c r="V28" s="809"/>
      <c r="W28" s="809"/>
      <c r="X28" s="809"/>
      <c r="Y28" s="809"/>
      <c r="Z28" s="809"/>
      <c r="AA28" s="809"/>
      <c r="AB28" s="809"/>
      <c r="AC28" s="809"/>
      <c r="AD28" s="809"/>
      <c r="AE28" s="812"/>
      <c r="AF28" s="810" t="s">
        <v>22</v>
      </c>
      <c r="AG28" s="808" t="s">
        <v>23</v>
      </c>
      <c r="AH28" s="809"/>
      <c r="AI28" s="809"/>
      <c r="AJ28" s="809"/>
      <c r="AK28" s="809"/>
      <c r="AL28" s="809"/>
      <c r="AM28" s="809"/>
      <c r="AN28" s="809"/>
      <c r="AO28" s="809"/>
      <c r="AP28" s="809"/>
      <c r="AQ28" s="809"/>
      <c r="AR28" s="809"/>
      <c r="AS28" s="812"/>
      <c r="AT28" s="816"/>
      <c r="AU28" s="817"/>
      <c r="AV28" s="817"/>
      <c r="AW28" s="817"/>
      <c r="AX28" s="817"/>
      <c r="AY28" s="817"/>
      <c r="AZ28" s="817"/>
      <c r="BA28" s="817"/>
      <c r="BB28" s="817"/>
      <c r="BC28" s="817"/>
      <c r="BD28" s="817"/>
      <c r="BE28" s="817"/>
      <c r="BF28" s="818"/>
      <c r="BG28" s="801"/>
      <c r="BH28" s="801"/>
      <c r="BI28" s="804"/>
      <c r="BJ28" s="142"/>
      <c r="BK28" s="24"/>
      <c r="BL28" s="24"/>
      <c r="BM28" s="24"/>
      <c r="BN28" s="24"/>
      <c r="BO28" s="24"/>
      <c r="BP28" s="24"/>
      <c r="BQ28" s="24"/>
      <c r="BR28" s="24"/>
      <c r="BS28" s="24"/>
      <c r="BT28" s="24"/>
      <c r="BU28" s="24"/>
      <c r="BV28" s="24"/>
      <c r="BW28" s="24"/>
      <c r="BX28" s="24"/>
      <c r="BY28" s="24"/>
      <c r="BZ28" s="24"/>
      <c r="CA28" s="26"/>
      <c r="CB28" s="26"/>
    </row>
    <row r="29" spans="1:98" s="6" customFormat="1" ht="28.5" customHeight="1" x14ac:dyDescent="0.2">
      <c r="A29" s="799"/>
      <c r="B29" s="802"/>
      <c r="C29" s="802"/>
      <c r="D29" s="811"/>
      <c r="E29" s="27">
        <v>1</v>
      </c>
      <c r="F29" s="27">
        <v>2</v>
      </c>
      <c r="G29" s="27">
        <v>3</v>
      </c>
      <c r="H29" s="27">
        <v>4</v>
      </c>
      <c r="I29" s="27">
        <v>5</v>
      </c>
      <c r="J29" s="27">
        <v>6</v>
      </c>
      <c r="K29" s="27">
        <v>7</v>
      </c>
      <c r="L29" s="27">
        <v>8</v>
      </c>
      <c r="M29" s="27">
        <v>9</v>
      </c>
      <c r="N29" s="27">
        <v>10</v>
      </c>
      <c r="O29" s="27">
        <v>11</v>
      </c>
      <c r="P29" s="27">
        <v>12</v>
      </c>
      <c r="Q29" s="27" t="s">
        <v>25</v>
      </c>
      <c r="R29" s="802"/>
      <c r="S29" s="811"/>
      <c r="T29" s="27">
        <v>1</v>
      </c>
      <c r="U29" s="27">
        <v>2</v>
      </c>
      <c r="V29" s="27">
        <v>3</v>
      </c>
      <c r="W29" s="27">
        <v>4</v>
      </c>
      <c r="X29" s="27">
        <v>5</v>
      </c>
      <c r="Y29" s="27">
        <v>6</v>
      </c>
      <c r="Z29" s="27">
        <v>7</v>
      </c>
      <c r="AA29" s="27">
        <v>8</v>
      </c>
      <c r="AB29" s="27">
        <v>9</v>
      </c>
      <c r="AC29" s="27">
        <v>10</v>
      </c>
      <c r="AD29" s="27">
        <v>11</v>
      </c>
      <c r="AE29" s="27">
        <v>12</v>
      </c>
      <c r="AF29" s="811"/>
      <c r="AG29" s="27">
        <v>1</v>
      </c>
      <c r="AH29" s="27">
        <v>2</v>
      </c>
      <c r="AI29" s="27">
        <v>3</v>
      </c>
      <c r="AJ29" s="27">
        <v>4</v>
      </c>
      <c r="AK29" s="27">
        <v>5</v>
      </c>
      <c r="AL29" s="27">
        <v>6</v>
      </c>
      <c r="AM29" s="27">
        <v>7</v>
      </c>
      <c r="AN29" s="27">
        <v>8</v>
      </c>
      <c r="AO29" s="27">
        <v>9</v>
      </c>
      <c r="AP29" s="27">
        <v>10</v>
      </c>
      <c r="AQ29" s="27">
        <v>11</v>
      </c>
      <c r="AR29" s="27">
        <v>12</v>
      </c>
      <c r="AS29" s="27" t="s">
        <v>16</v>
      </c>
      <c r="AT29" s="181">
        <v>1</v>
      </c>
      <c r="AU29" s="181">
        <v>2</v>
      </c>
      <c r="AV29" s="181">
        <v>3</v>
      </c>
      <c r="AW29" s="181">
        <v>4</v>
      </c>
      <c r="AX29" s="181">
        <v>5</v>
      </c>
      <c r="AY29" s="181">
        <v>6</v>
      </c>
      <c r="AZ29" s="181">
        <v>7</v>
      </c>
      <c r="BA29" s="181">
        <v>8</v>
      </c>
      <c r="BB29" s="181">
        <v>9</v>
      </c>
      <c r="BC29" s="181">
        <v>10</v>
      </c>
      <c r="BD29" s="181">
        <v>11</v>
      </c>
      <c r="BE29" s="181">
        <v>12</v>
      </c>
      <c r="BF29" s="27" t="s">
        <v>16</v>
      </c>
      <c r="BG29" s="802"/>
      <c r="BH29" s="802"/>
      <c r="BI29" s="805"/>
      <c r="BJ29" s="7"/>
      <c r="BK29" s="28"/>
      <c r="BL29" s="28"/>
      <c r="BM29" s="28"/>
      <c r="BN29" s="28"/>
      <c r="BO29" s="28"/>
      <c r="BP29" s="28"/>
      <c r="BQ29" s="28"/>
      <c r="BR29" s="28"/>
      <c r="BS29" s="28"/>
      <c r="BT29" s="28"/>
      <c r="BU29" s="28"/>
      <c r="BV29" s="28"/>
      <c r="BW29" s="28"/>
      <c r="BX29" s="28"/>
      <c r="BY29" s="28"/>
      <c r="BZ29" s="28"/>
      <c r="CA29" s="28"/>
      <c r="CB29" s="28"/>
    </row>
    <row r="30" spans="1:98" s="7" customFormat="1" ht="24.75" customHeight="1" x14ac:dyDescent="0.2">
      <c r="A30" s="37"/>
      <c r="B30" s="502" t="s">
        <v>174</v>
      </c>
      <c r="C30" s="29"/>
      <c r="D30" s="210"/>
      <c r="E30" s="81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1"/>
      <c r="R30" s="82"/>
      <c r="S30" s="83"/>
      <c r="T30" s="83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  <c r="AF30" s="68">
        <f t="shared" ref="AF30:AF32" si="52">SUM(Q30*S30)</f>
        <v>0</v>
      </c>
      <c r="AG30" s="69">
        <f t="shared" ref="AG30:AG33" si="53">T30*E30</f>
        <v>0</v>
      </c>
      <c r="AH30" s="69">
        <f t="shared" ref="AH30:AH33" si="54">U30*F30</f>
        <v>0</v>
      </c>
      <c r="AI30" s="69">
        <f t="shared" ref="AI30:AI33" si="55">V30*G30</f>
        <v>0</v>
      </c>
      <c r="AJ30" s="69">
        <f t="shared" ref="AJ30:AJ33" si="56">W30*H30</f>
        <v>0</v>
      </c>
      <c r="AK30" s="69">
        <f t="shared" ref="AK30:AK33" si="57">X30*I30</f>
        <v>0</v>
      </c>
      <c r="AL30" s="69">
        <f t="shared" ref="AL30:AL33" si="58">Y30*J30</f>
        <v>0</v>
      </c>
      <c r="AM30" s="69">
        <f t="shared" ref="AM30:AM33" si="59">Z30*K30</f>
        <v>0</v>
      </c>
      <c r="AN30" s="69">
        <f t="shared" ref="AN30:AN33" si="60">AA30*L30</f>
        <v>0</v>
      </c>
      <c r="AO30" s="69">
        <f t="shared" ref="AO30:AO33" si="61">AB30*M30</f>
        <v>0</v>
      </c>
      <c r="AP30" s="69">
        <f t="shared" ref="AP30:AP33" si="62">AC30*N30</f>
        <v>0</v>
      </c>
      <c r="AQ30" s="69">
        <f t="shared" ref="AQ30:AQ33" si="63">AD30*O30</f>
        <v>0</v>
      </c>
      <c r="AR30" s="69">
        <f t="shared" ref="AR30:AR33" si="64">AE30*P30</f>
        <v>0</v>
      </c>
      <c r="AS30" s="70">
        <f>SUM(AG30:AR30)</f>
        <v>0</v>
      </c>
      <c r="AT30" s="69">
        <f t="shared" ref="AT30:AT32" si="65">SUM(AG30*14%)</f>
        <v>0</v>
      </c>
      <c r="AU30" s="69">
        <f t="shared" ref="AU30:AU33" si="66">SUM(AH30*14%)</f>
        <v>0</v>
      </c>
      <c r="AV30" s="69">
        <f t="shared" ref="AV30:AV33" si="67">SUM(AI30*14%)</f>
        <v>0</v>
      </c>
      <c r="AW30" s="69">
        <f t="shared" ref="AW30:AW33" si="68">SUM(AJ30*14%)</f>
        <v>0</v>
      </c>
      <c r="AX30" s="69">
        <f t="shared" ref="AX30:AX33" si="69">SUM(AK30*14%)</f>
        <v>0</v>
      </c>
      <c r="AY30" s="69">
        <f t="shared" ref="AY30:AY33" si="70">SUM(AL30*14%)</f>
        <v>0</v>
      </c>
      <c r="AZ30" s="69">
        <f t="shared" ref="AZ30:AZ33" si="71">SUM(AM30*14%)</f>
        <v>0</v>
      </c>
      <c r="BA30" s="69">
        <f t="shared" ref="BA30:BA33" si="72">SUM(AN30*14%)</f>
        <v>0</v>
      </c>
      <c r="BB30" s="69">
        <f t="shared" ref="BB30:BB33" si="73">SUM(AO30*14%)</f>
        <v>0</v>
      </c>
      <c r="BC30" s="69">
        <f t="shared" ref="BC30:BC33" si="74">SUM(AP30*14%)</f>
        <v>0</v>
      </c>
      <c r="BD30" s="69">
        <f t="shared" ref="BD30:BD33" si="75">SUM(AQ30*14%)</f>
        <v>0</v>
      </c>
      <c r="BE30" s="69">
        <f t="shared" ref="BE30:BE33" si="76">SUM(AR30*14%)</f>
        <v>0</v>
      </c>
      <c r="BF30" s="71">
        <f t="shared" ref="BF30:BF33" si="77">SUM(AT30:BE30)</f>
        <v>0</v>
      </c>
      <c r="BG30" s="72">
        <f t="shared" ref="BG30:BG34" si="78">AF30-AS30-BF30</f>
        <v>0</v>
      </c>
      <c r="BH30" s="73">
        <f>S30*D30</f>
        <v>0</v>
      </c>
      <c r="BI30" s="74">
        <f t="shared" ref="BI30:BI33" si="79">BH30-AS30-BF30</f>
        <v>0</v>
      </c>
      <c r="BJ30" s="167"/>
      <c r="BK30" s="178"/>
      <c r="BL30" s="33"/>
      <c r="BM30" s="33"/>
      <c r="BN30" s="33"/>
      <c r="BO30" s="33"/>
      <c r="BP30" s="39"/>
      <c r="BQ30" s="39"/>
      <c r="BR30" s="39"/>
      <c r="BS30" s="39"/>
      <c r="BT30" s="39"/>
      <c r="BU30" s="39"/>
      <c r="BV30" s="39"/>
      <c r="BW30" s="39"/>
      <c r="BX30" s="39"/>
      <c r="BY30" s="39"/>
      <c r="BZ30" s="39"/>
      <c r="CA30" s="39"/>
      <c r="CB30" s="39"/>
    </row>
    <row r="31" spans="1:98" s="7" customFormat="1" ht="24.75" customHeight="1" x14ac:dyDescent="0.2">
      <c r="A31" s="37"/>
      <c r="B31" s="212" t="s">
        <v>175</v>
      </c>
      <c r="C31" s="29" t="s">
        <v>179</v>
      </c>
      <c r="D31" s="505">
        <v>1000</v>
      </c>
      <c r="E31" s="570">
        <v>990</v>
      </c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621">
        <f>SUM(E31:P31)</f>
        <v>990</v>
      </c>
      <c r="R31" s="506" t="s">
        <v>8</v>
      </c>
      <c r="S31" s="508">
        <v>5000</v>
      </c>
      <c r="T31" s="83">
        <v>4000</v>
      </c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68">
        <f>S31*D31</f>
        <v>5000000</v>
      </c>
      <c r="AG31" s="69">
        <f t="shared" si="53"/>
        <v>3960000</v>
      </c>
      <c r="AH31" s="69">
        <f t="shared" si="54"/>
        <v>0</v>
      </c>
      <c r="AI31" s="69">
        <f t="shared" si="55"/>
        <v>0</v>
      </c>
      <c r="AJ31" s="69">
        <f t="shared" si="56"/>
        <v>0</v>
      </c>
      <c r="AK31" s="69">
        <f t="shared" si="57"/>
        <v>0</v>
      </c>
      <c r="AL31" s="69">
        <f t="shared" si="58"/>
        <v>0</v>
      </c>
      <c r="AM31" s="69">
        <f t="shared" si="59"/>
        <v>0</v>
      </c>
      <c r="AN31" s="69">
        <f t="shared" si="60"/>
        <v>0</v>
      </c>
      <c r="AO31" s="69">
        <f t="shared" si="61"/>
        <v>0</v>
      </c>
      <c r="AP31" s="69">
        <f t="shared" si="62"/>
        <v>0</v>
      </c>
      <c r="AQ31" s="69">
        <f t="shared" si="63"/>
        <v>0</v>
      </c>
      <c r="AR31" s="69">
        <f t="shared" si="64"/>
        <v>0</v>
      </c>
      <c r="AS31" s="70">
        <f>SUM(AG31:AR31)</f>
        <v>3960000</v>
      </c>
      <c r="AT31" s="69">
        <f>SUM(AG31*14%)</f>
        <v>554400</v>
      </c>
      <c r="AU31" s="69">
        <f t="shared" si="66"/>
        <v>0</v>
      </c>
      <c r="AV31" s="69">
        <f t="shared" si="67"/>
        <v>0</v>
      </c>
      <c r="AW31" s="69">
        <f t="shared" si="68"/>
        <v>0</v>
      </c>
      <c r="AX31" s="69">
        <f t="shared" si="69"/>
        <v>0</v>
      </c>
      <c r="AY31" s="69">
        <f t="shared" si="70"/>
        <v>0</v>
      </c>
      <c r="AZ31" s="69">
        <f t="shared" si="71"/>
        <v>0</v>
      </c>
      <c r="BA31" s="69">
        <f t="shared" si="72"/>
        <v>0</v>
      </c>
      <c r="BB31" s="69">
        <f t="shared" si="73"/>
        <v>0</v>
      </c>
      <c r="BC31" s="69">
        <f t="shared" si="74"/>
        <v>0</v>
      </c>
      <c r="BD31" s="69">
        <f t="shared" si="75"/>
        <v>0</v>
      </c>
      <c r="BE31" s="69">
        <f t="shared" si="76"/>
        <v>0</v>
      </c>
      <c r="BF31" s="71">
        <f t="shared" si="77"/>
        <v>554400</v>
      </c>
      <c r="BG31" s="72">
        <f t="shared" si="78"/>
        <v>485600</v>
      </c>
      <c r="BH31" s="73">
        <f>S31*D31</f>
        <v>5000000</v>
      </c>
      <c r="BI31" s="74">
        <f t="shared" si="79"/>
        <v>485600</v>
      </c>
      <c r="BJ31" s="167">
        <f>SUM(Q31/D31)</f>
        <v>0.99</v>
      </c>
      <c r="BK31" s="178"/>
      <c r="BL31" s="33"/>
      <c r="BM31" s="33"/>
      <c r="BN31" s="33"/>
      <c r="BO31" s="33"/>
      <c r="BP31" s="39"/>
      <c r="BQ31" s="39"/>
      <c r="BR31" s="39"/>
      <c r="BS31" s="39"/>
      <c r="BT31" s="39"/>
      <c r="BU31" s="39"/>
      <c r="BV31" s="39"/>
      <c r="BW31" s="39"/>
      <c r="BX31" s="39"/>
      <c r="BY31" s="39"/>
      <c r="BZ31" s="39"/>
      <c r="CA31" s="39"/>
      <c r="CB31" s="39"/>
    </row>
    <row r="32" spans="1:98" s="7" customFormat="1" ht="24.75" customHeight="1" x14ac:dyDescent="0.2">
      <c r="A32" s="37"/>
      <c r="B32" s="503" t="s">
        <v>176</v>
      </c>
      <c r="C32" s="29"/>
      <c r="D32" s="197"/>
      <c r="E32" s="81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621"/>
      <c r="R32" s="507"/>
      <c r="S32" s="501"/>
      <c r="T32" s="83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  <c r="AF32" s="68">
        <f t="shared" si="52"/>
        <v>0</v>
      </c>
      <c r="AG32" s="69">
        <f t="shared" si="53"/>
        <v>0</v>
      </c>
      <c r="AH32" s="69">
        <f t="shared" si="54"/>
        <v>0</v>
      </c>
      <c r="AI32" s="69">
        <f t="shared" si="55"/>
        <v>0</v>
      </c>
      <c r="AJ32" s="69">
        <f t="shared" si="56"/>
        <v>0</v>
      </c>
      <c r="AK32" s="69">
        <f t="shared" si="57"/>
        <v>0</v>
      </c>
      <c r="AL32" s="69">
        <f t="shared" si="58"/>
        <v>0</v>
      </c>
      <c r="AM32" s="69">
        <f t="shared" si="59"/>
        <v>0</v>
      </c>
      <c r="AN32" s="69">
        <f t="shared" si="60"/>
        <v>0</v>
      </c>
      <c r="AO32" s="69">
        <f t="shared" si="61"/>
        <v>0</v>
      </c>
      <c r="AP32" s="69">
        <f t="shared" si="62"/>
        <v>0</v>
      </c>
      <c r="AQ32" s="69">
        <f t="shared" si="63"/>
        <v>0</v>
      </c>
      <c r="AR32" s="69">
        <f t="shared" si="64"/>
        <v>0</v>
      </c>
      <c r="AS32" s="70">
        <f>SUM(AG32:AR32)</f>
        <v>0</v>
      </c>
      <c r="AT32" s="69">
        <f t="shared" si="65"/>
        <v>0</v>
      </c>
      <c r="AU32" s="69">
        <f t="shared" si="66"/>
        <v>0</v>
      </c>
      <c r="AV32" s="69">
        <f t="shared" si="67"/>
        <v>0</v>
      </c>
      <c r="AW32" s="69">
        <f t="shared" si="68"/>
        <v>0</v>
      </c>
      <c r="AX32" s="69">
        <f t="shared" si="69"/>
        <v>0</v>
      </c>
      <c r="AY32" s="69">
        <f t="shared" si="70"/>
        <v>0</v>
      </c>
      <c r="AZ32" s="69">
        <f t="shared" si="71"/>
        <v>0</v>
      </c>
      <c r="BA32" s="69">
        <f t="shared" si="72"/>
        <v>0</v>
      </c>
      <c r="BB32" s="69">
        <f t="shared" si="73"/>
        <v>0</v>
      </c>
      <c r="BC32" s="69">
        <f t="shared" si="74"/>
        <v>0</v>
      </c>
      <c r="BD32" s="69">
        <f t="shared" si="75"/>
        <v>0</v>
      </c>
      <c r="BE32" s="69">
        <f t="shared" si="76"/>
        <v>0</v>
      </c>
      <c r="BF32" s="71">
        <f t="shared" si="77"/>
        <v>0</v>
      </c>
      <c r="BG32" s="72">
        <f t="shared" si="78"/>
        <v>0</v>
      </c>
      <c r="BH32" s="73">
        <f>S32*D32</f>
        <v>0</v>
      </c>
      <c r="BI32" s="74">
        <f t="shared" si="79"/>
        <v>0</v>
      </c>
      <c r="BJ32" s="167"/>
      <c r="BK32" s="178"/>
      <c r="BL32" s="33"/>
      <c r="BM32" s="33"/>
      <c r="BN32" s="33"/>
      <c r="BO32" s="33"/>
      <c r="BP32" s="33"/>
      <c r="BQ32" s="39"/>
      <c r="BR32" s="39"/>
      <c r="BS32" s="39"/>
      <c r="BT32" s="39"/>
      <c r="BU32" s="39"/>
      <c r="BV32" s="39"/>
      <c r="BW32" s="39"/>
      <c r="BX32" s="39"/>
      <c r="BY32" s="39"/>
      <c r="BZ32" s="39"/>
      <c r="CA32" s="39"/>
      <c r="CB32" s="39"/>
    </row>
    <row r="33" spans="1:98" s="7" customFormat="1" ht="24.75" customHeight="1" x14ac:dyDescent="0.2">
      <c r="A33" s="37"/>
      <c r="B33" s="504" t="s">
        <v>177</v>
      </c>
      <c r="C33" s="29" t="s">
        <v>179</v>
      </c>
      <c r="D33" s="160">
        <v>12</v>
      </c>
      <c r="E33" s="570">
        <v>12</v>
      </c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621">
        <f t="shared" ref="Q33:Q34" si="80">SUM(E33:P33)</f>
        <v>12</v>
      </c>
      <c r="R33" s="507" t="s">
        <v>62</v>
      </c>
      <c r="S33" s="501">
        <v>500000</v>
      </c>
      <c r="T33" s="501">
        <v>500000</v>
      </c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  <c r="AF33" s="68">
        <f t="shared" ref="AF33:AF34" si="81">S33*D33</f>
        <v>6000000</v>
      </c>
      <c r="AG33" s="69">
        <f t="shared" si="53"/>
        <v>6000000</v>
      </c>
      <c r="AH33" s="69">
        <f t="shared" si="54"/>
        <v>0</v>
      </c>
      <c r="AI33" s="69">
        <f t="shared" si="55"/>
        <v>0</v>
      </c>
      <c r="AJ33" s="69">
        <f t="shared" si="56"/>
        <v>0</v>
      </c>
      <c r="AK33" s="69">
        <f t="shared" si="57"/>
        <v>0</v>
      </c>
      <c r="AL33" s="69">
        <f t="shared" si="58"/>
        <v>0</v>
      </c>
      <c r="AM33" s="69">
        <f t="shared" si="59"/>
        <v>0</v>
      </c>
      <c r="AN33" s="69">
        <f t="shared" si="60"/>
        <v>0</v>
      </c>
      <c r="AO33" s="69">
        <f t="shared" si="61"/>
        <v>0</v>
      </c>
      <c r="AP33" s="69">
        <f t="shared" si="62"/>
        <v>0</v>
      </c>
      <c r="AQ33" s="69">
        <f t="shared" si="63"/>
        <v>0</v>
      </c>
      <c r="AR33" s="69">
        <f t="shared" si="64"/>
        <v>0</v>
      </c>
      <c r="AS33" s="70">
        <f>SUM(AG33:AR33)</f>
        <v>6000000</v>
      </c>
      <c r="AT33" s="69"/>
      <c r="AU33" s="69">
        <f t="shared" si="66"/>
        <v>0</v>
      </c>
      <c r="AV33" s="69">
        <f t="shared" si="67"/>
        <v>0</v>
      </c>
      <c r="AW33" s="69">
        <f t="shared" si="68"/>
        <v>0</v>
      </c>
      <c r="AX33" s="69">
        <f t="shared" si="69"/>
        <v>0</v>
      </c>
      <c r="AY33" s="69">
        <f t="shared" si="70"/>
        <v>0</v>
      </c>
      <c r="AZ33" s="69">
        <f t="shared" si="71"/>
        <v>0</v>
      </c>
      <c r="BA33" s="69">
        <f t="shared" si="72"/>
        <v>0</v>
      </c>
      <c r="BB33" s="69">
        <f t="shared" si="73"/>
        <v>0</v>
      </c>
      <c r="BC33" s="69">
        <f t="shared" si="74"/>
        <v>0</v>
      </c>
      <c r="BD33" s="69">
        <f t="shared" si="75"/>
        <v>0</v>
      </c>
      <c r="BE33" s="69">
        <f t="shared" si="76"/>
        <v>0</v>
      </c>
      <c r="BF33" s="71">
        <f t="shared" si="77"/>
        <v>0</v>
      </c>
      <c r="BG33" s="72">
        <f t="shared" si="78"/>
        <v>0</v>
      </c>
      <c r="BH33" s="73">
        <f>S33*D33</f>
        <v>6000000</v>
      </c>
      <c r="BI33" s="74">
        <f t="shared" si="79"/>
        <v>0</v>
      </c>
      <c r="BJ33" s="167">
        <f t="shared" ref="BJ33:BJ34" si="82">SUM(Q33/D33)</f>
        <v>1</v>
      </c>
      <c r="BK33" s="178"/>
      <c r="BL33" s="33"/>
      <c r="BM33" s="33"/>
      <c r="BN33" s="33"/>
      <c r="BO33" s="33"/>
      <c r="BP33" s="33"/>
      <c r="BQ33" s="39"/>
      <c r="BR33" s="39"/>
      <c r="BS33" s="39"/>
      <c r="BT33" s="39"/>
      <c r="BU33" s="39"/>
      <c r="BV33" s="39"/>
      <c r="BW33" s="39"/>
      <c r="BX33" s="39"/>
      <c r="BY33" s="39"/>
      <c r="BZ33" s="39"/>
      <c r="CA33" s="39"/>
      <c r="CB33" s="39"/>
    </row>
    <row r="34" spans="1:98" s="7" customFormat="1" ht="24.75" customHeight="1" thickBot="1" x14ac:dyDescent="0.25">
      <c r="A34" s="37"/>
      <c r="B34" s="504" t="s">
        <v>178</v>
      </c>
      <c r="C34" s="29" t="s">
        <v>179</v>
      </c>
      <c r="D34" s="160">
        <v>6</v>
      </c>
      <c r="E34" s="570">
        <v>6</v>
      </c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621">
        <f t="shared" si="80"/>
        <v>6</v>
      </c>
      <c r="R34" s="507" t="s">
        <v>62</v>
      </c>
      <c r="S34" s="501">
        <v>400000</v>
      </c>
      <c r="T34" s="501">
        <v>400000</v>
      </c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68">
        <f t="shared" si="81"/>
        <v>2400000</v>
      </c>
      <c r="AG34" s="69">
        <f t="shared" ref="AG34:AI34" si="83">T34*E34</f>
        <v>2400000</v>
      </c>
      <c r="AH34" s="69">
        <f t="shared" si="83"/>
        <v>0</v>
      </c>
      <c r="AI34" s="69">
        <f t="shared" si="83"/>
        <v>0</v>
      </c>
      <c r="AJ34" s="69">
        <f t="shared" ref="AJ34:AR34" si="84">W34*H34</f>
        <v>0</v>
      </c>
      <c r="AK34" s="69">
        <f t="shared" si="84"/>
        <v>0</v>
      </c>
      <c r="AL34" s="69">
        <f t="shared" si="84"/>
        <v>0</v>
      </c>
      <c r="AM34" s="69">
        <f t="shared" si="84"/>
        <v>0</v>
      </c>
      <c r="AN34" s="69">
        <f t="shared" si="84"/>
        <v>0</v>
      </c>
      <c r="AO34" s="69">
        <f t="shared" si="84"/>
        <v>0</v>
      </c>
      <c r="AP34" s="69">
        <f t="shared" si="84"/>
        <v>0</v>
      </c>
      <c r="AQ34" s="69">
        <f t="shared" si="84"/>
        <v>0</v>
      </c>
      <c r="AR34" s="69">
        <f t="shared" si="84"/>
        <v>0</v>
      </c>
      <c r="AS34" s="70">
        <f>SUM(AG34:AR34)</f>
        <v>2400000</v>
      </c>
      <c r="AT34" s="69"/>
      <c r="AU34" s="69">
        <f t="shared" ref="AU34:AV34" si="85">SUM(AH34*14%)</f>
        <v>0</v>
      </c>
      <c r="AV34" s="69">
        <f t="shared" si="85"/>
        <v>0</v>
      </c>
      <c r="AW34" s="69">
        <f t="shared" ref="AW34:BE34" si="86">SUM(AJ34*14%)</f>
        <v>0</v>
      </c>
      <c r="AX34" s="69">
        <f t="shared" si="86"/>
        <v>0</v>
      </c>
      <c r="AY34" s="69">
        <f t="shared" si="86"/>
        <v>0</v>
      </c>
      <c r="AZ34" s="69">
        <f t="shared" si="86"/>
        <v>0</v>
      </c>
      <c r="BA34" s="69">
        <f t="shared" si="86"/>
        <v>0</v>
      </c>
      <c r="BB34" s="69">
        <f t="shared" si="86"/>
        <v>0</v>
      </c>
      <c r="BC34" s="69">
        <f t="shared" si="86"/>
        <v>0</v>
      </c>
      <c r="BD34" s="69">
        <f t="shared" si="86"/>
        <v>0</v>
      </c>
      <c r="BE34" s="69">
        <f t="shared" si="86"/>
        <v>0</v>
      </c>
      <c r="BF34" s="71">
        <f t="shared" ref="BF34" si="87">SUM(AT34:BE34)</f>
        <v>0</v>
      </c>
      <c r="BG34" s="72">
        <f t="shared" si="78"/>
        <v>0</v>
      </c>
      <c r="BH34" s="73">
        <f>S34*D34</f>
        <v>2400000</v>
      </c>
      <c r="BI34" s="74">
        <f t="shared" ref="BI34" si="88">BH34-AS34-BF34</f>
        <v>0</v>
      </c>
      <c r="BJ34" s="167">
        <f t="shared" si="82"/>
        <v>1</v>
      </c>
      <c r="BK34" s="178"/>
      <c r="BL34" s="33"/>
      <c r="BM34" s="33"/>
      <c r="BN34" s="33"/>
      <c r="BO34" s="33"/>
      <c r="BP34" s="39"/>
      <c r="BQ34" s="39"/>
      <c r="BR34" s="39"/>
      <c r="BS34" s="39"/>
      <c r="BT34" s="39"/>
      <c r="BU34" s="39"/>
      <c r="BV34" s="39"/>
      <c r="BW34" s="39"/>
      <c r="BX34" s="39"/>
      <c r="BY34" s="39"/>
      <c r="BZ34" s="39"/>
      <c r="CA34" s="39"/>
      <c r="CB34" s="39"/>
    </row>
    <row r="35" spans="1:98" s="35" customFormat="1" ht="24.75" customHeight="1" thickBot="1" x14ac:dyDescent="0.25">
      <c r="A35" s="40"/>
      <c r="B35" s="41" t="s">
        <v>5</v>
      </c>
      <c r="C35" s="41"/>
      <c r="D35" s="42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4"/>
      <c r="R35" s="76"/>
      <c r="S35" s="42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5"/>
      <c r="AF35" s="77">
        <f>SUM(AF31:AF34)</f>
        <v>13400000</v>
      </c>
      <c r="AG35" s="77">
        <f>SUM(AG30:AG34)</f>
        <v>12360000</v>
      </c>
      <c r="AH35" s="77">
        <f t="shared" ref="AH35:BE35" si="89">SUM(AH34:AH34)</f>
        <v>0</v>
      </c>
      <c r="AI35" s="77">
        <f t="shared" si="89"/>
        <v>0</v>
      </c>
      <c r="AJ35" s="77">
        <f t="shared" si="89"/>
        <v>0</v>
      </c>
      <c r="AK35" s="77">
        <f t="shared" si="89"/>
        <v>0</v>
      </c>
      <c r="AL35" s="77">
        <f t="shared" si="89"/>
        <v>0</v>
      </c>
      <c r="AM35" s="77">
        <f t="shared" si="89"/>
        <v>0</v>
      </c>
      <c r="AN35" s="77">
        <f t="shared" si="89"/>
        <v>0</v>
      </c>
      <c r="AO35" s="77">
        <f t="shared" si="89"/>
        <v>0</v>
      </c>
      <c r="AP35" s="77">
        <f t="shared" si="89"/>
        <v>0</v>
      </c>
      <c r="AQ35" s="77">
        <f t="shared" si="89"/>
        <v>0</v>
      </c>
      <c r="AR35" s="77">
        <f t="shared" si="89"/>
        <v>0</v>
      </c>
      <c r="AS35" s="77">
        <f>SUM(AS30:AS34)</f>
        <v>12360000</v>
      </c>
      <c r="AT35" s="77">
        <f>SUM(AT31:AT34)</f>
        <v>554400</v>
      </c>
      <c r="AU35" s="77">
        <f t="shared" si="89"/>
        <v>0</v>
      </c>
      <c r="AV35" s="77">
        <f t="shared" si="89"/>
        <v>0</v>
      </c>
      <c r="AW35" s="77">
        <f t="shared" si="89"/>
        <v>0</v>
      </c>
      <c r="AX35" s="77">
        <f t="shared" si="89"/>
        <v>0</v>
      </c>
      <c r="AY35" s="77">
        <f t="shared" si="89"/>
        <v>0</v>
      </c>
      <c r="AZ35" s="77">
        <f t="shared" si="89"/>
        <v>0</v>
      </c>
      <c r="BA35" s="77">
        <f t="shared" si="89"/>
        <v>0</v>
      </c>
      <c r="BB35" s="77">
        <f t="shared" si="89"/>
        <v>0</v>
      </c>
      <c r="BC35" s="77">
        <f t="shared" si="89"/>
        <v>0</v>
      </c>
      <c r="BD35" s="77">
        <f t="shared" si="89"/>
        <v>0</v>
      </c>
      <c r="BE35" s="77">
        <f t="shared" si="89"/>
        <v>0</v>
      </c>
      <c r="BF35" s="77">
        <f>SUM(BF31:BF34)</f>
        <v>554400</v>
      </c>
      <c r="BG35" s="78">
        <f>AF35-AS35-BF35</f>
        <v>485600</v>
      </c>
      <c r="BH35" s="77">
        <f>SUM(BH31:BH34)</f>
        <v>13400000</v>
      </c>
      <c r="BI35" s="77">
        <f>SUM(BI31:BI34)</f>
        <v>485600</v>
      </c>
      <c r="BJ35" s="168">
        <f>SUM(BJ31:BJ34)/3</f>
        <v>0.9966666666666667</v>
      </c>
      <c r="BK35" s="175"/>
      <c r="BL35" s="46"/>
      <c r="BM35" s="46"/>
      <c r="BN35" s="46"/>
      <c r="BO35" s="46"/>
      <c r="BP35" s="46"/>
      <c r="BQ35" s="46"/>
      <c r="BR35" s="46"/>
      <c r="BS35" s="46"/>
      <c r="BT35" s="46"/>
      <c r="BU35" s="46"/>
      <c r="BV35" s="46"/>
      <c r="BW35" s="46"/>
      <c r="BX35" s="46"/>
      <c r="BY35" s="46"/>
      <c r="BZ35" s="46"/>
      <c r="CA35" s="46"/>
      <c r="CB35" s="46"/>
    </row>
    <row r="36" spans="1:98" s="21" customFormat="1" ht="24.75" customHeight="1" x14ac:dyDescent="0.2">
      <c r="A36" s="47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AE36" s="36"/>
      <c r="AS36" s="48"/>
      <c r="BF36" s="49">
        <f>SUM(AS35+BF35)</f>
        <v>12914400</v>
      </c>
      <c r="BG36" s="50">
        <f>AF35-AS35-BF35</f>
        <v>485600</v>
      </c>
      <c r="BH36" s="51">
        <f>SUM(BI35+AS35+BF35)</f>
        <v>13400000</v>
      </c>
      <c r="BI36" s="52">
        <f>SUM(BG35)</f>
        <v>485600</v>
      </c>
      <c r="BJ36" s="36" t="s">
        <v>37</v>
      </c>
      <c r="BK36" s="176"/>
      <c r="BL36" s="25"/>
      <c r="BM36" s="25"/>
      <c r="BN36" s="25"/>
      <c r="BO36" s="25"/>
      <c r="BP36" s="25"/>
      <c r="BQ36" s="25"/>
      <c r="BR36" s="25"/>
      <c r="BS36" s="25"/>
      <c r="BT36" s="25"/>
      <c r="BU36" s="25"/>
      <c r="BV36" s="25"/>
      <c r="BW36" s="25"/>
      <c r="BX36" s="25"/>
      <c r="BY36" s="25"/>
      <c r="BZ36" s="25"/>
      <c r="CA36" s="25"/>
      <c r="CB36" s="25"/>
      <c r="CC36" s="25"/>
    </row>
    <row r="37" spans="1:98" s="21" customFormat="1" ht="24.75" customHeight="1" x14ac:dyDescent="0.2">
      <c r="A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AE37" s="36"/>
      <c r="AS37" s="36"/>
      <c r="AT37" s="409">
        <f>SUM(AG35+AT35)</f>
        <v>12914400</v>
      </c>
      <c r="AU37" s="409">
        <f t="shared" ref="AU37:BE37" si="90">SUM(AH35+AU35)</f>
        <v>0</v>
      </c>
      <c r="AV37" s="409">
        <f t="shared" si="90"/>
        <v>0</v>
      </c>
      <c r="AW37" s="409">
        <f t="shared" si="90"/>
        <v>0</v>
      </c>
      <c r="AX37" s="409">
        <f t="shared" si="90"/>
        <v>0</v>
      </c>
      <c r="AY37" s="409">
        <f t="shared" si="90"/>
        <v>0</v>
      </c>
      <c r="AZ37" s="409">
        <f t="shared" si="90"/>
        <v>0</v>
      </c>
      <c r="BA37" s="409">
        <f t="shared" si="90"/>
        <v>0</v>
      </c>
      <c r="BB37" s="409">
        <f t="shared" si="90"/>
        <v>0</v>
      </c>
      <c r="BC37" s="409">
        <f t="shared" si="90"/>
        <v>0</v>
      </c>
      <c r="BD37" s="409">
        <f t="shared" si="90"/>
        <v>0</v>
      </c>
      <c r="BE37" s="409">
        <f t="shared" si="90"/>
        <v>0</v>
      </c>
      <c r="BF37" s="409">
        <f>SUM(AT37:BE37)</f>
        <v>12914400</v>
      </c>
      <c r="BG37" s="36"/>
      <c r="BH37" s="53"/>
      <c r="BI37" s="54">
        <f>SUM(BI35-BI36)</f>
        <v>0</v>
      </c>
      <c r="BJ37" s="169" t="s">
        <v>36</v>
      </c>
      <c r="BK37" s="176"/>
      <c r="BL37" s="25"/>
      <c r="BM37" s="25"/>
      <c r="BN37" s="25"/>
      <c r="BO37" s="25"/>
      <c r="BP37" s="25"/>
      <c r="BQ37" s="25"/>
      <c r="BR37" s="25"/>
      <c r="BS37" s="25"/>
      <c r="BT37" s="25"/>
      <c r="BU37" s="25"/>
      <c r="BV37" s="25"/>
      <c r="BW37" s="25"/>
      <c r="BX37" s="25"/>
      <c r="BY37" s="25"/>
      <c r="BZ37" s="25"/>
      <c r="CA37" s="25"/>
      <c r="CB37" s="25"/>
      <c r="CC37" s="25"/>
    </row>
    <row r="38" spans="1:98" s="21" customFormat="1" ht="16.5" customHeight="1" x14ac:dyDescent="0.2">
      <c r="A38" s="776" t="s">
        <v>9</v>
      </c>
      <c r="B38" s="777"/>
      <c r="C38" s="131" t="s">
        <v>117</v>
      </c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143"/>
      <c r="U38" s="143"/>
      <c r="V38" s="143"/>
      <c r="W38" s="143"/>
      <c r="X38" s="143"/>
      <c r="Y38" s="143"/>
      <c r="Z38" s="143"/>
      <c r="AA38" s="143"/>
      <c r="AB38" s="143"/>
      <c r="AC38" s="143"/>
      <c r="AD38" s="143"/>
      <c r="AE38" s="144"/>
      <c r="AF38" s="24"/>
      <c r="AG38" s="143"/>
      <c r="AH38" s="143"/>
      <c r="AI38" s="143"/>
      <c r="AJ38" s="143"/>
      <c r="AK38" s="143"/>
      <c r="AL38" s="143"/>
      <c r="AM38" s="143"/>
      <c r="AN38" s="143"/>
      <c r="AO38" s="143"/>
      <c r="AP38" s="143"/>
      <c r="AQ38" s="143"/>
      <c r="AR38" s="143"/>
      <c r="AS38" s="145"/>
      <c r="AT38" s="143"/>
      <c r="AU38" s="143"/>
      <c r="AV38" s="143"/>
      <c r="AW38" s="143"/>
      <c r="AX38" s="143"/>
      <c r="AY38" s="143"/>
      <c r="AZ38" s="143"/>
      <c r="BA38" s="143"/>
      <c r="BB38" s="143"/>
      <c r="BC38" s="143"/>
      <c r="BD38" s="143"/>
      <c r="BE38" s="143"/>
      <c r="BF38" s="145"/>
      <c r="BG38" s="145"/>
      <c r="BH38" s="142"/>
      <c r="BI38" s="146"/>
      <c r="BJ38" s="24"/>
      <c r="BK38" s="171"/>
      <c r="BL38" s="143"/>
      <c r="BM38" s="143"/>
      <c r="BN38" s="143"/>
      <c r="BO38" s="143"/>
      <c r="BP38" s="144"/>
      <c r="BQ38" s="143"/>
      <c r="BR38" s="143"/>
      <c r="BS38" s="143"/>
      <c r="BT38" s="143"/>
      <c r="BU38" s="143"/>
      <c r="BV38" s="145"/>
      <c r="BW38" s="145"/>
      <c r="BX38" s="145"/>
      <c r="BY38" s="142"/>
      <c r="BZ38" s="146"/>
      <c r="CA38" s="145"/>
      <c r="CB38" s="145"/>
      <c r="CC38" s="25"/>
      <c r="CD38" s="25"/>
      <c r="CE38" s="25"/>
      <c r="CF38" s="25"/>
      <c r="CG38" s="25"/>
      <c r="CH38" s="147"/>
      <c r="CI38" s="25"/>
      <c r="CJ38" s="25"/>
      <c r="CK38" s="25"/>
      <c r="CL38" s="25"/>
      <c r="CM38" s="25"/>
      <c r="CN38" s="25"/>
      <c r="CO38" s="25"/>
      <c r="CP38" s="25"/>
      <c r="CQ38" s="25"/>
      <c r="CR38" s="25"/>
      <c r="CS38" s="25"/>
      <c r="CT38" s="25"/>
    </row>
    <row r="39" spans="1:98" s="21" customFormat="1" ht="16.5" customHeight="1" x14ac:dyDescent="0.2">
      <c r="A39" s="778" t="s">
        <v>10</v>
      </c>
      <c r="B39" s="779"/>
      <c r="C39" s="149" t="s">
        <v>3</v>
      </c>
      <c r="D39" s="150"/>
      <c r="E39" s="150"/>
      <c r="F39" s="150"/>
      <c r="G39" s="150"/>
      <c r="H39" s="150"/>
      <c r="I39" s="150"/>
      <c r="J39" s="150"/>
      <c r="K39" s="150"/>
      <c r="L39" s="150"/>
      <c r="M39" s="150"/>
      <c r="N39" s="150"/>
      <c r="O39" s="150"/>
      <c r="P39" s="150"/>
      <c r="Q39" s="150"/>
      <c r="R39" s="150"/>
      <c r="S39" s="150"/>
      <c r="T39" s="151"/>
      <c r="U39" s="151"/>
      <c r="V39" s="151"/>
      <c r="W39" s="151"/>
      <c r="X39" s="151"/>
      <c r="Y39" s="151"/>
      <c r="Z39" s="151"/>
      <c r="AA39" s="151"/>
      <c r="AB39" s="151"/>
      <c r="AC39" s="151"/>
      <c r="AD39" s="151"/>
      <c r="AE39" s="152"/>
      <c r="AF39" s="150"/>
      <c r="AG39" s="151"/>
      <c r="AH39" s="151"/>
      <c r="AI39" s="151"/>
      <c r="AJ39" s="151"/>
      <c r="AK39" s="151"/>
      <c r="AL39" s="151"/>
      <c r="AM39" s="151"/>
      <c r="AN39" s="151"/>
      <c r="AO39" s="151"/>
      <c r="AP39" s="151"/>
      <c r="AQ39" s="151"/>
      <c r="AR39" s="151"/>
      <c r="AS39" s="152"/>
      <c r="AT39" s="151"/>
      <c r="AU39" s="151"/>
      <c r="AV39" s="151"/>
      <c r="AW39" s="151"/>
      <c r="AX39" s="151"/>
      <c r="AY39" s="151"/>
      <c r="AZ39" s="151"/>
      <c r="BA39" s="151"/>
      <c r="BB39" s="151"/>
      <c r="BC39" s="151"/>
      <c r="BD39" s="151"/>
      <c r="BE39" s="151"/>
      <c r="BF39" s="152"/>
      <c r="BG39" s="152"/>
      <c r="BH39" s="148"/>
      <c r="BI39" s="153"/>
      <c r="BJ39" s="24"/>
      <c r="BK39" s="171"/>
      <c r="BL39" s="24"/>
      <c r="BM39" s="24"/>
      <c r="BN39" s="24"/>
      <c r="BO39" s="24"/>
      <c r="BP39" s="24"/>
      <c r="BQ39" s="24"/>
      <c r="BR39" s="24"/>
      <c r="BS39" s="24"/>
      <c r="BT39" s="24"/>
      <c r="BU39" s="24"/>
      <c r="BV39" s="24"/>
      <c r="BW39" s="24"/>
      <c r="BX39" s="24"/>
      <c r="BY39" s="24"/>
      <c r="BZ39" s="24"/>
      <c r="CA39" s="145"/>
      <c r="CB39" s="145"/>
      <c r="CC39" s="25">
        <v>1100000</v>
      </c>
      <c r="CD39" s="25"/>
      <c r="CE39" s="25"/>
      <c r="CF39" s="25"/>
      <c r="CG39" s="25"/>
      <c r="CH39" s="147"/>
      <c r="CI39" s="25"/>
      <c r="CJ39" s="25"/>
      <c r="CK39" s="25"/>
      <c r="CL39" s="25"/>
      <c r="CM39" s="25"/>
      <c r="CN39" s="25"/>
      <c r="CO39" s="25"/>
      <c r="CP39" s="25"/>
      <c r="CQ39" s="25"/>
      <c r="CR39" s="25"/>
      <c r="CS39" s="25"/>
      <c r="CT39" s="25"/>
    </row>
    <row r="40" spans="1:98" s="8" customFormat="1" ht="48.75" customHeight="1" x14ac:dyDescent="0.2">
      <c r="A40" s="797" t="s">
        <v>11</v>
      </c>
      <c r="B40" s="800" t="s">
        <v>12</v>
      </c>
      <c r="C40" s="800" t="s">
        <v>26</v>
      </c>
      <c r="D40" s="819" t="s">
        <v>13</v>
      </c>
      <c r="E40" s="819"/>
      <c r="F40" s="819"/>
      <c r="G40" s="819"/>
      <c r="H40" s="819"/>
      <c r="I40" s="819"/>
      <c r="J40" s="819"/>
      <c r="K40" s="819"/>
      <c r="L40" s="819"/>
      <c r="M40" s="819"/>
      <c r="N40" s="819"/>
      <c r="O40" s="819"/>
      <c r="P40" s="819"/>
      <c r="Q40" s="819"/>
      <c r="R40" s="800" t="s">
        <v>24</v>
      </c>
      <c r="S40" s="820" t="s">
        <v>21</v>
      </c>
      <c r="T40" s="821"/>
      <c r="U40" s="821"/>
      <c r="V40" s="821"/>
      <c r="W40" s="821"/>
      <c r="X40" s="821"/>
      <c r="Y40" s="821"/>
      <c r="Z40" s="821"/>
      <c r="AA40" s="821"/>
      <c r="AB40" s="821"/>
      <c r="AC40" s="821"/>
      <c r="AD40" s="821"/>
      <c r="AE40" s="822"/>
      <c r="AF40" s="823" t="s">
        <v>6</v>
      </c>
      <c r="AG40" s="823"/>
      <c r="AH40" s="823"/>
      <c r="AI40" s="823"/>
      <c r="AJ40" s="823"/>
      <c r="AK40" s="823"/>
      <c r="AL40" s="823"/>
      <c r="AM40" s="823"/>
      <c r="AN40" s="823"/>
      <c r="AO40" s="823"/>
      <c r="AP40" s="823"/>
      <c r="AQ40" s="823"/>
      <c r="AR40" s="823"/>
      <c r="AS40" s="823"/>
      <c r="AT40" s="813" t="s">
        <v>40</v>
      </c>
      <c r="AU40" s="814"/>
      <c r="AV40" s="814"/>
      <c r="AW40" s="814"/>
      <c r="AX40" s="814"/>
      <c r="AY40" s="814"/>
      <c r="AZ40" s="814"/>
      <c r="BA40" s="814"/>
      <c r="BB40" s="814"/>
      <c r="BC40" s="814"/>
      <c r="BD40" s="814"/>
      <c r="BE40" s="814"/>
      <c r="BF40" s="815"/>
      <c r="BG40" s="800" t="s">
        <v>37</v>
      </c>
      <c r="BH40" s="800" t="s">
        <v>124</v>
      </c>
      <c r="BI40" s="803" t="s">
        <v>38</v>
      </c>
      <c r="BJ40" s="142"/>
      <c r="BK40" s="24"/>
      <c r="BL40" s="24"/>
      <c r="BM40" s="24"/>
      <c r="BN40" s="24"/>
      <c r="BO40" s="24"/>
      <c r="BP40" s="24"/>
      <c r="BQ40" s="24"/>
      <c r="BR40" s="24"/>
      <c r="BS40" s="24"/>
      <c r="BT40" s="24"/>
      <c r="BU40" s="24"/>
      <c r="BV40" s="24"/>
      <c r="BW40" s="24"/>
      <c r="BX40" s="24"/>
      <c r="BY40" s="24"/>
      <c r="BZ40" s="24"/>
      <c r="CA40" s="26"/>
      <c r="CB40" s="26"/>
    </row>
    <row r="41" spans="1:98" s="8" customFormat="1" ht="48.75" customHeight="1" x14ac:dyDescent="0.2">
      <c r="A41" s="798"/>
      <c r="B41" s="801"/>
      <c r="C41" s="801"/>
      <c r="D41" s="810" t="s">
        <v>22</v>
      </c>
      <c r="E41" s="808" t="s">
        <v>23</v>
      </c>
      <c r="F41" s="809"/>
      <c r="G41" s="809"/>
      <c r="H41" s="809"/>
      <c r="I41" s="809"/>
      <c r="J41" s="809"/>
      <c r="K41" s="809"/>
      <c r="L41" s="809"/>
      <c r="M41" s="809"/>
      <c r="N41" s="809"/>
      <c r="O41" s="809"/>
      <c r="P41" s="809"/>
      <c r="Q41" s="809"/>
      <c r="R41" s="801"/>
      <c r="S41" s="810" t="s">
        <v>22</v>
      </c>
      <c r="T41" s="808" t="s">
        <v>23</v>
      </c>
      <c r="U41" s="809"/>
      <c r="V41" s="809"/>
      <c r="W41" s="809"/>
      <c r="X41" s="809"/>
      <c r="Y41" s="809"/>
      <c r="Z41" s="809"/>
      <c r="AA41" s="809"/>
      <c r="AB41" s="809"/>
      <c r="AC41" s="809"/>
      <c r="AD41" s="809"/>
      <c r="AE41" s="812"/>
      <c r="AF41" s="810" t="s">
        <v>22</v>
      </c>
      <c r="AG41" s="808" t="s">
        <v>23</v>
      </c>
      <c r="AH41" s="809"/>
      <c r="AI41" s="809"/>
      <c r="AJ41" s="809"/>
      <c r="AK41" s="809"/>
      <c r="AL41" s="809"/>
      <c r="AM41" s="809"/>
      <c r="AN41" s="809"/>
      <c r="AO41" s="809"/>
      <c r="AP41" s="809"/>
      <c r="AQ41" s="809"/>
      <c r="AR41" s="809"/>
      <c r="AS41" s="812"/>
      <c r="AT41" s="816"/>
      <c r="AU41" s="817"/>
      <c r="AV41" s="817"/>
      <c r="AW41" s="817"/>
      <c r="AX41" s="817"/>
      <c r="AY41" s="817"/>
      <c r="AZ41" s="817"/>
      <c r="BA41" s="817"/>
      <c r="BB41" s="817"/>
      <c r="BC41" s="817"/>
      <c r="BD41" s="817"/>
      <c r="BE41" s="817"/>
      <c r="BF41" s="818"/>
      <c r="BG41" s="801"/>
      <c r="BH41" s="801"/>
      <c r="BI41" s="804"/>
      <c r="BJ41" s="142"/>
      <c r="BK41" s="24"/>
      <c r="BL41" s="24"/>
      <c r="BM41" s="24"/>
      <c r="BN41" s="24"/>
      <c r="BO41" s="24"/>
      <c r="BP41" s="24"/>
      <c r="BQ41" s="24"/>
      <c r="BR41" s="24"/>
      <c r="BS41" s="24"/>
      <c r="BT41" s="24"/>
      <c r="BU41" s="24"/>
      <c r="BV41" s="24"/>
      <c r="BW41" s="24"/>
      <c r="BX41" s="24"/>
      <c r="BY41" s="24"/>
      <c r="BZ41" s="24"/>
      <c r="CA41" s="26"/>
      <c r="CB41" s="26"/>
    </row>
    <row r="42" spans="1:98" s="6" customFormat="1" ht="28.5" customHeight="1" x14ac:dyDescent="0.2">
      <c r="A42" s="799"/>
      <c r="B42" s="802"/>
      <c r="C42" s="802"/>
      <c r="D42" s="811"/>
      <c r="E42" s="388">
        <v>1</v>
      </c>
      <c r="F42" s="388">
        <v>2</v>
      </c>
      <c r="G42" s="388">
        <v>3</v>
      </c>
      <c r="H42" s="388">
        <v>4</v>
      </c>
      <c r="I42" s="388">
        <v>5</v>
      </c>
      <c r="J42" s="388">
        <v>6</v>
      </c>
      <c r="K42" s="388">
        <v>7</v>
      </c>
      <c r="L42" s="388">
        <v>8</v>
      </c>
      <c r="M42" s="388">
        <v>9</v>
      </c>
      <c r="N42" s="388">
        <v>10</v>
      </c>
      <c r="O42" s="388">
        <v>11</v>
      </c>
      <c r="P42" s="388">
        <v>12</v>
      </c>
      <c r="Q42" s="27" t="s">
        <v>25</v>
      </c>
      <c r="R42" s="802"/>
      <c r="S42" s="811"/>
      <c r="T42" s="27">
        <v>1</v>
      </c>
      <c r="U42" s="27">
        <v>2</v>
      </c>
      <c r="V42" s="27">
        <v>3</v>
      </c>
      <c r="W42" s="27">
        <v>4</v>
      </c>
      <c r="X42" s="27">
        <v>5</v>
      </c>
      <c r="Y42" s="27">
        <v>6</v>
      </c>
      <c r="Z42" s="27">
        <v>7</v>
      </c>
      <c r="AA42" s="27">
        <v>8</v>
      </c>
      <c r="AB42" s="27">
        <v>9</v>
      </c>
      <c r="AC42" s="27">
        <v>10</v>
      </c>
      <c r="AD42" s="27">
        <v>11</v>
      </c>
      <c r="AE42" s="27">
        <v>12</v>
      </c>
      <c r="AF42" s="811"/>
      <c r="AG42" s="27">
        <v>1</v>
      </c>
      <c r="AH42" s="27">
        <v>2</v>
      </c>
      <c r="AI42" s="27">
        <v>3</v>
      </c>
      <c r="AJ42" s="27">
        <v>4</v>
      </c>
      <c r="AK42" s="27">
        <v>5</v>
      </c>
      <c r="AL42" s="27">
        <v>6</v>
      </c>
      <c r="AM42" s="27">
        <v>7</v>
      </c>
      <c r="AN42" s="27">
        <v>8</v>
      </c>
      <c r="AO42" s="27">
        <v>9</v>
      </c>
      <c r="AP42" s="27">
        <v>10</v>
      </c>
      <c r="AQ42" s="27">
        <v>11</v>
      </c>
      <c r="AR42" s="27">
        <v>12</v>
      </c>
      <c r="AS42" s="27" t="s">
        <v>16</v>
      </c>
      <c r="AT42" s="181">
        <v>1</v>
      </c>
      <c r="AU42" s="181">
        <v>2</v>
      </c>
      <c r="AV42" s="181">
        <v>3</v>
      </c>
      <c r="AW42" s="181">
        <v>4</v>
      </c>
      <c r="AX42" s="181">
        <v>5</v>
      </c>
      <c r="AY42" s="181">
        <v>6</v>
      </c>
      <c r="AZ42" s="181">
        <v>7</v>
      </c>
      <c r="BA42" s="181">
        <v>8</v>
      </c>
      <c r="BB42" s="181">
        <v>9</v>
      </c>
      <c r="BC42" s="181">
        <v>10</v>
      </c>
      <c r="BD42" s="181">
        <v>11</v>
      </c>
      <c r="BE42" s="181">
        <v>12</v>
      </c>
      <c r="BF42" s="27" t="s">
        <v>16</v>
      </c>
      <c r="BG42" s="802"/>
      <c r="BH42" s="802"/>
      <c r="BI42" s="805"/>
      <c r="BJ42" s="7"/>
      <c r="BK42" s="28"/>
      <c r="BL42" s="28"/>
      <c r="BM42" s="28"/>
      <c r="BN42" s="28"/>
      <c r="BO42" s="28"/>
      <c r="BP42" s="28"/>
      <c r="BQ42" s="28"/>
      <c r="BR42" s="28"/>
      <c r="BS42" s="28"/>
      <c r="BT42" s="28"/>
      <c r="BU42" s="28"/>
      <c r="BV42" s="28"/>
      <c r="BW42" s="28"/>
      <c r="BX42" s="28"/>
      <c r="BY42" s="28"/>
      <c r="BZ42" s="28"/>
      <c r="CA42" s="28"/>
      <c r="CB42" s="28"/>
    </row>
    <row r="43" spans="1:98" s="7" customFormat="1" ht="24.75" customHeight="1" x14ac:dyDescent="0.2">
      <c r="A43" s="37"/>
      <c r="B43" s="510" t="s">
        <v>174</v>
      </c>
      <c r="C43" s="29"/>
      <c r="D43" s="389"/>
      <c r="E43" s="214"/>
      <c r="F43" s="214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1"/>
      <c r="R43" s="215"/>
      <c r="S43" s="214"/>
      <c r="T43" s="83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  <c r="AF43" s="68">
        <f t="shared" ref="AF43:AF45" si="91">SUM(Q43*S43)</f>
        <v>0</v>
      </c>
      <c r="AG43" s="69">
        <f t="shared" ref="AG43:AI50" si="92">T43*E43</f>
        <v>0</v>
      </c>
      <c r="AH43" s="69">
        <f t="shared" si="92"/>
        <v>0</v>
      </c>
      <c r="AI43" s="69">
        <f t="shared" si="92"/>
        <v>0</v>
      </c>
      <c r="AJ43" s="69">
        <f t="shared" ref="AJ43:AR50" si="93">W43*H43</f>
        <v>0</v>
      </c>
      <c r="AK43" s="69">
        <f t="shared" si="93"/>
        <v>0</v>
      </c>
      <c r="AL43" s="69">
        <f t="shared" si="93"/>
        <v>0</v>
      </c>
      <c r="AM43" s="69">
        <f t="shared" si="93"/>
        <v>0</v>
      </c>
      <c r="AN43" s="69">
        <f t="shared" si="93"/>
        <v>0</v>
      </c>
      <c r="AO43" s="69">
        <f t="shared" si="93"/>
        <v>0</v>
      </c>
      <c r="AP43" s="69">
        <f t="shared" si="93"/>
        <v>0</v>
      </c>
      <c r="AQ43" s="69">
        <f t="shared" si="93"/>
        <v>0</v>
      </c>
      <c r="AR43" s="69">
        <f t="shared" si="93"/>
        <v>0</v>
      </c>
      <c r="AS43" s="70">
        <f t="shared" ref="AS43:AS50" si="94">SUM(AG43:AR43)</f>
        <v>0</v>
      </c>
      <c r="AT43" s="69">
        <f t="shared" ref="AT43:AV50" si="95">SUM(AG43*14%)</f>
        <v>0</v>
      </c>
      <c r="AU43" s="69">
        <f t="shared" si="95"/>
        <v>0</v>
      </c>
      <c r="AV43" s="69">
        <f t="shared" si="95"/>
        <v>0</v>
      </c>
      <c r="AW43" s="69">
        <f t="shared" ref="AW43:BE50" si="96">SUM(AJ43*14%)</f>
        <v>0</v>
      </c>
      <c r="AX43" s="69">
        <f t="shared" si="96"/>
        <v>0</v>
      </c>
      <c r="AY43" s="69">
        <f t="shared" si="96"/>
        <v>0</v>
      </c>
      <c r="AZ43" s="69">
        <f t="shared" si="96"/>
        <v>0</v>
      </c>
      <c r="BA43" s="69">
        <f t="shared" si="96"/>
        <v>0</v>
      </c>
      <c r="BB43" s="69">
        <f t="shared" si="96"/>
        <v>0</v>
      </c>
      <c r="BC43" s="69">
        <f t="shared" si="96"/>
        <v>0</v>
      </c>
      <c r="BD43" s="69">
        <f t="shared" si="96"/>
        <v>0</v>
      </c>
      <c r="BE43" s="69">
        <f t="shared" si="96"/>
        <v>0</v>
      </c>
      <c r="BF43" s="71">
        <f t="shared" ref="BF43:BF50" si="97">SUM(AT43:BE43)</f>
        <v>0</v>
      </c>
      <c r="BG43" s="72">
        <f t="shared" ref="BG43:BG50" si="98">AF43-AS43-BF43</f>
        <v>0</v>
      </c>
      <c r="BH43" s="73">
        <f t="shared" ref="BH43:BH50" si="99">S43*D43</f>
        <v>0</v>
      </c>
      <c r="BI43" s="74">
        <f t="shared" ref="BI43:BI49" si="100">BH43-AS43-BF43</f>
        <v>0</v>
      </c>
      <c r="BJ43" s="167"/>
      <c r="BK43" s="178"/>
      <c r="BL43" s="33"/>
      <c r="BM43" s="33"/>
      <c r="BN43" s="33"/>
      <c r="BO43" s="33"/>
      <c r="BP43" s="39"/>
      <c r="BQ43" s="39"/>
      <c r="BR43" s="39"/>
      <c r="BS43" s="39"/>
      <c r="BT43" s="39"/>
      <c r="BU43" s="39"/>
      <c r="BV43" s="39"/>
      <c r="BW43" s="39"/>
      <c r="BX43" s="39"/>
      <c r="BY43" s="39"/>
      <c r="BZ43" s="39"/>
      <c r="CA43" s="39"/>
      <c r="CB43" s="39"/>
    </row>
    <row r="44" spans="1:98" s="7" customFormat="1" ht="24.75" customHeight="1" x14ac:dyDescent="0.2">
      <c r="A44" s="37"/>
      <c r="B44" s="509" t="s">
        <v>193</v>
      </c>
      <c r="C44" s="29" t="s">
        <v>98</v>
      </c>
      <c r="D44" s="390">
        <v>1</v>
      </c>
      <c r="E44" s="214"/>
      <c r="F44" s="214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1">
        <f t="shared" ref="Q44:Q50" si="101">SUM(E44:P44)</f>
        <v>0</v>
      </c>
      <c r="R44" s="215" t="s">
        <v>18</v>
      </c>
      <c r="S44" s="214">
        <v>7144</v>
      </c>
      <c r="T44" s="83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  <c r="AF44" s="68">
        <f>SUM(D44*S44)</f>
        <v>7144</v>
      </c>
      <c r="AG44" s="69">
        <f t="shared" si="92"/>
        <v>0</v>
      </c>
      <c r="AH44" s="69">
        <f t="shared" si="92"/>
        <v>0</v>
      </c>
      <c r="AI44" s="69">
        <f t="shared" si="92"/>
        <v>0</v>
      </c>
      <c r="AJ44" s="69">
        <f t="shared" si="93"/>
        <v>0</v>
      </c>
      <c r="AK44" s="69">
        <f t="shared" si="93"/>
        <v>0</v>
      </c>
      <c r="AL44" s="69">
        <f t="shared" si="93"/>
        <v>0</v>
      </c>
      <c r="AM44" s="69">
        <f t="shared" si="93"/>
        <v>0</v>
      </c>
      <c r="AN44" s="69">
        <f t="shared" si="93"/>
        <v>0</v>
      </c>
      <c r="AO44" s="69">
        <f t="shared" si="93"/>
        <v>0</v>
      </c>
      <c r="AP44" s="69">
        <f t="shared" si="93"/>
        <v>0</v>
      </c>
      <c r="AQ44" s="69">
        <f t="shared" si="93"/>
        <v>0</v>
      </c>
      <c r="AR44" s="69">
        <f t="shared" si="93"/>
        <v>0</v>
      </c>
      <c r="AS44" s="70">
        <f t="shared" si="94"/>
        <v>0</v>
      </c>
      <c r="AT44" s="69">
        <f t="shared" si="95"/>
        <v>0</v>
      </c>
      <c r="AU44" s="69">
        <f t="shared" si="95"/>
        <v>0</v>
      </c>
      <c r="AV44" s="69">
        <f t="shared" si="95"/>
        <v>0</v>
      </c>
      <c r="AW44" s="69">
        <f t="shared" si="96"/>
        <v>0</v>
      </c>
      <c r="AX44" s="69">
        <f t="shared" si="96"/>
        <v>0</v>
      </c>
      <c r="AY44" s="69">
        <f t="shared" si="96"/>
        <v>0</v>
      </c>
      <c r="AZ44" s="69">
        <f t="shared" si="96"/>
        <v>0</v>
      </c>
      <c r="BA44" s="69">
        <f t="shared" si="96"/>
        <v>0</v>
      </c>
      <c r="BB44" s="69">
        <f t="shared" si="96"/>
        <v>0</v>
      </c>
      <c r="BC44" s="69">
        <f t="shared" si="96"/>
        <v>0</v>
      </c>
      <c r="BD44" s="69">
        <f t="shared" si="96"/>
        <v>0</v>
      </c>
      <c r="BE44" s="69">
        <f t="shared" si="96"/>
        <v>0</v>
      </c>
      <c r="BF44" s="71">
        <f t="shared" si="97"/>
        <v>0</v>
      </c>
      <c r="BG44" s="72">
        <f t="shared" si="98"/>
        <v>7144</v>
      </c>
      <c r="BH44" s="73">
        <f t="shared" si="99"/>
        <v>7144</v>
      </c>
      <c r="BI44" s="74">
        <f t="shared" si="100"/>
        <v>7144</v>
      </c>
      <c r="BJ44" s="167">
        <f t="shared" ref="BJ44:BJ50" si="102">SUM(Q44/D44)</f>
        <v>0</v>
      </c>
      <c r="BK44" s="178">
        <v>1</v>
      </c>
      <c r="BL44" s="33"/>
      <c r="BM44" s="33"/>
      <c r="BN44" s="33"/>
      <c r="BO44" s="33"/>
      <c r="BP44" s="39"/>
      <c r="BQ44" s="39"/>
      <c r="BR44" s="39"/>
      <c r="BS44" s="39"/>
      <c r="BT44" s="39"/>
      <c r="BU44" s="39"/>
      <c r="BV44" s="39"/>
      <c r="BW44" s="39"/>
      <c r="BX44" s="39"/>
      <c r="BY44" s="39"/>
      <c r="BZ44" s="39"/>
      <c r="CA44" s="39"/>
      <c r="CB44" s="39"/>
    </row>
    <row r="45" spans="1:98" s="7" customFormat="1" ht="24.75" customHeight="1" x14ac:dyDescent="0.2">
      <c r="A45" s="37"/>
      <c r="B45" s="510" t="s">
        <v>109</v>
      </c>
      <c r="C45" s="29"/>
      <c r="D45" s="391"/>
      <c r="E45" s="81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1"/>
      <c r="R45" s="209"/>
      <c r="S45" s="213"/>
      <c r="T45" s="83"/>
      <c r="U45" s="32"/>
      <c r="V45" s="32"/>
      <c r="W45" s="32"/>
      <c r="X45" s="32"/>
      <c r="Y45" s="32"/>
      <c r="Z45" s="32"/>
      <c r="AA45" s="32"/>
      <c r="AB45" s="32"/>
      <c r="AC45" s="32"/>
      <c r="AD45" s="32"/>
      <c r="AE45" s="32"/>
      <c r="AF45" s="68">
        <f t="shared" si="91"/>
        <v>0</v>
      </c>
      <c r="AG45" s="69">
        <f t="shared" si="92"/>
        <v>0</v>
      </c>
      <c r="AH45" s="69">
        <f t="shared" si="92"/>
        <v>0</v>
      </c>
      <c r="AI45" s="69">
        <f t="shared" si="92"/>
        <v>0</v>
      </c>
      <c r="AJ45" s="69">
        <f t="shared" si="93"/>
        <v>0</v>
      </c>
      <c r="AK45" s="69">
        <f t="shared" si="93"/>
        <v>0</v>
      </c>
      <c r="AL45" s="69">
        <f t="shared" si="93"/>
        <v>0</v>
      </c>
      <c r="AM45" s="69">
        <f t="shared" si="93"/>
        <v>0</v>
      </c>
      <c r="AN45" s="69">
        <f t="shared" si="93"/>
        <v>0</v>
      </c>
      <c r="AO45" s="69">
        <f t="shared" si="93"/>
        <v>0</v>
      </c>
      <c r="AP45" s="69">
        <f t="shared" si="93"/>
        <v>0</v>
      </c>
      <c r="AQ45" s="69">
        <f t="shared" si="93"/>
        <v>0</v>
      </c>
      <c r="AR45" s="69">
        <f t="shared" si="93"/>
        <v>0</v>
      </c>
      <c r="AS45" s="70">
        <f t="shared" si="94"/>
        <v>0</v>
      </c>
      <c r="AT45" s="69">
        <f t="shared" si="95"/>
        <v>0</v>
      </c>
      <c r="AU45" s="69">
        <f t="shared" si="95"/>
        <v>0</v>
      </c>
      <c r="AV45" s="69">
        <f t="shared" si="95"/>
        <v>0</v>
      </c>
      <c r="AW45" s="69">
        <f t="shared" si="96"/>
        <v>0</v>
      </c>
      <c r="AX45" s="69">
        <f t="shared" si="96"/>
        <v>0</v>
      </c>
      <c r="AY45" s="69">
        <f t="shared" si="96"/>
        <v>0</v>
      </c>
      <c r="AZ45" s="69">
        <f t="shared" si="96"/>
        <v>0</v>
      </c>
      <c r="BA45" s="69">
        <f t="shared" si="96"/>
        <v>0</v>
      </c>
      <c r="BB45" s="69">
        <f t="shared" si="96"/>
        <v>0</v>
      </c>
      <c r="BC45" s="69">
        <f t="shared" si="96"/>
        <v>0</v>
      </c>
      <c r="BD45" s="69">
        <f t="shared" si="96"/>
        <v>0</v>
      </c>
      <c r="BE45" s="69">
        <f t="shared" si="96"/>
        <v>0</v>
      </c>
      <c r="BF45" s="71">
        <f t="shared" si="97"/>
        <v>0</v>
      </c>
      <c r="BG45" s="72">
        <f t="shared" si="98"/>
        <v>0</v>
      </c>
      <c r="BH45" s="73">
        <f t="shared" si="99"/>
        <v>0</v>
      </c>
      <c r="BI45" s="74">
        <f t="shared" ref="BI45" si="103">BH45-AS45-BF45</f>
        <v>0</v>
      </c>
      <c r="BJ45" s="167"/>
      <c r="BK45" s="178"/>
      <c r="BL45" s="84"/>
      <c r="BM45" s="38"/>
      <c r="BN45" s="38"/>
      <c r="BO45" s="39"/>
      <c r="BP45" s="39"/>
      <c r="BQ45" s="39"/>
      <c r="BR45" s="39"/>
      <c r="BS45" s="39"/>
      <c r="BT45" s="39"/>
      <c r="BU45" s="39"/>
      <c r="BV45" s="39"/>
      <c r="BW45" s="39"/>
      <c r="BX45" s="39"/>
      <c r="BY45" s="39"/>
      <c r="BZ45" s="39"/>
      <c r="CA45" s="39"/>
      <c r="CB45" s="39"/>
    </row>
    <row r="46" spans="1:98" s="7" customFormat="1" ht="24.75" customHeight="1" x14ac:dyDescent="0.2">
      <c r="A46" s="37"/>
      <c r="B46" s="509" t="s">
        <v>184</v>
      </c>
      <c r="C46" s="29" t="s">
        <v>98</v>
      </c>
      <c r="D46" s="392">
        <v>27</v>
      </c>
      <c r="E46" s="392">
        <v>27</v>
      </c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1">
        <f t="shared" ref="Q46:Q49" si="104">SUM(E46:P46)</f>
        <v>27</v>
      </c>
      <c r="R46" s="209" t="s">
        <v>33</v>
      </c>
      <c r="S46" s="209">
        <v>8800</v>
      </c>
      <c r="T46" s="83">
        <v>8000</v>
      </c>
      <c r="U46" s="32"/>
      <c r="V46" s="32"/>
      <c r="W46" s="32"/>
      <c r="X46" s="32"/>
      <c r="Y46" s="32"/>
      <c r="Z46" s="32"/>
      <c r="AA46" s="32"/>
      <c r="AB46" s="32"/>
      <c r="AC46" s="32"/>
      <c r="AD46" s="32"/>
      <c r="AE46" s="32"/>
      <c r="AF46" s="68">
        <f>SUM(D46*S46)</f>
        <v>237600</v>
      </c>
      <c r="AG46" s="69">
        <f t="shared" ref="AG46:AG49" si="105">T46*E46</f>
        <v>216000</v>
      </c>
      <c r="AH46" s="69">
        <f t="shared" ref="AH46:AH49" si="106">U46*F46</f>
        <v>0</v>
      </c>
      <c r="AI46" s="69">
        <f t="shared" ref="AI46:AI49" si="107">V46*G46</f>
        <v>0</v>
      </c>
      <c r="AJ46" s="69">
        <f t="shared" ref="AJ46:AJ49" si="108">W46*H46</f>
        <v>0</v>
      </c>
      <c r="AK46" s="69">
        <f t="shared" ref="AK46:AK49" si="109">X46*I46</f>
        <v>0</v>
      </c>
      <c r="AL46" s="69">
        <f t="shared" ref="AL46:AL49" si="110">Y46*J46</f>
        <v>0</v>
      </c>
      <c r="AM46" s="69">
        <f t="shared" ref="AM46:AM49" si="111">Z46*K46</f>
        <v>0</v>
      </c>
      <c r="AN46" s="69">
        <f t="shared" ref="AN46:AN49" si="112">AA46*L46</f>
        <v>0</v>
      </c>
      <c r="AO46" s="69">
        <f t="shared" ref="AO46:AO49" si="113">AB46*M46</f>
        <v>0</v>
      </c>
      <c r="AP46" s="69">
        <f t="shared" ref="AP46:AP49" si="114">AC46*N46</f>
        <v>0</v>
      </c>
      <c r="AQ46" s="69">
        <f t="shared" ref="AQ46:AQ49" si="115">AD46*O46</f>
        <v>0</v>
      </c>
      <c r="AR46" s="69">
        <f t="shared" ref="AR46:AR49" si="116">AE46*P46</f>
        <v>0</v>
      </c>
      <c r="AS46" s="70">
        <f t="shared" ref="AS46:AS49" si="117">SUM(AG46:AR46)</f>
        <v>216000</v>
      </c>
      <c r="AT46" s="69">
        <f>SUM(AG46*4%)</f>
        <v>8640</v>
      </c>
      <c r="AU46" s="69">
        <f t="shared" ref="AU46:AU49" si="118">SUM(AH46*14%)</f>
        <v>0</v>
      </c>
      <c r="AV46" s="69">
        <f t="shared" ref="AV46:AV49" si="119">SUM(AI46*14%)</f>
        <v>0</v>
      </c>
      <c r="AW46" s="69">
        <f t="shared" ref="AW46:AW49" si="120">SUM(AJ46*14%)</f>
        <v>0</v>
      </c>
      <c r="AX46" s="69">
        <f t="shared" ref="AX46:AX49" si="121">SUM(AK46*14%)</f>
        <v>0</v>
      </c>
      <c r="AY46" s="69">
        <f t="shared" ref="AY46:AY49" si="122">SUM(AL46*14%)</f>
        <v>0</v>
      </c>
      <c r="AZ46" s="69">
        <f t="shared" ref="AZ46:AZ49" si="123">SUM(AM46*14%)</f>
        <v>0</v>
      </c>
      <c r="BA46" s="69">
        <f t="shared" ref="BA46:BA49" si="124">SUM(AN46*14%)</f>
        <v>0</v>
      </c>
      <c r="BB46" s="69">
        <f t="shared" ref="BB46:BB49" si="125">SUM(AO46*14%)</f>
        <v>0</v>
      </c>
      <c r="BC46" s="69">
        <f t="shared" ref="BC46:BC49" si="126">SUM(AP46*14%)</f>
        <v>0</v>
      </c>
      <c r="BD46" s="69">
        <f t="shared" ref="BD46:BD49" si="127">SUM(AQ46*14%)</f>
        <v>0</v>
      </c>
      <c r="BE46" s="69">
        <f t="shared" ref="BE46:BE49" si="128">SUM(AR46*14%)</f>
        <v>0</v>
      </c>
      <c r="BF46" s="71">
        <f t="shared" ref="BF46:BF49" si="129">SUM(AT46:BE46)</f>
        <v>8640</v>
      </c>
      <c r="BG46" s="72">
        <f t="shared" ref="BG46:BG49" si="130">AF46-AS46-BF46</f>
        <v>12960</v>
      </c>
      <c r="BH46" s="73">
        <f t="shared" ref="BH46:BH49" si="131">S46*D46</f>
        <v>237600</v>
      </c>
      <c r="BI46" s="74">
        <f t="shared" si="100"/>
        <v>12960</v>
      </c>
      <c r="BJ46" s="167">
        <f t="shared" ref="BJ46:BJ49" si="132">SUM(Q46/D46)</f>
        <v>1</v>
      </c>
      <c r="BK46" s="178">
        <v>2</v>
      </c>
      <c r="BL46" s="84"/>
      <c r="BM46" s="38"/>
      <c r="BN46" s="38"/>
      <c r="BO46" s="39"/>
      <c r="BP46" s="39"/>
      <c r="BQ46" s="39"/>
      <c r="BR46" s="39"/>
      <c r="BS46" s="39"/>
      <c r="BT46" s="39"/>
      <c r="BU46" s="39"/>
      <c r="BV46" s="39"/>
      <c r="BW46" s="39"/>
      <c r="BX46" s="39"/>
      <c r="BY46" s="39"/>
      <c r="BZ46" s="39"/>
      <c r="CA46" s="39"/>
      <c r="CB46" s="39"/>
    </row>
    <row r="47" spans="1:98" s="7" customFormat="1" ht="24.75" customHeight="1" x14ac:dyDescent="0.2">
      <c r="A47" s="37"/>
      <c r="B47" s="509" t="s">
        <v>185</v>
      </c>
      <c r="C47" s="29" t="s">
        <v>98</v>
      </c>
      <c r="D47" s="392">
        <v>20</v>
      </c>
      <c r="E47" s="392">
        <v>20</v>
      </c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1">
        <f t="shared" si="104"/>
        <v>20</v>
      </c>
      <c r="R47" s="209" t="s">
        <v>33</v>
      </c>
      <c r="S47" s="209">
        <v>8800</v>
      </c>
      <c r="T47" s="83">
        <v>8000</v>
      </c>
      <c r="U47" s="32"/>
      <c r="V47" s="32"/>
      <c r="W47" s="32"/>
      <c r="X47" s="32"/>
      <c r="Y47" s="32"/>
      <c r="Z47" s="32"/>
      <c r="AA47" s="32"/>
      <c r="AB47" s="32"/>
      <c r="AC47" s="32"/>
      <c r="AD47" s="32"/>
      <c r="AE47" s="32"/>
      <c r="AF47" s="68">
        <f t="shared" ref="AF47:AF50" si="133">SUM(D47*S47)</f>
        <v>176000</v>
      </c>
      <c r="AG47" s="69">
        <f t="shared" si="105"/>
        <v>160000</v>
      </c>
      <c r="AH47" s="69">
        <f t="shared" si="106"/>
        <v>0</v>
      </c>
      <c r="AI47" s="69">
        <f t="shared" si="107"/>
        <v>0</v>
      </c>
      <c r="AJ47" s="69">
        <f t="shared" si="108"/>
        <v>0</v>
      </c>
      <c r="AK47" s="69">
        <f t="shared" si="109"/>
        <v>0</v>
      </c>
      <c r="AL47" s="69">
        <f t="shared" si="110"/>
        <v>0</v>
      </c>
      <c r="AM47" s="69">
        <f t="shared" si="111"/>
        <v>0</v>
      </c>
      <c r="AN47" s="69">
        <f t="shared" si="112"/>
        <v>0</v>
      </c>
      <c r="AO47" s="69">
        <f t="shared" si="113"/>
        <v>0</v>
      </c>
      <c r="AP47" s="69">
        <f t="shared" si="114"/>
        <v>0</v>
      </c>
      <c r="AQ47" s="69">
        <f t="shared" si="115"/>
        <v>0</v>
      </c>
      <c r="AR47" s="69">
        <f t="shared" si="116"/>
        <v>0</v>
      </c>
      <c r="AS47" s="70">
        <f t="shared" si="117"/>
        <v>160000</v>
      </c>
      <c r="AT47" s="69">
        <f t="shared" ref="AT47:AT48" si="134">SUM(AG47*4%)</f>
        <v>6400</v>
      </c>
      <c r="AU47" s="69">
        <f t="shared" si="118"/>
        <v>0</v>
      </c>
      <c r="AV47" s="69">
        <f t="shared" si="119"/>
        <v>0</v>
      </c>
      <c r="AW47" s="69">
        <f t="shared" si="120"/>
        <v>0</v>
      </c>
      <c r="AX47" s="69">
        <f t="shared" si="121"/>
        <v>0</v>
      </c>
      <c r="AY47" s="69">
        <f t="shared" si="122"/>
        <v>0</v>
      </c>
      <c r="AZ47" s="69">
        <f t="shared" si="123"/>
        <v>0</v>
      </c>
      <c r="BA47" s="69">
        <f t="shared" si="124"/>
        <v>0</v>
      </c>
      <c r="BB47" s="69">
        <f t="shared" si="125"/>
        <v>0</v>
      </c>
      <c r="BC47" s="69">
        <f t="shared" si="126"/>
        <v>0</v>
      </c>
      <c r="BD47" s="69">
        <f t="shared" si="127"/>
        <v>0</v>
      </c>
      <c r="BE47" s="69">
        <f t="shared" si="128"/>
        <v>0</v>
      </c>
      <c r="BF47" s="71">
        <f t="shared" si="129"/>
        <v>6400</v>
      </c>
      <c r="BG47" s="72">
        <f t="shared" si="130"/>
        <v>9600</v>
      </c>
      <c r="BH47" s="73">
        <f t="shared" si="131"/>
        <v>176000</v>
      </c>
      <c r="BI47" s="74">
        <f t="shared" si="100"/>
        <v>9600</v>
      </c>
      <c r="BJ47" s="167">
        <f t="shared" si="132"/>
        <v>1</v>
      </c>
      <c r="BK47" s="178">
        <v>3</v>
      </c>
      <c r="BL47" s="84"/>
      <c r="BM47" s="38"/>
      <c r="BN47" s="38"/>
      <c r="BO47" s="39"/>
      <c r="BP47" s="39"/>
      <c r="BQ47" s="39"/>
      <c r="BR47" s="39"/>
      <c r="BS47" s="39"/>
      <c r="BT47" s="39"/>
      <c r="BU47" s="39"/>
      <c r="BV47" s="39"/>
      <c r="BW47" s="39"/>
      <c r="BX47" s="39"/>
      <c r="BY47" s="39"/>
      <c r="BZ47" s="39"/>
      <c r="CA47" s="39"/>
      <c r="CB47" s="39"/>
    </row>
    <row r="48" spans="1:98" s="7" customFormat="1" ht="24.75" customHeight="1" x14ac:dyDescent="0.2">
      <c r="A48" s="37"/>
      <c r="B48" s="511" t="s">
        <v>186</v>
      </c>
      <c r="C48" s="29" t="s">
        <v>98</v>
      </c>
      <c r="D48" s="392">
        <v>50</v>
      </c>
      <c r="E48" s="392">
        <v>50</v>
      </c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1">
        <f t="shared" si="104"/>
        <v>50</v>
      </c>
      <c r="R48" s="209" t="s">
        <v>33</v>
      </c>
      <c r="S48" s="209">
        <v>24200</v>
      </c>
      <c r="T48" s="83">
        <v>22000</v>
      </c>
      <c r="U48" s="32"/>
      <c r="V48" s="32"/>
      <c r="W48" s="32"/>
      <c r="X48" s="32"/>
      <c r="Y48" s="32"/>
      <c r="Z48" s="32"/>
      <c r="AA48" s="32"/>
      <c r="AB48" s="32"/>
      <c r="AC48" s="32"/>
      <c r="AD48" s="32"/>
      <c r="AE48" s="32"/>
      <c r="AF48" s="68">
        <f t="shared" si="133"/>
        <v>1210000</v>
      </c>
      <c r="AG48" s="69">
        <f t="shared" si="105"/>
        <v>1100000</v>
      </c>
      <c r="AH48" s="69">
        <f t="shared" si="106"/>
        <v>0</v>
      </c>
      <c r="AI48" s="69">
        <f t="shared" si="107"/>
        <v>0</v>
      </c>
      <c r="AJ48" s="69">
        <f t="shared" si="108"/>
        <v>0</v>
      </c>
      <c r="AK48" s="69">
        <f t="shared" si="109"/>
        <v>0</v>
      </c>
      <c r="AL48" s="69">
        <f t="shared" si="110"/>
        <v>0</v>
      </c>
      <c r="AM48" s="69">
        <f t="shared" si="111"/>
        <v>0</v>
      </c>
      <c r="AN48" s="69">
        <f t="shared" si="112"/>
        <v>0</v>
      </c>
      <c r="AO48" s="69">
        <f t="shared" si="113"/>
        <v>0</v>
      </c>
      <c r="AP48" s="69">
        <f t="shared" si="114"/>
        <v>0</v>
      </c>
      <c r="AQ48" s="69">
        <f t="shared" si="115"/>
        <v>0</v>
      </c>
      <c r="AR48" s="69">
        <f t="shared" si="116"/>
        <v>0</v>
      </c>
      <c r="AS48" s="70">
        <f t="shared" si="117"/>
        <v>1100000</v>
      </c>
      <c r="AT48" s="69">
        <f t="shared" si="134"/>
        <v>44000</v>
      </c>
      <c r="AU48" s="69">
        <f t="shared" si="118"/>
        <v>0</v>
      </c>
      <c r="AV48" s="69">
        <f t="shared" si="119"/>
        <v>0</v>
      </c>
      <c r="AW48" s="69">
        <f t="shared" si="120"/>
        <v>0</v>
      </c>
      <c r="AX48" s="69">
        <f t="shared" si="121"/>
        <v>0</v>
      </c>
      <c r="AY48" s="69">
        <f t="shared" si="122"/>
        <v>0</v>
      </c>
      <c r="AZ48" s="69">
        <f t="shared" si="123"/>
        <v>0</v>
      </c>
      <c r="BA48" s="69">
        <f t="shared" si="124"/>
        <v>0</v>
      </c>
      <c r="BB48" s="69">
        <f t="shared" si="125"/>
        <v>0</v>
      </c>
      <c r="BC48" s="69">
        <f t="shared" si="126"/>
        <v>0</v>
      </c>
      <c r="BD48" s="69">
        <f t="shared" si="127"/>
        <v>0</v>
      </c>
      <c r="BE48" s="69">
        <f t="shared" si="128"/>
        <v>0</v>
      </c>
      <c r="BF48" s="71">
        <f t="shared" si="129"/>
        <v>44000</v>
      </c>
      <c r="BG48" s="72">
        <f t="shared" si="130"/>
        <v>66000</v>
      </c>
      <c r="BH48" s="73">
        <f t="shared" si="131"/>
        <v>1210000</v>
      </c>
      <c r="BI48" s="74">
        <f t="shared" si="100"/>
        <v>66000</v>
      </c>
      <c r="BJ48" s="167">
        <f t="shared" si="132"/>
        <v>1</v>
      </c>
      <c r="BK48" s="178">
        <v>4</v>
      </c>
      <c r="BL48" s="84"/>
      <c r="BM48" s="38"/>
      <c r="BN48" s="38"/>
      <c r="BO48" s="39"/>
      <c r="BP48" s="39"/>
      <c r="BQ48" s="39"/>
      <c r="BR48" s="39"/>
      <c r="BS48" s="39"/>
      <c r="BT48" s="39"/>
      <c r="BU48" s="39"/>
      <c r="BV48" s="39"/>
      <c r="BW48" s="39"/>
      <c r="BX48" s="39"/>
      <c r="BY48" s="39"/>
      <c r="BZ48" s="39"/>
      <c r="CA48" s="39"/>
      <c r="CB48" s="39"/>
    </row>
    <row r="49" spans="1:98" s="7" customFormat="1" ht="24.75" customHeight="1" x14ac:dyDescent="0.2">
      <c r="A49" s="37"/>
      <c r="B49" s="511" t="s">
        <v>187</v>
      </c>
      <c r="C49" s="29" t="s">
        <v>98</v>
      </c>
      <c r="D49" s="391">
        <v>50</v>
      </c>
      <c r="E49" s="391">
        <v>50</v>
      </c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1">
        <f t="shared" si="104"/>
        <v>50</v>
      </c>
      <c r="R49" s="209" t="s">
        <v>33</v>
      </c>
      <c r="S49" s="209">
        <v>8800</v>
      </c>
      <c r="T49" s="83">
        <v>8000</v>
      </c>
      <c r="U49" s="32"/>
      <c r="V49" s="32"/>
      <c r="W49" s="32"/>
      <c r="X49" s="32"/>
      <c r="Y49" s="32"/>
      <c r="Z49" s="32"/>
      <c r="AA49" s="32"/>
      <c r="AB49" s="32"/>
      <c r="AC49" s="32"/>
      <c r="AD49" s="32"/>
      <c r="AE49" s="32"/>
      <c r="AF49" s="68">
        <f t="shared" si="133"/>
        <v>440000</v>
      </c>
      <c r="AG49" s="69">
        <f t="shared" si="105"/>
        <v>400000</v>
      </c>
      <c r="AH49" s="69">
        <f t="shared" si="106"/>
        <v>0</v>
      </c>
      <c r="AI49" s="69">
        <f t="shared" si="107"/>
        <v>0</v>
      </c>
      <c r="AJ49" s="69">
        <f t="shared" si="108"/>
        <v>0</v>
      </c>
      <c r="AK49" s="69">
        <f t="shared" si="109"/>
        <v>0</v>
      </c>
      <c r="AL49" s="69">
        <f t="shared" si="110"/>
        <v>0</v>
      </c>
      <c r="AM49" s="69">
        <f t="shared" si="111"/>
        <v>0</v>
      </c>
      <c r="AN49" s="69">
        <f t="shared" si="112"/>
        <v>0</v>
      </c>
      <c r="AO49" s="69">
        <f t="shared" si="113"/>
        <v>0</v>
      </c>
      <c r="AP49" s="69">
        <f t="shared" si="114"/>
        <v>0</v>
      </c>
      <c r="AQ49" s="69">
        <f t="shared" si="115"/>
        <v>0</v>
      </c>
      <c r="AR49" s="69">
        <f t="shared" si="116"/>
        <v>0</v>
      </c>
      <c r="AS49" s="70">
        <f t="shared" si="117"/>
        <v>400000</v>
      </c>
      <c r="AT49" s="69">
        <v>17400</v>
      </c>
      <c r="AU49" s="69">
        <f t="shared" si="118"/>
        <v>0</v>
      </c>
      <c r="AV49" s="69">
        <f t="shared" si="119"/>
        <v>0</v>
      </c>
      <c r="AW49" s="69">
        <f t="shared" si="120"/>
        <v>0</v>
      </c>
      <c r="AX49" s="69">
        <f t="shared" si="121"/>
        <v>0</v>
      </c>
      <c r="AY49" s="69">
        <f t="shared" si="122"/>
        <v>0</v>
      </c>
      <c r="AZ49" s="69">
        <f t="shared" si="123"/>
        <v>0</v>
      </c>
      <c r="BA49" s="69">
        <f t="shared" si="124"/>
        <v>0</v>
      </c>
      <c r="BB49" s="69">
        <f t="shared" si="125"/>
        <v>0</v>
      </c>
      <c r="BC49" s="69">
        <f t="shared" si="126"/>
        <v>0</v>
      </c>
      <c r="BD49" s="69">
        <f t="shared" si="127"/>
        <v>0</v>
      </c>
      <c r="BE49" s="69">
        <f t="shared" si="128"/>
        <v>0</v>
      </c>
      <c r="BF49" s="71">
        <f t="shared" si="129"/>
        <v>17400</v>
      </c>
      <c r="BG49" s="72">
        <f t="shared" si="130"/>
        <v>22600</v>
      </c>
      <c r="BH49" s="73">
        <f t="shared" si="131"/>
        <v>440000</v>
      </c>
      <c r="BI49" s="74">
        <f t="shared" si="100"/>
        <v>22600</v>
      </c>
      <c r="BJ49" s="167">
        <f t="shared" si="132"/>
        <v>1</v>
      </c>
      <c r="BK49" s="178">
        <v>5</v>
      </c>
      <c r="BL49" s="84"/>
      <c r="BM49" s="38"/>
      <c r="BN49" s="38"/>
      <c r="BO49" s="39"/>
      <c r="BP49" s="39"/>
      <c r="BQ49" s="39"/>
      <c r="BR49" s="39"/>
      <c r="BS49" s="39"/>
      <c r="BT49" s="39"/>
      <c r="BU49" s="39"/>
      <c r="BV49" s="39"/>
      <c r="BW49" s="39"/>
      <c r="BX49" s="39"/>
      <c r="BY49" s="39"/>
      <c r="BZ49" s="39"/>
      <c r="CA49" s="39"/>
      <c r="CB49" s="39"/>
    </row>
    <row r="50" spans="1:98" s="7" customFormat="1" ht="24.75" customHeight="1" thickBot="1" x14ac:dyDescent="0.25">
      <c r="A50" s="37"/>
      <c r="B50" s="504" t="s">
        <v>118</v>
      </c>
      <c r="C50" s="29" t="s">
        <v>98</v>
      </c>
      <c r="D50" s="391">
        <v>19</v>
      </c>
      <c r="E50" s="391">
        <v>19</v>
      </c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1">
        <f t="shared" si="101"/>
        <v>19</v>
      </c>
      <c r="R50" s="209" t="s">
        <v>62</v>
      </c>
      <c r="S50" s="209">
        <v>100000</v>
      </c>
      <c r="T50" s="83">
        <v>100000</v>
      </c>
      <c r="U50" s="32"/>
      <c r="V50" s="32"/>
      <c r="W50" s="32"/>
      <c r="X50" s="32"/>
      <c r="Y50" s="32"/>
      <c r="Z50" s="32"/>
      <c r="AA50" s="32"/>
      <c r="AB50" s="32"/>
      <c r="AC50" s="32"/>
      <c r="AD50" s="32"/>
      <c r="AE50" s="32"/>
      <c r="AF50" s="68">
        <f t="shared" si="133"/>
        <v>1900000</v>
      </c>
      <c r="AG50" s="69">
        <f t="shared" si="92"/>
        <v>1900000</v>
      </c>
      <c r="AH50" s="69">
        <f t="shared" si="92"/>
        <v>0</v>
      </c>
      <c r="AI50" s="69">
        <f t="shared" si="92"/>
        <v>0</v>
      </c>
      <c r="AJ50" s="69">
        <f t="shared" si="93"/>
        <v>0</v>
      </c>
      <c r="AK50" s="69">
        <f t="shared" si="93"/>
        <v>0</v>
      </c>
      <c r="AL50" s="69">
        <f t="shared" si="93"/>
        <v>0</v>
      </c>
      <c r="AM50" s="69">
        <f t="shared" si="93"/>
        <v>0</v>
      </c>
      <c r="AN50" s="69">
        <f t="shared" si="93"/>
        <v>0</v>
      </c>
      <c r="AO50" s="69">
        <f t="shared" si="93"/>
        <v>0</v>
      </c>
      <c r="AP50" s="69">
        <f t="shared" si="93"/>
        <v>0</v>
      </c>
      <c r="AQ50" s="69">
        <f t="shared" si="93"/>
        <v>0</v>
      </c>
      <c r="AR50" s="69">
        <f t="shared" si="93"/>
        <v>0</v>
      </c>
      <c r="AS50" s="70">
        <f t="shared" si="94"/>
        <v>1900000</v>
      </c>
      <c r="AT50" s="69"/>
      <c r="AU50" s="69">
        <f t="shared" si="95"/>
        <v>0</v>
      </c>
      <c r="AV50" s="69">
        <f t="shared" si="95"/>
        <v>0</v>
      </c>
      <c r="AW50" s="69">
        <f t="shared" si="96"/>
        <v>0</v>
      </c>
      <c r="AX50" s="69">
        <f t="shared" si="96"/>
        <v>0</v>
      </c>
      <c r="AY50" s="69">
        <f t="shared" si="96"/>
        <v>0</v>
      </c>
      <c r="AZ50" s="69">
        <f t="shared" si="96"/>
        <v>0</v>
      </c>
      <c r="BA50" s="69">
        <f t="shared" si="96"/>
        <v>0</v>
      </c>
      <c r="BB50" s="69">
        <f t="shared" si="96"/>
        <v>0</v>
      </c>
      <c r="BC50" s="69">
        <f t="shared" si="96"/>
        <v>0</v>
      </c>
      <c r="BD50" s="69">
        <f t="shared" si="96"/>
        <v>0</v>
      </c>
      <c r="BE50" s="69">
        <f t="shared" si="96"/>
        <v>0</v>
      </c>
      <c r="BF50" s="71">
        <f t="shared" si="97"/>
        <v>0</v>
      </c>
      <c r="BG50" s="72">
        <f t="shared" si="98"/>
        <v>0</v>
      </c>
      <c r="BH50" s="73">
        <f t="shared" si="99"/>
        <v>1900000</v>
      </c>
      <c r="BI50" s="74">
        <f t="shared" ref="BI50" si="135">BH50-AS50-BF50</f>
        <v>0</v>
      </c>
      <c r="BJ50" s="167">
        <f t="shared" si="102"/>
        <v>1</v>
      </c>
      <c r="BK50" s="178">
        <v>6</v>
      </c>
      <c r="BL50" s="84"/>
      <c r="BM50" s="38"/>
      <c r="BN50" s="38"/>
      <c r="BO50" s="39"/>
      <c r="BP50" s="39"/>
      <c r="BQ50" s="39"/>
      <c r="BR50" s="39"/>
      <c r="BS50" s="39"/>
      <c r="BT50" s="39"/>
      <c r="BU50" s="39"/>
      <c r="BV50" s="39"/>
      <c r="BW50" s="39"/>
      <c r="BX50" s="39"/>
      <c r="BY50" s="39"/>
      <c r="BZ50" s="39"/>
      <c r="CA50" s="39"/>
      <c r="CB50" s="39"/>
    </row>
    <row r="51" spans="1:98" s="35" customFormat="1" ht="24.75" customHeight="1" thickBot="1" x14ac:dyDescent="0.25">
      <c r="A51" s="40"/>
      <c r="B51" s="41" t="s">
        <v>5</v>
      </c>
      <c r="C51" s="41"/>
      <c r="D51" s="42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4"/>
      <c r="R51" s="76"/>
      <c r="S51" s="42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77">
        <f t="shared" ref="AF51:BF51" si="136">SUM(AF43:AF50)</f>
        <v>3970744</v>
      </c>
      <c r="AG51" s="77">
        <f t="shared" si="136"/>
        <v>3776000</v>
      </c>
      <c r="AH51" s="77">
        <f t="shared" si="136"/>
        <v>0</v>
      </c>
      <c r="AI51" s="77">
        <f t="shared" si="136"/>
        <v>0</v>
      </c>
      <c r="AJ51" s="77">
        <f t="shared" si="136"/>
        <v>0</v>
      </c>
      <c r="AK51" s="77">
        <f t="shared" si="136"/>
        <v>0</v>
      </c>
      <c r="AL51" s="77">
        <f t="shared" si="136"/>
        <v>0</v>
      </c>
      <c r="AM51" s="77">
        <f t="shared" si="136"/>
        <v>0</v>
      </c>
      <c r="AN51" s="77">
        <f t="shared" si="136"/>
        <v>0</v>
      </c>
      <c r="AO51" s="77">
        <f t="shared" si="136"/>
        <v>0</v>
      </c>
      <c r="AP51" s="77">
        <f t="shared" si="136"/>
        <v>0</v>
      </c>
      <c r="AQ51" s="77">
        <f t="shared" si="136"/>
        <v>0</v>
      </c>
      <c r="AR51" s="77">
        <f t="shared" si="136"/>
        <v>0</v>
      </c>
      <c r="AS51" s="77">
        <f>SUM(AS43:AS50)</f>
        <v>3776000</v>
      </c>
      <c r="AT51" s="77">
        <f t="shared" si="136"/>
        <v>76440</v>
      </c>
      <c r="AU51" s="77">
        <f t="shared" si="136"/>
        <v>0</v>
      </c>
      <c r="AV51" s="77">
        <f t="shared" si="136"/>
        <v>0</v>
      </c>
      <c r="AW51" s="77">
        <f t="shared" si="136"/>
        <v>0</v>
      </c>
      <c r="AX51" s="77">
        <f t="shared" si="136"/>
        <v>0</v>
      </c>
      <c r="AY51" s="77">
        <f t="shared" si="136"/>
        <v>0</v>
      </c>
      <c r="AZ51" s="77">
        <f t="shared" si="136"/>
        <v>0</v>
      </c>
      <c r="BA51" s="77">
        <f t="shared" si="136"/>
        <v>0</v>
      </c>
      <c r="BB51" s="77">
        <f t="shared" si="136"/>
        <v>0</v>
      </c>
      <c r="BC51" s="77">
        <f t="shared" si="136"/>
        <v>0</v>
      </c>
      <c r="BD51" s="77">
        <f t="shared" si="136"/>
        <v>0</v>
      </c>
      <c r="BE51" s="77">
        <f t="shared" si="136"/>
        <v>0</v>
      </c>
      <c r="BF51" s="77">
        <f t="shared" si="136"/>
        <v>76440</v>
      </c>
      <c r="BG51" s="78">
        <f>AF51-AS51-BF51</f>
        <v>118304</v>
      </c>
      <c r="BH51" s="77">
        <f>SUM(BH43:BH50)</f>
        <v>3970744</v>
      </c>
      <c r="BI51" s="77">
        <f>SUM(BI43:BI50)</f>
        <v>118304</v>
      </c>
      <c r="BJ51" s="168">
        <v>1</v>
      </c>
      <c r="BK51" s="175"/>
      <c r="BL51" s="46"/>
      <c r="BM51" s="46"/>
      <c r="BN51" s="46"/>
      <c r="BO51" s="46"/>
      <c r="BP51" s="46"/>
      <c r="BQ51" s="46"/>
      <c r="BR51" s="46"/>
      <c r="BS51" s="46"/>
      <c r="BT51" s="46"/>
      <c r="BU51" s="46"/>
      <c r="BV51" s="46"/>
      <c r="BW51" s="46"/>
      <c r="BX51" s="46"/>
      <c r="BY51" s="46"/>
      <c r="BZ51" s="46"/>
      <c r="CA51" s="46"/>
      <c r="CB51" s="46"/>
    </row>
    <row r="52" spans="1:98" s="21" customFormat="1" ht="24.75" customHeight="1" x14ac:dyDescent="0.2">
      <c r="A52" s="47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AE52" s="36"/>
      <c r="AS52" s="48"/>
      <c r="BF52" s="49">
        <f>SUM(AS51+BF51)</f>
        <v>3852440</v>
      </c>
      <c r="BG52" s="50">
        <f>AF51-AS51-BF51</f>
        <v>118304</v>
      </c>
      <c r="BH52" s="51">
        <f>SUM(BI51+AS51+BF51)</f>
        <v>3970744</v>
      </c>
      <c r="BI52" s="52">
        <f>SUM(BG51)</f>
        <v>118304</v>
      </c>
      <c r="BJ52" s="169" t="s">
        <v>37</v>
      </c>
      <c r="BK52" s="176"/>
      <c r="BL52" s="25"/>
      <c r="BM52" s="25"/>
      <c r="BN52" s="25"/>
      <c r="BO52" s="25"/>
      <c r="BP52" s="25"/>
      <c r="BQ52" s="25"/>
      <c r="BR52" s="25"/>
      <c r="BS52" s="25"/>
      <c r="BT52" s="25"/>
      <c r="BU52" s="25"/>
      <c r="BV52" s="25"/>
      <c r="BW52" s="25"/>
      <c r="BX52" s="25"/>
      <c r="BY52" s="25"/>
      <c r="BZ52" s="25"/>
      <c r="CA52" s="25"/>
      <c r="CB52" s="25"/>
      <c r="CC52" s="25"/>
    </row>
    <row r="53" spans="1:98" s="21" customFormat="1" ht="24.75" customHeight="1" x14ac:dyDescent="0.2">
      <c r="A53" s="47"/>
      <c r="D53" s="47"/>
      <c r="E53" s="47"/>
      <c r="F53" s="47"/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47"/>
      <c r="AE53" s="36"/>
      <c r="AS53" s="36"/>
      <c r="AT53" s="409">
        <f>SUM(AG51+AT51)</f>
        <v>3852440</v>
      </c>
      <c r="AU53" s="409">
        <f t="shared" ref="AU53:BE53" si="137">SUM(AH51+AU51)</f>
        <v>0</v>
      </c>
      <c r="AV53" s="409">
        <f t="shared" si="137"/>
        <v>0</v>
      </c>
      <c r="AW53" s="409">
        <f t="shared" si="137"/>
        <v>0</v>
      </c>
      <c r="AX53" s="409">
        <f t="shared" si="137"/>
        <v>0</v>
      </c>
      <c r="AY53" s="409">
        <f t="shared" si="137"/>
        <v>0</v>
      </c>
      <c r="AZ53" s="409">
        <f t="shared" si="137"/>
        <v>0</v>
      </c>
      <c r="BA53" s="409">
        <f t="shared" si="137"/>
        <v>0</v>
      </c>
      <c r="BB53" s="409">
        <f t="shared" si="137"/>
        <v>0</v>
      </c>
      <c r="BC53" s="409">
        <f t="shared" si="137"/>
        <v>0</v>
      </c>
      <c r="BD53" s="409">
        <f t="shared" si="137"/>
        <v>0</v>
      </c>
      <c r="BE53" s="409">
        <f t="shared" si="137"/>
        <v>0</v>
      </c>
      <c r="BF53" s="409">
        <f>SUM(AT53:BE53)</f>
        <v>3852440</v>
      </c>
      <c r="BG53" s="36"/>
      <c r="BH53" s="53"/>
      <c r="BI53" s="54">
        <f>SUM(BI51-BI52)</f>
        <v>0</v>
      </c>
      <c r="BJ53" s="169" t="s">
        <v>36</v>
      </c>
      <c r="BK53" s="176"/>
      <c r="BL53" s="25"/>
      <c r="BM53" s="25"/>
      <c r="BN53" s="25"/>
      <c r="BO53" s="25"/>
      <c r="BP53" s="25"/>
      <c r="BQ53" s="25"/>
      <c r="BR53" s="25"/>
      <c r="BS53" s="25"/>
      <c r="BT53" s="25"/>
      <c r="BU53" s="25"/>
      <c r="BV53" s="25"/>
      <c r="BW53" s="25"/>
      <c r="BX53" s="25"/>
      <c r="BY53" s="25"/>
      <c r="BZ53" s="25"/>
      <c r="CA53" s="25"/>
      <c r="CB53" s="25"/>
      <c r="CC53" s="25"/>
    </row>
    <row r="54" spans="1:98" s="21" customFormat="1" ht="16.5" customHeight="1" x14ac:dyDescent="0.2">
      <c r="A54" s="776" t="s">
        <v>9</v>
      </c>
      <c r="B54" s="777"/>
      <c r="C54" s="131" t="s">
        <v>117</v>
      </c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143"/>
      <c r="U54" s="143"/>
      <c r="V54" s="143"/>
      <c r="W54" s="143"/>
      <c r="X54" s="143"/>
      <c r="Y54" s="143"/>
      <c r="Z54" s="143"/>
      <c r="AA54" s="143"/>
      <c r="AB54" s="143"/>
      <c r="AC54" s="143"/>
      <c r="AD54" s="143"/>
      <c r="AE54" s="144"/>
      <c r="AF54" s="24"/>
      <c r="AG54" s="143"/>
      <c r="AH54" s="143"/>
      <c r="AI54" s="143"/>
      <c r="AJ54" s="143"/>
      <c r="AK54" s="143"/>
      <c r="AL54" s="143"/>
      <c r="AM54" s="143"/>
      <c r="AN54" s="143"/>
      <c r="AO54" s="143"/>
      <c r="AP54" s="143"/>
      <c r="AQ54" s="143"/>
      <c r="AR54" s="143"/>
      <c r="AS54" s="145"/>
      <c r="AT54" s="143"/>
      <c r="AU54" s="143"/>
      <c r="AV54" s="143"/>
      <c r="AW54" s="143"/>
      <c r="AX54" s="143"/>
      <c r="AY54" s="143"/>
      <c r="AZ54" s="143"/>
      <c r="BA54" s="143"/>
      <c r="BB54" s="143"/>
      <c r="BC54" s="143"/>
      <c r="BD54" s="143"/>
      <c r="BE54" s="143"/>
      <c r="BF54" s="145"/>
      <c r="BG54" s="145"/>
      <c r="BH54" s="142"/>
      <c r="BI54" s="146"/>
      <c r="BJ54" s="24"/>
      <c r="BK54" s="171"/>
      <c r="BL54" s="143"/>
      <c r="BM54" s="143"/>
      <c r="BN54" s="143"/>
      <c r="BO54" s="143"/>
      <c r="BP54" s="144"/>
      <c r="BQ54" s="143"/>
      <c r="BR54" s="143"/>
      <c r="BS54" s="143"/>
      <c r="BT54" s="143"/>
      <c r="BU54" s="143"/>
      <c r="BV54" s="145"/>
      <c r="BW54" s="145"/>
      <c r="BX54" s="145"/>
      <c r="BY54" s="142"/>
      <c r="BZ54" s="146"/>
      <c r="CA54" s="145"/>
      <c r="CB54" s="145"/>
      <c r="CC54" s="25"/>
      <c r="CD54" s="25"/>
      <c r="CE54" s="25"/>
      <c r="CF54" s="25"/>
      <c r="CG54" s="25"/>
      <c r="CH54" s="147"/>
      <c r="CI54" s="25"/>
      <c r="CJ54" s="25"/>
      <c r="CK54" s="25"/>
      <c r="CL54" s="25"/>
      <c r="CM54" s="25"/>
      <c r="CN54" s="25"/>
      <c r="CO54" s="25"/>
      <c r="CP54" s="25"/>
      <c r="CQ54" s="25"/>
      <c r="CR54" s="25"/>
      <c r="CS54" s="25"/>
      <c r="CT54" s="25"/>
    </row>
    <row r="55" spans="1:98" s="21" customFormat="1" ht="16.5" customHeight="1" x14ac:dyDescent="0.2">
      <c r="A55" s="778" t="s">
        <v>10</v>
      </c>
      <c r="B55" s="779"/>
      <c r="C55" s="149" t="s">
        <v>3</v>
      </c>
      <c r="D55" s="150"/>
      <c r="E55" s="150"/>
      <c r="F55" s="150"/>
      <c r="G55" s="150"/>
      <c r="H55" s="150"/>
      <c r="I55" s="150"/>
      <c r="J55" s="150"/>
      <c r="K55" s="150"/>
      <c r="L55" s="150"/>
      <c r="M55" s="150"/>
      <c r="N55" s="150"/>
      <c r="O55" s="150"/>
      <c r="P55" s="150"/>
      <c r="Q55" s="150"/>
      <c r="R55" s="150"/>
      <c r="S55" s="150"/>
      <c r="T55" s="151"/>
      <c r="U55" s="151"/>
      <c r="V55" s="151"/>
      <c r="W55" s="151"/>
      <c r="X55" s="151"/>
      <c r="Y55" s="151"/>
      <c r="Z55" s="151"/>
      <c r="AA55" s="151"/>
      <c r="AB55" s="151"/>
      <c r="AC55" s="151"/>
      <c r="AD55" s="151"/>
      <c r="AE55" s="152"/>
      <c r="AF55" s="150"/>
      <c r="AG55" s="151"/>
      <c r="AH55" s="151"/>
      <c r="AI55" s="151"/>
      <c r="AJ55" s="151"/>
      <c r="AK55" s="151"/>
      <c r="AL55" s="151"/>
      <c r="AM55" s="151"/>
      <c r="AN55" s="151"/>
      <c r="AO55" s="151"/>
      <c r="AP55" s="151"/>
      <c r="AQ55" s="151"/>
      <c r="AR55" s="151"/>
      <c r="AS55" s="152"/>
      <c r="AT55" s="151"/>
      <c r="AU55" s="151"/>
      <c r="AV55" s="151"/>
      <c r="AW55" s="151"/>
      <c r="AX55" s="151"/>
      <c r="AY55" s="151"/>
      <c r="AZ55" s="151"/>
      <c r="BA55" s="151"/>
      <c r="BB55" s="151"/>
      <c r="BC55" s="151"/>
      <c r="BD55" s="151"/>
      <c r="BE55" s="151"/>
      <c r="BF55" s="152"/>
      <c r="BG55" s="152"/>
      <c r="BH55" s="148"/>
      <c r="BI55" s="153"/>
      <c r="BJ55" s="24"/>
      <c r="BK55" s="171"/>
      <c r="BL55" s="24"/>
      <c r="BM55" s="24"/>
      <c r="BN55" s="24"/>
      <c r="BO55" s="24"/>
      <c r="BP55" s="24"/>
      <c r="BQ55" s="24"/>
      <c r="BR55" s="24"/>
      <c r="BS55" s="24"/>
      <c r="BT55" s="24"/>
      <c r="BU55" s="24"/>
      <c r="BV55" s="24"/>
      <c r="BW55" s="24"/>
      <c r="BX55" s="24"/>
      <c r="BY55" s="24"/>
      <c r="BZ55" s="24"/>
      <c r="CA55" s="145"/>
      <c r="CB55" s="145"/>
      <c r="CC55" s="25">
        <v>1100000</v>
      </c>
      <c r="CD55" s="25"/>
      <c r="CE55" s="25"/>
      <c r="CF55" s="25"/>
      <c r="CG55" s="25"/>
      <c r="CH55" s="147"/>
      <c r="CI55" s="25"/>
      <c r="CJ55" s="25"/>
      <c r="CK55" s="25"/>
      <c r="CL55" s="25"/>
      <c r="CM55" s="25"/>
      <c r="CN55" s="25"/>
      <c r="CO55" s="25"/>
      <c r="CP55" s="25"/>
      <c r="CQ55" s="25"/>
      <c r="CR55" s="25"/>
      <c r="CS55" s="25"/>
      <c r="CT55" s="25"/>
    </row>
    <row r="56" spans="1:98" s="8" customFormat="1" ht="48.75" customHeight="1" x14ac:dyDescent="0.2">
      <c r="A56" s="797" t="s">
        <v>11</v>
      </c>
      <c r="B56" s="800" t="s">
        <v>12</v>
      </c>
      <c r="C56" s="800" t="s">
        <v>26</v>
      </c>
      <c r="D56" s="819" t="s">
        <v>13</v>
      </c>
      <c r="E56" s="819"/>
      <c r="F56" s="819"/>
      <c r="G56" s="819"/>
      <c r="H56" s="819"/>
      <c r="I56" s="819"/>
      <c r="J56" s="819"/>
      <c r="K56" s="819"/>
      <c r="L56" s="819"/>
      <c r="M56" s="819"/>
      <c r="N56" s="819"/>
      <c r="O56" s="819"/>
      <c r="P56" s="819"/>
      <c r="Q56" s="819"/>
      <c r="R56" s="800" t="s">
        <v>24</v>
      </c>
      <c r="S56" s="820" t="s">
        <v>21</v>
      </c>
      <c r="T56" s="821"/>
      <c r="U56" s="821"/>
      <c r="V56" s="821"/>
      <c r="W56" s="821"/>
      <c r="X56" s="821"/>
      <c r="Y56" s="821"/>
      <c r="Z56" s="821"/>
      <c r="AA56" s="821"/>
      <c r="AB56" s="821"/>
      <c r="AC56" s="821"/>
      <c r="AD56" s="821"/>
      <c r="AE56" s="822"/>
      <c r="AF56" s="823" t="s">
        <v>6</v>
      </c>
      <c r="AG56" s="823"/>
      <c r="AH56" s="823"/>
      <c r="AI56" s="823"/>
      <c r="AJ56" s="823"/>
      <c r="AK56" s="823"/>
      <c r="AL56" s="823"/>
      <c r="AM56" s="823"/>
      <c r="AN56" s="823"/>
      <c r="AO56" s="823"/>
      <c r="AP56" s="823"/>
      <c r="AQ56" s="823"/>
      <c r="AR56" s="823"/>
      <c r="AS56" s="823"/>
      <c r="AT56" s="813" t="s">
        <v>40</v>
      </c>
      <c r="AU56" s="814"/>
      <c r="AV56" s="814"/>
      <c r="AW56" s="814"/>
      <c r="AX56" s="814"/>
      <c r="AY56" s="814"/>
      <c r="AZ56" s="814"/>
      <c r="BA56" s="814"/>
      <c r="BB56" s="814"/>
      <c r="BC56" s="814"/>
      <c r="BD56" s="814"/>
      <c r="BE56" s="814"/>
      <c r="BF56" s="815"/>
      <c r="BG56" s="800" t="s">
        <v>37</v>
      </c>
      <c r="BH56" s="800" t="s">
        <v>124</v>
      </c>
      <c r="BI56" s="803" t="s">
        <v>38</v>
      </c>
      <c r="BJ56" s="142"/>
      <c r="BK56" s="24"/>
      <c r="BL56" s="24"/>
      <c r="BM56" s="24"/>
      <c r="BN56" s="24"/>
      <c r="BO56" s="24"/>
      <c r="BP56" s="24"/>
      <c r="BQ56" s="24"/>
      <c r="BR56" s="24"/>
      <c r="BS56" s="24"/>
      <c r="BT56" s="24"/>
      <c r="BU56" s="24"/>
      <c r="BV56" s="24"/>
      <c r="BW56" s="24"/>
      <c r="BX56" s="24"/>
      <c r="BY56" s="24"/>
      <c r="BZ56" s="24"/>
      <c r="CA56" s="26"/>
      <c r="CB56" s="26"/>
    </row>
    <row r="57" spans="1:98" s="8" customFormat="1" ht="48.75" customHeight="1" x14ac:dyDescent="0.2">
      <c r="A57" s="798"/>
      <c r="B57" s="801"/>
      <c r="C57" s="801"/>
      <c r="D57" s="810" t="s">
        <v>22</v>
      </c>
      <c r="E57" s="808" t="s">
        <v>23</v>
      </c>
      <c r="F57" s="809"/>
      <c r="G57" s="809"/>
      <c r="H57" s="809"/>
      <c r="I57" s="809"/>
      <c r="J57" s="809"/>
      <c r="K57" s="809"/>
      <c r="L57" s="809"/>
      <c r="M57" s="809"/>
      <c r="N57" s="809"/>
      <c r="O57" s="809"/>
      <c r="P57" s="809"/>
      <c r="Q57" s="809"/>
      <c r="R57" s="801"/>
      <c r="S57" s="810" t="s">
        <v>22</v>
      </c>
      <c r="T57" s="808" t="s">
        <v>23</v>
      </c>
      <c r="U57" s="809"/>
      <c r="V57" s="809"/>
      <c r="W57" s="809"/>
      <c r="X57" s="809"/>
      <c r="Y57" s="809"/>
      <c r="Z57" s="809"/>
      <c r="AA57" s="809"/>
      <c r="AB57" s="809"/>
      <c r="AC57" s="809"/>
      <c r="AD57" s="809"/>
      <c r="AE57" s="812"/>
      <c r="AF57" s="810" t="s">
        <v>22</v>
      </c>
      <c r="AG57" s="808" t="s">
        <v>23</v>
      </c>
      <c r="AH57" s="809"/>
      <c r="AI57" s="809"/>
      <c r="AJ57" s="809"/>
      <c r="AK57" s="809"/>
      <c r="AL57" s="809"/>
      <c r="AM57" s="809"/>
      <c r="AN57" s="809"/>
      <c r="AO57" s="809"/>
      <c r="AP57" s="809"/>
      <c r="AQ57" s="809"/>
      <c r="AR57" s="809"/>
      <c r="AS57" s="812"/>
      <c r="AT57" s="816"/>
      <c r="AU57" s="817"/>
      <c r="AV57" s="817"/>
      <c r="AW57" s="817"/>
      <c r="AX57" s="817"/>
      <c r="AY57" s="817"/>
      <c r="AZ57" s="817"/>
      <c r="BA57" s="817"/>
      <c r="BB57" s="817"/>
      <c r="BC57" s="817"/>
      <c r="BD57" s="817"/>
      <c r="BE57" s="817"/>
      <c r="BF57" s="818"/>
      <c r="BG57" s="801"/>
      <c r="BH57" s="801"/>
      <c r="BI57" s="804"/>
      <c r="BJ57" s="142"/>
      <c r="BK57" s="24"/>
      <c r="BL57" s="24"/>
      <c r="BM57" s="24"/>
      <c r="BN57" s="24"/>
      <c r="BO57" s="24"/>
      <c r="BP57" s="24"/>
      <c r="BQ57" s="24"/>
      <c r="BR57" s="24"/>
      <c r="BS57" s="24"/>
      <c r="BT57" s="24"/>
      <c r="BU57" s="24"/>
      <c r="BV57" s="24"/>
      <c r="BW57" s="24"/>
      <c r="BX57" s="24"/>
      <c r="BY57" s="24"/>
      <c r="BZ57" s="24"/>
      <c r="CA57" s="26"/>
      <c r="CB57" s="26"/>
    </row>
    <row r="58" spans="1:98" s="6" customFormat="1" ht="28.5" customHeight="1" x14ac:dyDescent="0.2">
      <c r="A58" s="799"/>
      <c r="B58" s="802"/>
      <c r="C58" s="802"/>
      <c r="D58" s="811"/>
      <c r="E58" s="388">
        <v>1</v>
      </c>
      <c r="F58" s="388">
        <v>2</v>
      </c>
      <c r="G58" s="388">
        <v>3</v>
      </c>
      <c r="H58" s="388">
        <v>4</v>
      </c>
      <c r="I58" s="388">
        <v>5</v>
      </c>
      <c r="J58" s="388">
        <v>6</v>
      </c>
      <c r="K58" s="388">
        <v>7</v>
      </c>
      <c r="L58" s="388">
        <v>8</v>
      </c>
      <c r="M58" s="388">
        <v>9</v>
      </c>
      <c r="N58" s="388">
        <v>10</v>
      </c>
      <c r="O58" s="388">
        <v>11</v>
      </c>
      <c r="P58" s="388">
        <v>12</v>
      </c>
      <c r="Q58" s="27" t="s">
        <v>25</v>
      </c>
      <c r="R58" s="802"/>
      <c r="S58" s="811"/>
      <c r="T58" s="27">
        <v>1</v>
      </c>
      <c r="U58" s="27">
        <v>2</v>
      </c>
      <c r="V58" s="27">
        <v>3</v>
      </c>
      <c r="W58" s="27">
        <v>4</v>
      </c>
      <c r="X58" s="27">
        <v>5</v>
      </c>
      <c r="Y58" s="27">
        <v>6</v>
      </c>
      <c r="Z58" s="27">
        <v>7</v>
      </c>
      <c r="AA58" s="27">
        <v>8</v>
      </c>
      <c r="AB58" s="27">
        <v>9</v>
      </c>
      <c r="AC58" s="27">
        <v>10</v>
      </c>
      <c r="AD58" s="27">
        <v>11</v>
      </c>
      <c r="AE58" s="27">
        <v>12</v>
      </c>
      <c r="AF58" s="811"/>
      <c r="AG58" s="27">
        <v>1</v>
      </c>
      <c r="AH58" s="27">
        <v>2</v>
      </c>
      <c r="AI58" s="27">
        <v>3</v>
      </c>
      <c r="AJ58" s="27">
        <v>4</v>
      </c>
      <c r="AK58" s="27">
        <v>5</v>
      </c>
      <c r="AL58" s="27">
        <v>6</v>
      </c>
      <c r="AM58" s="27">
        <v>7</v>
      </c>
      <c r="AN58" s="27">
        <v>8</v>
      </c>
      <c r="AO58" s="27">
        <v>9</v>
      </c>
      <c r="AP58" s="27">
        <v>10</v>
      </c>
      <c r="AQ58" s="27">
        <v>11</v>
      </c>
      <c r="AR58" s="27">
        <v>12</v>
      </c>
      <c r="AS58" s="27" t="s">
        <v>16</v>
      </c>
      <c r="AT58" s="181">
        <v>1</v>
      </c>
      <c r="AU58" s="181">
        <v>2</v>
      </c>
      <c r="AV58" s="181">
        <v>3</v>
      </c>
      <c r="AW58" s="181">
        <v>4</v>
      </c>
      <c r="AX58" s="181">
        <v>5</v>
      </c>
      <c r="AY58" s="181">
        <v>6</v>
      </c>
      <c r="AZ58" s="181">
        <v>7</v>
      </c>
      <c r="BA58" s="181">
        <v>8</v>
      </c>
      <c r="BB58" s="181">
        <v>9</v>
      </c>
      <c r="BC58" s="181">
        <v>10</v>
      </c>
      <c r="BD58" s="181">
        <v>11</v>
      </c>
      <c r="BE58" s="181">
        <v>12</v>
      </c>
      <c r="BF58" s="27" t="s">
        <v>16</v>
      </c>
      <c r="BG58" s="802"/>
      <c r="BH58" s="802"/>
      <c r="BI58" s="805"/>
      <c r="BJ58" s="7"/>
      <c r="BK58" s="28"/>
      <c r="BL58" s="28"/>
      <c r="BM58" s="28"/>
      <c r="BN58" s="28"/>
      <c r="BO58" s="28"/>
      <c r="BP58" s="28"/>
      <c r="BQ58" s="28"/>
      <c r="BR58" s="28"/>
      <c r="BS58" s="28"/>
      <c r="BT58" s="28"/>
      <c r="BU58" s="28"/>
      <c r="BV58" s="28"/>
      <c r="BW58" s="28"/>
      <c r="BX58" s="28"/>
      <c r="BY58" s="28"/>
      <c r="BZ58" s="28"/>
      <c r="CA58" s="28"/>
      <c r="CB58" s="28"/>
    </row>
    <row r="59" spans="1:98" s="7" customFormat="1" ht="24.75" customHeight="1" x14ac:dyDescent="0.2">
      <c r="A59" s="37"/>
      <c r="B59" s="510" t="s">
        <v>174</v>
      </c>
      <c r="C59" s="29"/>
      <c r="D59" s="389"/>
      <c r="E59" s="214"/>
      <c r="F59" s="214"/>
      <c r="G59" s="30"/>
      <c r="H59" s="30"/>
      <c r="I59" s="30"/>
      <c r="J59" s="30"/>
      <c r="K59" s="30"/>
      <c r="L59" s="30"/>
      <c r="M59" s="30"/>
      <c r="N59" s="30"/>
      <c r="O59" s="30"/>
      <c r="P59" s="30"/>
      <c r="Q59" s="31"/>
      <c r="R59" s="215"/>
      <c r="S59" s="214"/>
      <c r="T59" s="83"/>
      <c r="U59" s="32"/>
      <c r="V59" s="32"/>
      <c r="W59" s="32"/>
      <c r="X59" s="32"/>
      <c r="Y59" s="32"/>
      <c r="Z59" s="32"/>
      <c r="AA59" s="32"/>
      <c r="AB59" s="32"/>
      <c r="AC59" s="32"/>
      <c r="AD59" s="32"/>
      <c r="AE59" s="32"/>
      <c r="AF59" s="68">
        <f t="shared" ref="AF59" si="138">SUM(Q59*S59)</f>
        <v>0</v>
      </c>
      <c r="AG59" s="69">
        <f t="shared" ref="AG59:AG73" si="139">T59*E59</f>
        <v>0</v>
      </c>
      <c r="AH59" s="69">
        <f t="shared" ref="AH59:AH73" si="140">U59*F59</f>
        <v>0</v>
      </c>
      <c r="AI59" s="69">
        <f t="shared" ref="AI59:AI73" si="141">V59*G59</f>
        <v>0</v>
      </c>
      <c r="AJ59" s="69">
        <f t="shared" ref="AJ59:AJ73" si="142">W59*H59</f>
        <v>0</v>
      </c>
      <c r="AK59" s="69">
        <f t="shared" ref="AK59:AK73" si="143">X59*I59</f>
        <v>0</v>
      </c>
      <c r="AL59" s="69">
        <f t="shared" ref="AL59:AL73" si="144">Y59*J59</f>
        <v>0</v>
      </c>
      <c r="AM59" s="69">
        <f t="shared" ref="AM59:AM73" si="145">Z59*K59</f>
        <v>0</v>
      </c>
      <c r="AN59" s="69">
        <f t="shared" ref="AN59:AN73" si="146">AA59*L59</f>
        <v>0</v>
      </c>
      <c r="AO59" s="69">
        <f t="shared" ref="AO59:AO73" si="147">AB59*M59</f>
        <v>0</v>
      </c>
      <c r="AP59" s="69">
        <f t="shared" ref="AP59:AP73" si="148">AC59*N59</f>
        <v>0</v>
      </c>
      <c r="AQ59" s="69">
        <f t="shared" ref="AQ59:AQ73" si="149">AD59*O59</f>
        <v>0</v>
      </c>
      <c r="AR59" s="69">
        <f t="shared" ref="AR59:AR73" si="150">AE59*P59</f>
        <v>0</v>
      </c>
      <c r="AS59" s="70">
        <f t="shared" ref="AS59:AS73" si="151">SUM(AG59:AR59)</f>
        <v>0</v>
      </c>
      <c r="AT59" s="69">
        <f t="shared" ref="AT59:AT71" si="152">SUM(AG59*14%)</f>
        <v>0</v>
      </c>
      <c r="AU59" s="69">
        <f t="shared" ref="AU59:AU73" si="153">SUM(AH59*14%)</f>
        <v>0</v>
      </c>
      <c r="AV59" s="69">
        <f t="shared" ref="AV59:AV73" si="154">SUM(AI59*14%)</f>
        <v>0</v>
      </c>
      <c r="AW59" s="69">
        <f t="shared" ref="AW59:AW73" si="155">SUM(AJ59*14%)</f>
        <v>0</v>
      </c>
      <c r="AX59" s="69">
        <f t="shared" ref="AX59:AX73" si="156">SUM(AK59*14%)</f>
        <v>0</v>
      </c>
      <c r="AY59" s="69">
        <f t="shared" ref="AY59:AY73" si="157">SUM(AL59*14%)</f>
        <v>0</v>
      </c>
      <c r="AZ59" s="69">
        <f t="shared" ref="AZ59:AZ73" si="158">SUM(AM59*14%)</f>
        <v>0</v>
      </c>
      <c r="BA59" s="69">
        <f t="shared" ref="BA59:BA73" si="159">SUM(AN59*14%)</f>
        <v>0</v>
      </c>
      <c r="BB59" s="69">
        <f t="shared" ref="BB59:BB73" si="160">SUM(AO59*14%)</f>
        <v>0</v>
      </c>
      <c r="BC59" s="69">
        <f t="shared" ref="BC59:BC73" si="161">SUM(AP59*14%)</f>
        <v>0</v>
      </c>
      <c r="BD59" s="69">
        <f t="shared" ref="BD59:BD73" si="162">SUM(AQ59*14%)</f>
        <v>0</v>
      </c>
      <c r="BE59" s="69">
        <f t="shared" ref="BE59:BE73" si="163">SUM(AR59*14%)</f>
        <v>0</v>
      </c>
      <c r="BF59" s="71">
        <f t="shared" ref="BF59:BF73" si="164">SUM(AT59:BE59)</f>
        <v>0</v>
      </c>
      <c r="BG59" s="72">
        <f t="shared" ref="BG59:BG74" si="165">AF59-AS59-BF59</f>
        <v>0</v>
      </c>
      <c r="BH59" s="73">
        <f t="shared" ref="BH59:BH73" si="166">S59*D59</f>
        <v>0</v>
      </c>
      <c r="BI59" s="74">
        <f t="shared" ref="BI59:BI73" si="167">BH59-AS59-BF59</f>
        <v>0</v>
      </c>
      <c r="BJ59" s="167"/>
      <c r="BK59" s="178"/>
      <c r="BL59" s="33"/>
      <c r="BM59" s="33"/>
      <c r="BN59" s="33"/>
      <c r="BO59" s="33"/>
      <c r="BP59" s="39"/>
      <c r="BQ59" s="39"/>
      <c r="BR59" s="39"/>
      <c r="BS59" s="39"/>
      <c r="BT59" s="39"/>
      <c r="BU59" s="39"/>
      <c r="BV59" s="39"/>
      <c r="BW59" s="39"/>
      <c r="BX59" s="39"/>
      <c r="BY59" s="39"/>
      <c r="BZ59" s="39"/>
      <c r="CA59" s="39"/>
      <c r="CB59" s="39"/>
    </row>
    <row r="60" spans="1:98" s="7" customFormat="1" ht="24.75" customHeight="1" x14ac:dyDescent="0.2">
      <c r="A60" s="37"/>
      <c r="B60" s="509" t="s">
        <v>194</v>
      </c>
      <c r="C60" s="29" t="s">
        <v>141</v>
      </c>
      <c r="D60" s="390">
        <v>1</v>
      </c>
      <c r="E60" s="214">
        <v>1</v>
      </c>
      <c r="F60" s="214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1">
        <f t="shared" ref="Q60:Q73" si="168">SUM(E60:P60)</f>
        <v>1</v>
      </c>
      <c r="R60" s="215" t="s">
        <v>0</v>
      </c>
      <c r="S60" s="214">
        <v>40000</v>
      </c>
      <c r="T60" s="83">
        <v>35000</v>
      </c>
      <c r="U60" s="32"/>
      <c r="V60" s="32"/>
      <c r="W60" s="32"/>
      <c r="X60" s="32"/>
      <c r="Y60" s="32"/>
      <c r="Z60" s="32"/>
      <c r="AA60" s="32"/>
      <c r="AB60" s="32"/>
      <c r="AC60" s="32"/>
      <c r="AD60" s="32"/>
      <c r="AE60" s="32"/>
      <c r="AF60" s="68">
        <f>SUM(Q60*S60)</f>
        <v>40000</v>
      </c>
      <c r="AG60" s="69">
        <f t="shared" si="139"/>
        <v>35000</v>
      </c>
      <c r="AH60" s="69">
        <f t="shared" si="140"/>
        <v>0</v>
      </c>
      <c r="AI60" s="69">
        <f t="shared" si="141"/>
        <v>0</v>
      </c>
      <c r="AJ60" s="69">
        <f t="shared" si="142"/>
        <v>0</v>
      </c>
      <c r="AK60" s="69">
        <f t="shared" si="143"/>
        <v>0</v>
      </c>
      <c r="AL60" s="69">
        <f t="shared" si="144"/>
        <v>0</v>
      </c>
      <c r="AM60" s="69">
        <f t="shared" si="145"/>
        <v>0</v>
      </c>
      <c r="AN60" s="69">
        <f t="shared" si="146"/>
        <v>0</v>
      </c>
      <c r="AO60" s="69">
        <f t="shared" si="147"/>
        <v>0</v>
      </c>
      <c r="AP60" s="69">
        <f t="shared" si="148"/>
        <v>0</v>
      </c>
      <c r="AQ60" s="69">
        <f t="shared" si="149"/>
        <v>0</v>
      </c>
      <c r="AR60" s="69">
        <f t="shared" si="150"/>
        <v>0</v>
      </c>
      <c r="AS60" s="70">
        <f t="shared" si="151"/>
        <v>35000</v>
      </c>
      <c r="AT60" s="69"/>
      <c r="AU60" s="69">
        <f t="shared" si="153"/>
        <v>0</v>
      </c>
      <c r="AV60" s="69">
        <f t="shared" si="154"/>
        <v>0</v>
      </c>
      <c r="AW60" s="69">
        <f t="shared" si="155"/>
        <v>0</v>
      </c>
      <c r="AX60" s="69">
        <f t="shared" si="156"/>
        <v>0</v>
      </c>
      <c r="AY60" s="69">
        <f t="shared" si="157"/>
        <v>0</v>
      </c>
      <c r="AZ60" s="69">
        <f t="shared" si="158"/>
        <v>0</v>
      </c>
      <c r="BA60" s="69">
        <f t="shared" si="159"/>
        <v>0</v>
      </c>
      <c r="BB60" s="69">
        <f t="shared" si="160"/>
        <v>0</v>
      </c>
      <c r="BC60" s="69">
        <f t="shared" si="161"/>
        <v>0</v>
      </c>
      <c r="BD60" s="69">
        <f t="shared" si="162"/>
        <v>0</v>
      </c>
      <c r="BE60" s="69">
        <f t="shared" si="163"/>
        <v>0</v>
      </c>
      <c r="BF60" s="71">
        <f t="shared" si="164"/>
        <v>0</v>
      </c>
      <c r="BG60" s="72">
        <f t="shared" si="165"/>
        <v>5000</v>
      </c>
      <c r="BH60" s="73">
        <f t="shared" si="166"/>
        <v>40000</v>
      </c>
      <c r="BI60" s="74">
        <f t="shared" si="167"/>
        <v>5000</v>
      </c>
      <c r="BJ60" s="167">
        <f t="shared" ref="BJ60:BJ73" si="169">SUM(Q60/D60)</f>
        <v>1</v>
      </c>
      <c r="BK60" s="178">
        <v>1</v>
      </c>
      <c r="BL60" s="33"/>
      <c r="BM60" s="33"/>
      <c r="BN60" s="33"/>
      <c r="BO60" s="33"/>
      <c r="BP60" s="39"/>
      <c r="BQ60" s="39"/>
      <c r="BR60" s="39"/>
      <c r="BS60" s="39"/>
      <c r="BT60" s="39"/>
      <c r="BU60" s="39"/>
      <c r="BV60" s="39"/>
      <c r="BW60" s="39"/>
      <c r="BX60" s="39"/>
      <c r="BY60" s="39"/>
      <c r="BZ60" s="39"/>
      <c r="CA60" s="39"/>
      <c r="CB60" s="39"/>
    </row>
    <row r="61" spans="1:98" s="7" customFormat="1" ht="24.75" customHeight="1" x14ac:dyDescent="0.2">
      <c r="A61" s="37"/>
      <c r="B61" s="511" t="s">
        <v>180</v>
      </c>
      <c r="C61" s="29" t="s">
        <v>141</v>
      </c>
      <c r="D61" s="390">
        <v>12</v>
      </c>
      <c r="E61" s="214">
        <v>12</v>
      </c>
      <c r="F61" s="214"/>
      <c r="G61" s="30"/>
      <c r="H61" s="30"/>
      <c r="I61" s="30"/>
      <c r="J61" s="30"/>
      <c r="K61" s="30"/>
      <c r="L61" s="30"/>
      <c r="M61" s="30"/>
      <c r="N61" s="30"/>
      <c r="O61" s="30"/>
      <c r="P61" s="30"/>
      <c r="Q61" s="31">
        <f t="shared" ref="Q61" si="170">SUM(E61:P61)</f>
        <v>12</v>
      </c>
      <c r="R61" s="215" t="s">
        <v>2</v>
      </c>
      <c r="S61" s="214">
        <v>10000</v>
      </c>
      <c r="T61" s="83">
        <v>10000</v>
      </c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  <c r="AF61" s="68">
        <f t="shared" ref="AF61:AF73" si="171">SUM(Q61*S61)</f>
        <v>120000</v>
      </c>
      <c r="AG61" s="69">
        <f t="shared" ref="AG61" si="172">T61*E61</f>
        <v>120000</v>
      </c>
      <c r="AH61" s="69">
        <f t="shared" ref="AH61" si="173">U61*F61</f>
        <v>0</v>
      </c>
      <c r="AI61" s="69">
        <f t="shared" ref="AI61" si="174">V61*G61</f>
        <v>0</v>
      </c>
      <c r="AJ61" s="69">
        <f t="shared" ref="AJ61" si="175">W61*H61</f>
        <v>0</v>
      </c>
      <c r="AK61" s="69">
        <f t="shared" ref="AK61" si="176">X61*I61</f>
        <v>0</v>
      </c>
      <c r="AL61" s="69">
        <f t="shared" ref="AL61" si="177">Y61*J61</f>
        <v>0</v>
      </c>
      <c r="AM61" s="69">
        <f t="shared" ref="AM61" si="178">Z61*K61</f>
        <v>0</v>
      </c>
      <c r="AN61" s="69">
        <f t="shared" ref="AN61" si="179">AA61*L61</f>
        <v>0</v>
      </c>
      <c r="AO61" s="69">
        <f t="shared" ref="AO61" si="180">AB61*M61</f>
        <v>0</v>
      </c>
      <c r="AP61" s="69">
        <f t="shared" ref="AP61" si="181">AC61*N61</f>
        <v>0</v>
      </c>
      <c r="AQ61" s="69">
        <f t="shared" ref="AQ61" si="182">AD61*O61</f>
        <v>0</v>
      </c>
      <c r="AR61" s="69">
        <f t="shared" ref="AR61" si="183">AE61*P61</f>
        <v>0</v>
      </c>
      <c r="AS61" s="70">
        <f t="shared" ref="AS61" si="184">SUM(AG61:AR61)</f>
        <v>120000</v>
      </c>
      <c r="AT61" s="69"/>
      <c r="AU61" s="69">
        <f t="shared" ref="AU61" si="185">SUM(AH61*14%)</f>
        <v>0</v>
      </c>
      <c r="AV61" s="69">
        <f t="shared" ref="AV61" si="186">SUM(AI61*14%)</f>
        <v>0</v>
      </c>
      <c r="AW61" s="69">
        <f t="shared" ref="AW61" si="187">SUM(AJ61*14%)</f>
        <v>0</v>
      </c>
      <c r="AX61" s="69">
        <f t="shared" ref="AX61" si="188">SUM(AK61*14%)</f>
        <v>0</v>
      </c>
      <c r="AY61" s="69">
        <f t="shared" ref="AY61" si="189">SUM(AL61*14%)</f>
        <v>0</v>
      </c>
      <c r="AZ61" s="69">
        <f t="shared" ref="AZ61" si="190">SUM(AM61*14%)</f>
        <v>0</v>
      </c>
      <c r="BA61" s="69">
        <f t="shared" ref="BA61" si="191">SUM(AN61*14%)</f>
        <v>0</v>
      </c>
      <c r="BB61" s="69">
        <f t="shared" ref="BB61" si="192">SUM(AO61*14%)</f>
        <v>0</v>
      </c>
      <c r="BC61" s="69">
        <f t="shared" ref="BC61" si="193">SUM(AP61*14%)</f>
        <v>0</v>
      </c>
      <c r="BD61" s="69">
        <f t="shared" ref="BD61" si="194">SUM(AQ61*14%)</f>
        <v>0</v>
      </c>
      <c r="BE61" s="69">
        <f t="shared" ref="BE61" si="195">SUM(AR61*14%)</f>
        <v>0</v>
      </c>
      <c r="BF61" s="71">
        <f t="shared" ref="BF61" si="196">SUM(AT61:BE61)</f>
        <v>0</v>
      </c>
      <c r="BG61" s="72">
        <f t="shared" ref="BG61" si="197">AF61-AS61-BF61</f>
        <v>0</v>
      </c>
      <c r="BH61" s="73">
        <f t="shared" ref="BH61" si="198">S61*D61</f>
        <v>120000</v>
      </c>
      <c r="BI61" s="74">
        <f t="shared" ref="BI61" si="199">BH61-AS61-BF61</f>
        <v>0</v>
      </c>
      <c r="BJ61" s="167">
        <f t="shared" ref="BJ61" si="200">SUM(Q61/D61)</f>
        <v>1</v>
      </c>
      <c r="BK61" s="178">
        <v>2</v>
      </c>
      <c r="BL61" s="33"/>
      <c r="BM61" s="33"/>
      <c r="BN61" s="33"/>
      <c r="BO61" s="33"/>
      <c r="BP61" s="33"/>
      <c r="BQ61" s="39"/>
      <c r="BR61" s="39"/>
      <c r="BS61" s="39"/>
      <c r="BT61" s="39"/>
      <c r="BU61" s="39"/>
      <c r="BV61" s="39"/>
      <c r="BW61" s="39"/>
      <c r="BX61" s="39"/>
      <c r="BY61" s="39"/>
      <c r="BZ61" s="39"/>
      <c r="CA61" s="39"/>
      <c r="CB61" s="39"/>
    </row>
    <row r="62" spans="1:98" s="7" customFormat="1" ht="24.75" customHeight="1" x14ac:dyDescent="0.2">
      <c r="A62" s="37"/>
      <c r="B62" s="511" t="s">
        <v>193</v>
      </c>
      <c r="C62" s="29" t="s">
        <v>141</v>
      </c>
      <c r="D62" s="390">
        <v>1</v>
      </c>
      <c r="E62" s="214"/>
      <c r="F62" s="214"/>
      <c r="G62" s="30"/>
      <c r="H62" s="30"/>
      <c r="I62" s="30"/>
      <c r="J62" s="30"/>
      <c r="K62" s="30"/>
      <c r="L62" s="30"/>
      <c r="M62" s="30"/>
      <c r="N62" s="30"/>
      <c r="O62" s="30"/>
      <c r="P62" s="30"/>
      <c r="Q62" s="31">
        <f t="shared" si="168"/>
        <v>0</v>
      </c>
      <c r="R62" s="215" t="s">
        <v>18</v>
      </c>
      <c r="S62" s="214">
        <v>19256</v>
      </c>
      <c r="T62" s="83"/>
      <c r="U62" s="32"/>
      <c r="V62" s="32"/>
      <c r="W62" s="32"/>
      <c r="X62" s="32"/>
      <c r="Y62" s="32"/>
      <c r="Z62" s="32"/>
      <c r="AA62" s="32"/>
      <c r="AB62" s="32"/>
      <c r="AC62" s="32"/>
      <c r="AD62" s="32"/>
      <c r="AE62" s="32"/>
      <c r="AF62" s="68">
        <f t="shared" si="171"/>
        <v>0</v>
      </c>
      <c r="AG62" s="69">
        <f t="shared" si="139"/>
        <v>0</v>
      </c>
      <c r="AH62" s="69">
        <f t="shared" si="140"/>
        <v>0</v>
      </c>
      <c r="AI62" s="69">
        <f t="shared" si="141"/>
        <v>0</v>
      </c>
      <c r="AJ62" s="69">
        <f t="shared" si="142"/>
        <v>0</v>
      </c>
      <c r="AK62" s="69">
        <f t="shared" si="143"/>
        <v>0</v>
      </c>
      <c r="AL62" s="69">
        <f t="shared" si="144"/>
        <v>0</v>
      </c>
      <c r="AM62" s="69">
        <f t="shared" si="145"/>
        <v>0</v>
      </c>
      <c r="AN62" s="69">
        <f t="shared" si="146"/>
        <v>0</v>
      </c>
      <c r="AO62" s="69">
        <f t="shared" si="147"/>
        <v>0</v>
      </c>
      <c r="AP62" s="69">
        <f t="shared" si="148"/>
        <v>0</v>
      </c>
      <c r="AQ62" s="69">
        <f t="shared" si="149"/>
        <v>0</v>
      </c>
      <c r="AR62" s="69">
        <f t="shared" si="150"/>
        <v>0</v>
      </c>
      <c r="AS62" s="70">
        <f t="shared" si="151"/>
        <v>0</v>
      </c>
      <c r="AT62" s="69">
        <f t="shared" si="152"/>
        <v>0</v>
      </c>
      <c r="AU62" s="69">
        <f t="shared" si="153"/>
        <v>0</v>
      </c>
      <c r="AV62" s="69">
        <f t="shared" si="154"/>
        <v>0</v>
      </c>
      <c r="AW62" s="69">
        <f t="shared" si="155"/>
        <v>0</v>
      </c>
      <c r="AX62" s="69">
        <f t="shared" si="156"/>
        <v>0</v>
      </c>
      <c r="AY62" s="69">
        <f t="shared" si="157"/>
        <v>0</v>
      </c>
      <c r="AZ62" s="69">
        <f t="shared" si="158"/>
        <v>0</v>
      </c>
      <c r="BA62" s="69">
        <f t="shared" si="159"/>
        <v>0</v>
      </c>
      <c r="BB62" s="69">
        <f t="shared" si="160"/>
        <v>0</v>
      </c>
      <c r="BC62" s="69">
        <f t="shared" si="161"/>
        <v>0</v>
      </c>
      <c r="BD62" s="69">
        <f t="shared" si="162"/>
        <v>0</v>
      </c>
      <c r="BE62" s="69">
        <f t="shared" si="163"/>
        <v>0</v>
      </c>
      <c r="BF62" s="71">
        <f t="shared" si="164"/>
        <v>0</v>
      </c>
      <c r="BG62" s="72">
        <f t="shared" si="165"/>
        <v>0</v>
      </c>
      <c r="BH62" s="73">
        <f t="shared" si="166"/>
        <v>19256</v>
      </c>
      <c r="BI62" s="74">
        <f t="shared" si="167"/>
        <v>19256</v>
      </c>
      <c r="BJ62" s="167">
        <f t="shared" si="169"/>
        <v>0</v>
      </c>
      <c r="BK62" s="178">
        <v>3</v>
      </c>
      <c r="BL62" s="33"/>
      <c r="BM62" s="33"/>
      <c r="BN62" s="33"/>
      <c r="BO62" s="33"/>
      <c r="BP62" s="33"/>
      <c r="BQ62" s="39"/>
      <c r="BR62" s="39"/>
      <c r="BS62" s="39"/>
      <c r="BT62" s="39"/>
      <c r="BU62" s="39"/>
      <c r="BV62" s="39"/>
      <c r="BW62" s="39"/>
      <c r="BX62" s="39"/>
      <c r="BY62" s="39"/>
      <c r="BZ62" s="39"/>
      <c r="CA62" s="39"/>
      <c r="CB62" s="39"/>
    </row>
    <row r="63" spans="1:98" s="7" customFormat="1" ht="24.75" customHeight="1" x14ac:dyDescent="0.2">
      <c r="A63" s="37"/>
      <c r="B63" s="503" t="s">
        <v>108</v>
      </c>
      <c r="C63" s="29"/>
      <c r="D63" s="391"/>
      <c r="E63" s="30"/>
      <c r="F63" s="30"/>
      <c r="G63" s="30"/>
      <c r="H63" s="30"/>
      <c r="I63" s="30"/>
      <c r="J63" s="30"/>
      <c r="K63" s="30"/>
      <c r="L63" s="30"/>
      <c r="M63" s="30"/>
      <c r="N63" s="30"/>
      <c r="O63" s="30"/>
      <c r="P63" s="30"/>
      <c r="Q63" s="31"/>
      <c r="R63" s="82"/>
      <c r="S63" s="83"/>
      <c r="T63" s="83"/>
      <c r="U63" s="32"/>
      <c r="V63" s="32"/>
      <c r="W63" s="32"/>
      <c r="X63" s="32"/>
      <c r="Y63" s="32"/>
      <c r="Z63" s="32"/>
      <c r="AA63" s="32"/>
      <c r="AB63" s="32"/>
      <c r="AC63" s="32"/>
      <c r="AD63" s="32"/>
      <c r="AE63" s="32"/>
      <c r="AF63" s="68">
        <f t="shared" si="171"/>
        <v>0</v>
      </c>
      <c r="AG63" s="69">
        <f t="shared" si="139"/>
        <v>0</v>
      </c>
      <c r="AH63" s="69">
        <f t="shared" si="140"/>
        <v>0</v>
      </c>
      <c r="AI63" s="69">
        <f t="shared" si="141"/>
        <v>0</v>
      </c>
      <c r="AJ63" s="69">
        <f t="shared" si="142"/>
        <v>0</v>
      </c>
      <c r="AK63" s="69">
        <f t="shared" si="143"/>
        <v>0</v>
      </c>
      <c r="AL63" s="69">
        <f t="shared" si="144"/>
        <v>0</v>
      </c>
      <c r="AM63" s="69">
        <f t="shared" si="145"/>
        <v>0</v>
      </c>
      <c r="AN63" s="69">
        <f t="shared" si="146"/>
        <v>0</v>
      </c>
      <c r="AO63" s="69">
        <f t="shared" si="147"/>
        <v>0</v>
      </c>
      <c r="AP63" s="69">
        <f t="shared" si="148"/>
        <v>0</v>
      </c>
      <c r="AQ63" s="69">
        <f t="shared" si="149"/>
        <v>0</v>
      </c>
      <c r="AR63" s="69">
        <f t="shared" si="150"/>
        <v>0</v>
      </c>
      <c r="AS63" s="70">
        <f t="shared" si="151"/>
        <v>0</v>
      </c>
      <c r="AT63" s="69">
        <f t="shared" si="152"/>
        <v>0</v>
      </c>
      <c r="AU63" s="69">
        <f t="shared" si="153"/>
        <v>0</v>
      </c>
      <c r="AV63" s="69">
        <f t="shared" si="154"/>
        <v>0</v>
      </c>
      <c r="AW63" s="69">
        <f t="shared" si="155"/>
        <v>0</v>
      </c>
      <c r="AX63" s="69">
        <f t="shared" si="156"/>
        <v>0</v>
      </c>
      <c r="AY63" s="69">
        <f t="shared" si="157"/>
        <v>0</v>
      </c>
      <c r="AZ63" s="69">
        <f t="shared" si="158"/>
        <v>0</v>
      </c>
      <c r="BA63" s="69">
        <f t="shared" si="159"/>
        <v>0</v>
      </c>
      <c r="BB63" s="69">
        <f t="shared" si="160"/>
        <v>0</v>
      </c>
      <c r="BC63" s="69">
        <f t="shared" si="161"/>
        <v>0</v>
      </c>
      <c r="BD63" s="69">
        <f t="shared" si="162"/>
        <v>0</v>
      </c>
      <c r="BE63" s="69">
        <f t="shared" si="163"/>
        <v>0</v>
      </c>
      <c r="BF63" s="71">
        <f t="shared" si="164"/>
        <v>0</v>
      </c>
      <c r="BG63" s="72">
        <f t="shared" si="165"/>
        <v>0</v>
      </c>
      <c r="BH63" s="73">
        <f t="shared" si="166"/>
        <v>0</v>
      </c>
      <c r="BI63" s="74">
        <f t="shared" si="167"/>
        <v>0</v>
      </c>
      <c r="BJ63" s="167"/>
      <c r="BK63" s="178"/>
      <c r="BL63" s="33"/>
      <c r="BM63" s="33"/>
      <c r="BN63" s="33"/>
      <c r="BO63" s="33"/>
      <c r="BP63" s="33"/>
      <c r="BQ63" s="39"/>
      <c r="BR63" s="39"/>
      <c r="BS63" s="39"/>
      <c r="BT63" s="39"/>
      <c r="BU63" s="39"/>
      <c r="BV63" s="39"/>
      <c r="BW63" s="39"/>
      <c r="BX63" s="39"/>
      <c r="BY63" s="39"/>
      <c r="BZ63" s="39"/>
      <c r="CA63" s="39"/>
      <c r="CB63" s="39"/>
    </row>
    <row r="64" spans="1:98" s="7" customFormat="1" ht="24.75" customHeight="1" x14ac:dyDescent="0.2">
      <c r="A64" s="37"/>
      <c r="B64" s="504" t="s">
        <v>181</v>
      </c>
      <c r="C64" s="29" t="s">
        <v>141</v>
      </c>
      <c r="D64" s="392">
        <v>144</v>
      </c>
      <c r="E64" s="81">
        <v>144</v>
      </c>
      <c r="F64" s="30"/>
      <c r="G64" s="30"/>
      <c r="H64" s="30"/>
      <c r="I64" s="30"/>
      <c r="J64" s="30"/>
      <c r="K64" s="30"/>
      <c r="L64" s="30"/>
      <c r="M64" s="30"/>
      <c r="N64" s="30"/>
      <c r="O64" s="30"/>
      <c r="P64" s="30"/>
      <c r="Q64" s="31">
        <f t="shared" si="168"/>
        <v>144</v>
      </c>
      <c r="R64" s="209" t="s">
        <v>8</v>
      </c>
      <c r="S64" s="213">
        <v>500</v>
      </c>
      <c r="T64" s="83">
        <v>300</v>
      </c>
      <c r="U64" s="32"/>
      <c r="V64" s="32"/>
      <c r="W64" s="32"/>
      <c r="X64" s="32"/>
      <c r="Y64" s="32"/>
      <c r="Z64" s="32"/>
      <c r="AA64" s="32"/>
      <c r="AB64" s="32"/>
      <c r="AC64" s="32"/>
      <c r="AD64" s="32"/>
      <c r="AE64" s="32"/>
      <c r="AF64" s="68">
        <f t="shared" si="171"/>
        <v>72000</v>
      </c>
      <c r="AG64" s="69">
        <f t="shared" si="139"/>
        <v>43200</v>
      </c>
      <c r="AH64" s="69">
        <f t="shared" si="140"/>
        <v>0</v>
      </c>
      <c r="AI64" s="69">
        <f t="shared" si="141"/>
        <v>0</v>
      </c>
      <c r="AJ64" s="69">
        <f t="shared" si="142"/>
        <v>0</v>
      </c>
      <c r="AK64" s="69">
        <f t="shared" si="143"/>
        <v>0</v>
      </c>
      <c r="AL64" s="69">
        <f t="shared" si="144"/>
        <v>0</v>
      </c>
      <c r="AM64" s="69">
        <f t="shared" si="145"/>
        <v>0</v>
      </c>
      <c r="AN64" s="69">
        <f t="shared" si="146"/>
        <v>0</v>
      </c>
      <c r="AO64" s="69">
        <f t="shared" si="147"/>
        <v>0</v>
      </c>
      <c r="AP64" s="69">
        <f t="shared" si="148"/>
        <v>0</v>
      </c>
      <c r="AQ64" s="69">
        <f t="shared" si="149"/>
        <v>0</v>
      </c>
      <c r="AR64" s="69">
        <f t="shared" si="150"/>
        <v>0</v>
      </c>
      <c r="AS64" s="70">
        <f t="shared" si="151"/>
        <v>43200</v>
      </c>
      <c r="AT64" s="69">
        <f>SUM(AG64*4%)</f>
        <v>1728</v>
      </c>
      <c r="AU64" s="69">
        <f t="shared" si="153"/>
        <v>0</v>
      </c>
      <c r="AV64" s="69">
        <f t="shared" si="154"/>
        <v>0</v>
      </c>
      <c r="AW64" s="69">
        <f t="shared" si="155"/>
        <v>0</v>
      </c>
      <c r="AX64" s="69">
        <f t="shared" si="156"/>
        <v>0</v>
      </c>
      <c r="AY64" s="69">
        <f t="shared" si="157"/>
        <v>0</v>
      </c>
      <c r="AZ64" s="69">
        <f t="shared" si="158"/>
        <v>0</v>
      </c>
      <c r="BA64" s="69">
        <f t="shared" si="159"/>
        <v>0</v>
      </c>
      <c r="BB64" s="69">
        <f t="shared" si="160"/>
        <v>0</v>
      </c>
      <c r="BC64" s="69">
        <f t="shared" si="161"/>
        <v>0</v>
      </c>
      <c r="BD64" s="69">
        <f t="shared" si="162"/>
        <v>0</v>
      </c>
      <c r="BE64" s="69">
        <f t="shared" si="163"/>
        <v>0</v>
      </c>
      <c r="BF64" s="71">
        <f t="shared" si="164"/>
        <v>1728</v>
      </c>
      <c r="BG64" s="72">
        <f t="shared" si="165"/>
        <v>27072</v>
      </c>
      <c r="BH64" s="73">
        <f t="shared" si="166"/>
        <v>72000</v>
      </c>
      <c r="BI64" s="74">
        <f t="shared" si="167"/>
        <v>27072</v>
      </c>
      <c r="BJ64" s="167">
        <f t="shared" si="169"/>
        <v>1</v>
      </c>
      <c r="BK64" s="178">
        <v>4</v>
      </c>
      <c r="BL64" s="84"/>
      <c r="BM64" s="38"/>
      <c r="BN64" s="38"/>
      <c r="BO64" s="39"/>
      <c r="BP64" s="39"/>
      <c r="BQ64" s="39"/>
      <c r="BR64" s="39"/>
      <c r="BS64" s="39"/>
      <c r="BT64" s="39"/>
      <c r="BU64" s="39"/>
      <c r="BV64" s="39"/>
      <c r="BW64" s="39"/>
      <c r="BX64" s="39"/>
      <c r="BY64" s="39"/>
      <c r="BZ64" s="39"/>
      <c r="CA64" s="39"/>
      <c r="CB64" s="39"/>
    </row>
    <row r="65" spans="1:98" s="7" customFormat="1" ht="24.75" customHeight="1" x14ac:dyDescent="0.2">
      <c r="A65" s="37"/>
      <c r="B65" s="504" t="s">
        <v>182</v>
      </c>
      <c r="C65" s="29" t="s">
        <v>141</v>
      </c>
      <c r="D65" s="392">
        <v>4000</v>
      </c>
      <c r="E65" s="81">
        <v>4000</v>
      </c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31">
        <f t="shared" si="168"/>
        <v>4000</v>
      </c>
      <c r="R65" s="209" t="s">
        <v>8</v>
      </c>
      <c r="S65" s="213">
        <v>500</v>
      </c>
      <c r="T65" s="83">
        <v>300</v>
      </c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  <c r="AF65" s="68">
        <f t="shared" si="171"/>
        <v>2000000</v>
      </c>
      <c r="AG65" s="69">
        <f t="shared" si="139"/>
        <v>1200000</v>
      </c>
      <c r="AH65" s="69">
        <f t="shared" si="140"/>
        <v>0</v>
      </c>
      <c r="AI65" s="69">
        <f t="shared" si="141"/>
        <v>0</v>
      </c>
      <c r="AJ65" s="69">
        <f t="shared" si="142"/>
        <v>0</v>
      </c>
      <c r="AK65" s="69">
        <f t="shared" si="143"/>
        <v>0</v>
      </c>
      <c r="AL65" s="69">
        <f t="shared" si="144"/>
        <v>0</v>
      </c>
      <c r="AM65" s="69">
        <f t="shared" si="145"/>
        <v>0</v>
      </c>
      <c r="AN65" s="69">
        <f t="shared" si="146"/>
        <v>0</v>
      </c>
      <c r="AO65" s="69">
        <f t="shared" si="147"/>
        <v>0</v>
      </c>
      <c r="AP65" s="69">
        <f t="shared" si="148"/>
        <v>0</v>
      </c>
      <c r="AQ65" s="69">
        <f t="shared" si="149"/>
        <v>0</v>
      </c>
      <c r="AR65" s="69">
        <f t="shared" si="150"/>
        <v>0</v>
      </c>
      <c r="AS65" s="70">
        <f t="shared" si="151"/>
        <v>1200000</v>
      </c>
      <c r="AT65" s="69">
        <f>SUM(AG65*4%)</f>
        <v>48000</v>
      </c>
      <c r="AU65" s="69">
        <f t="shared" si="153"/>
        <v>0</v>
      </c>
      <c r="AV65" s="69">
        <f t="shared" si="154"/>
        <v>0</v>
      </c>
      <c r="AW65" s="69">
        <f t="shared" si="155"/>
        <v>0</v>
      </c>
      <c r="AX65" s="69">
        <f t="shared" si="156"/>
        <v>0</v>
      </c>
      <c r="AY65" s="69">
        <f t="shared" si="157"/>
        <v>0</v>
      </c>
      <c r="AZ65" s="69">
        <f t="shared" si="158"/>
        <v>0</v>
      </c>
      <c r="BA65" s="69">
        <f t="shared" si="159"/>
        <v>0</v>
      </c>
      <c r="BB65" s="69">
        <f t="shared" si="160"/>
        <v>0</v>
      </c>
      <c r="BC65" s="69">
        <f t="shared" si="161"/>
        <v>0</v>
      </c>
      <c r="BD65" s="69">
        <f t="shared" si="162"/>
        <v>0</v>
      </c>
      <c r="BE65" s="69">
        <f t="shared" si="163"/>
        <v>0</v>
      </c>
      <c r="BF65" s="71">
        <f t="shared" si="164"/>
        <v>48000</v>
      </c>
      <c r="BG65" s="72">
        <f t="shared" si="165"/>
        <v>752000</v>
      </c>
      <c r="BH65" s="73">
        <f t="shared" si="166"/>
        <v>2000000</v>
      </c>
      <c r="BI65" s="74">
        <f t="shared" si="167"/>
        <v>752000</v>
      </c>
      <c r="BJ65" s="167">
        <f t="shared" si="169"/>
        <v>1</v>
      </c>
      <c r="BK65" s="178">
        <v>5</v>
      </c>
      <c r="BL65" s="84"/>
      <c r="BM65" s="38"/>
      <c r="BN65" s="38"/>
      <c r="BO65" s="39"/>
      <c r="BP65" s="39"/>
      <c r="BQ65" s="39"/>
      <c r="BR65" s="39"/>
      <c r="BS65" s="39"/>
      <c r="BT65" s="39"/>
      <c r="BU65" s="39"/>
      <c r="BV65" s="39"/>
      <c r="BW65" s="39"/>
      <c r="BX65" s="39"/>
      <c r="BY65" s="39"/>
      <c r="BZ65" s="39"/>
      <c r="CA65" s="39"/>
      <c r="CB65" s="39"/>
    </row>
    <row r="66" spans="1:98" s="7" customFormat="1" ht="24.75" customHeight="1" x14ac:dyDescent="0.2">
      <c r="A66" s="37"/>
      <c r="B66" s="504" t="s">
        <v>183</v>
      </c>
      <c r="C66" s="29" t="s">
        <v>141</v>
      </c>
      <c r="D66" s="392">
        <v>14000</v>
      </c>
      <c r="E66" s="81">
        <v>14000</v>
      </c>
      <c r="F66" s="30"/>
      <c r="G66" s="30"/>
      <c r="H66" s="30"/>
      <c r="I66" s="30"/>
      <c r="J66" s="30"/>
      <c r="K66" s="30"/>
      <c r="L66" s="30"/>
      <c r="M66" s="30"/>
      <c r="N66" s="30"/>
      <c r="O66" s="30"/>
      <c r="P66" s="30"/>
      <c r="Q66" s="31">
        <f t="shared" si="168"/>
        <v>14000</v>
      </c>
      <c r="R66" s="209" t="s">
        <v>8</v>
      </c>
      <c r="S66" s="213">
        <v>500</v>
      </c>
      <c r="T66" s="83">
        <v>300</v>
      </c>
      <c r="U66" s="32"/>
      <c r="V66" s="32"/>
      <c r="W66" s="32"/>
      <c r="X66" s="32"/>
      <c r="Y66" s="32"/>
      <c r="Z66" s="32"/>
      <c r="AA66" s="32"/>
      <c r="AB66" s="32"/>
      <c r="AC66" s="32"/>
      <c r="AD66" s="32"/>
      <c r="AE66" s="32"/>
      <c r="AF66" s="68">
        <f t="shared" si="171"/>
        <v>7000000</v>
      </c>
      <c r="AG66" s="69">
        <f t="shared" si="139"/>
        <v>4200000</v>
      </c>
      <c r="AH66" s="69">
        <f t="shared" si="140"/>
        <v>0</v>
      </c>
      <c r="AI66" s="69">
        <f t="shared" si="141"/>
        <v>0</v>
      </c>
      <c r="AJ66" s="69">
        <f t="shared" si="142"/>
        <v>0</v>
      </c>
      <c r="AK66" s="69">
        <f t="shared" si="143"/>
        <v>0</v>
      </c>
      <c r="AL66" s="69">
        <f t="shared" si="144"/>
        <v>0</v>
      </c>
      <c r="AM66" s="69">
        <f t="shared" si="145"/>
        <v>0</v>
      </c>
      <c r="AN66" s="69">
        <f t="shared" si="146"/>
        <v>0</v>
      </c>
      <c r="AO66" s="69">
        <f t="shared" si="147"/>
        <v>0</v>
      </c>
      <c r="AP66" s="69">
        <f t="shared" si="148"/>
        <v>0</v>
      </c>
      <c r="AQ66" s="69">
        <f t="shared" si="149"/>
        <v>0</v>
      </c>
      <c r="AR66" s="69">
        <f t="shared" si="150"/>
        <v>0</v>
      </c>
      <c r="AS66" s="70">
        <f t="shared" si="151"/>
        <v>4200000</v>
      </c>
      <c r="AT66" s="69">
        <f t="shared" si="152"/>
        <v>588000</v>
      </c>
      <c r="AU66" s="69">
        <f t="shared" si="153"/>
        <v>0</v>
      </c>
      <c r="AV66" s="69">
        <f t="shared" si="154"/>
        <v>0</v>
      </c>
      <c r="AW66" s="69">
        <f t="shared" si="155"/>
        <v>0</v>
      </c>
      <c r="AX66" s="69">
        <f t="shared" si="156"/>
        <v>0</v>
      </c>
      <c r="AY66" s="69">
        <f t="shared" si="157"/>
        <v>0</v>
      </c>
      <c r="AZ66" s="69">
        <f t="shared" si="158"/>
        <v>0</v>
      </c>
      <c r="BA66" s="69">
        <f t="shared" si="159"/>
        <v>0</v>
      </c>
      <c r="BB66" s="69">
        <f t="shared" si="160"/>
        <v>0</v>
      </c>
      <c r="BC66" s="69">
        <f t="shared" si="161"/>
        <v>0</v>
      </c>
      <c r="BD66" s="69">
        <f t="shared" si="162"/>
        <v>0</v>
      </c>
      <c r="BE66" s="69">
        <f t="shared" si="163"/>
        <v>0</v>
      </c>
      <c r="BF66" s="71">
        <f t="shared" si="164"/>
        <v>588000</v>
      </c>
      <c r="BG66" s="72">
        <f t="shared" si="165"/>
        <v>2212000</v>
      </c>
      <c r="BH66" s="73">
        <f t="shared" si="166"/>
        <v>7000000</v>
      </c>
      <c r="BI66" s="74">
        <f t="shared" si="167"/>
        <v>2212000</v>
      </c>
      <c r="BJ66" s="167">
        <f t="shared" si="169"/>
        <v>1</v>
      </c>
      <c r="BK66" s="178">
        <v>6</v>
      </c>
      <c r="BL66" s="84"/>
      <c r="BM66" s="38"/>
      <c r="BN66" s="38"/>
      <c r="BO66" s="39"/>
      <c r="BP66" s="39"/>
      <c r="BQ66" s="39"/>
      <c r="BR66" s="39"/>
      <c r="BS66" s="39"/>
      <c r="BT66" s="39"/>
      <c r="BU66" s="39"/>
      <c r="BV66" s="39"/>
      <c r="BW66" s="39"/>
      <c r="BX66" s="39"/>
      <c r="BY66" s="39"/>
      <c r="BZ66" s="39"/>
      <c r="CA66" s="39"/>
      <c r="CB66" s="39"/>
    </row>
    <row r="67" spans="1:98" s="7" customFormat="1" ht="24.75" customHeight="1" x14ac:dyDescent="0.2">
      <c r="A67" s="37"/>
      <c r="B67" s="503" t="s">
        <v>190</v>
      </c>
      <c r="C67" s="29"/>
      <c r="D67" s="392"/>
      <c r="E67" s="81"/>
      <c r="F67" s="30"/>
      <c r="G67" s="30"/>
      <c r="H67" s="30"/>
      <c r="I67" s="30"/>
      <c r="J67" s="30"/>
      <c r="K67" s="30"/>
      <c r="L67" s="30"/>
      <c r="M67" s="30"/>
      <c r="N67" s="30"/>
      <c r="O67" s="30"/>
      <c r="P67" s="30"/>
      <c r="Q67" s="31"/>
      <c r="R67" s="209"/>
      <c r="S67" s="213"/>
      <c r="T67" s="83"/>
      <c r="U67" s="32"/>
      <c r="V67" s="32"/>
      <c r="W67" s="32"/>
      <c r="X67" s="32"/>
      <c r="Y67" s="32"/>
      <c r="Z67" s="32"/>
      <c r="AA67" s="32"/>
      <c r="AB67" s="32"/>
      <c r="AC67" s="32"/>
      <c r="AD67" s="32"/>
      <c r="AE67" s="32"/>
      <c r="AF67" s="68">
        <f t="shared" si="171"/>
        <v>0</v>
      </c>
      <c r="AG67" s="69">
        <f t="shared" ref="AG67:AG68" si="201">T67*E67</f>
        <v>0</v>
      </c>
      <c r="AH67" s="69">
        <f t="shared" ref="AH67:AH68" si="202">U67*F67</f>
        <v>0</v>
      </c>
      <c r="AI67" s="69">
        <f t="shared" ref="AI67:AI68" si="203">V67*G67</f>
        <v>0</v>
      </c>
      <c r="AJ67" s="69">
        <f t="shared" ref="AJ67:AJ68" si="204">W67*H67</f>
        <v>0</v>
      </c>
      <c r="AK67" s="69">
        <f t="shared" ref="AK67:AK68" si="205">X67*I67</f>
        <v>0</v>
      </c>
      <c r="AL67" s="69">
        <f t="shared" ref="AL67:AL68" si="206">Y67*J67</f>
        <v>0</v>
      </c>
      <c r="AM67" s="69">
        <f t="shared" ref="AM67:AM68" si="207">Z67*K67</f>
        <v>0</v>
      </c>
      <c r="AN67" s="69">
        <f t="shared" ref="AN67:AN68" si="208">AA67*L67</f>
        <v>0</v>
      </c>
      <c r="AO67" s="69">
        <f t="shared" ref="AO67:AO68" si="209">AB67*M67</f>
        <v>0</v>
      </c>
      <c r="AP67" s="69">
        <f t="shared" ref="AP67:AP68" si="210">AC67*N67</f>
        <v>0</v>
      </c>
      <c r="AQ67" s="69">
        <f t="shared" ref="AQ67:AQ68" si="211">AD67*O67</f>
        <v>0</v>
      </c>
      <c r="AR67" s="69">
        <f t="shared" ref="AR67:AR68" si="212">AE67*P67</f>
        <v>0</v>
      </c>
      <c r="AS67" s="70">
        <f t="shared" ref="AS67:AS68" si="213">SUM(AG67:AR67)</f>
        <v>0</v>
      </c>
      <c r="AT67" s="69">
        <f t="shared" ref="AT67" si="214">SUM(AG67*14%)</f>
        <v>0</v>
      </c>
      <c r="AU67" s="69">
        <f t="shared" ref="AU67:AU68" si="215">SUM(AH67*14%)</f>
        <v>0</v>
      </c>
      <c r="AV67" s="69">
        <f t="shared" ref="AV67:AV68" si="216">SUM(AI67*14%)</f>
        <v>0</v>
      </c>
      <c r="AW67" s="69">
        <f t="shared" ref="AW67:AW68" si="217">SUM(AJ67*14%)</f>
        <v>0</v>
      </c>
      <c r="AX67" s="69">
        <f t="shared" ref="AX67:AX68" si="218">SUM(AK67*14%)</f>
        <v>0</v>
      </c>
      <c r="AY67" s="69">
        <f t="shared" ref="AY67:AY68" si="219">SUM(AL67*14%)</f>
        <v>0</v>
      </c>
      <c r="AZ67" s="69">
        <f t="shared" ref="AZ67:AZ68" si="220">SUM(AM67*14%)</f>
        <v>0</v>
      </c>
      <c r="BA67" s="69">
        <f t="shared" ref="BA67:BA68" si="221">SUM(AN67*14%)</f>
        <v>0</v>
      </c>
      <c r="BB67" s="69">
        <f t="shared" ref="BB67:BB68" si="222">SUM(AO67*14%)</f>
        <v>0</v>
      </c>
      <c r="BC67" s="69">
        <f t="shared" ref="BC67:BC68" si="223">SUM(AP67*14%)</f>
        <v>0</v>
      </c>
      <c r="BD67" s="69">
        <f t="shared" ref="BD67:BD68" si="224">SUM(AQ67*14%)</f>
        <v>0</v>
      </c>
      <c r="BE67" s="69">
        <f t="shared" ref="BE67:BE68" si="225">SUM(AR67*14%)</f>
        <v>0</v>
      </c>
      <c r="BF67" s="71">
        <f t="shared" ref="BF67:BF68" si="226">SUM(AT67:BE67)</f>
        <v>0</v>
      </c>
      <c r="BG67" s="72">
        <f t="shared" ref="BG67:BG68" si="227">AF67-AS67-BF67</f>
        <v>0</v>
      </c>
      <c r="BH67" s="73">
        <f t="shared" ref="BH67:BH68" si="228">S67*D67</f>
        <v>0</v>
      </c>
      <c r="BI67" s="74">
        <f t="shared" ref="BI67:BI68" si="229">BH67-AS67-BF67</f>
        <v>0</v>
      </c>
      <c r="BJ67" s="167"/>
      <c r="BK67" s="178"/>
      <c r="BL67" s="84"/>
      <c r="BM67" s="38"/>
      <c r="BN67" s="38"/>
      <c r="BO67" s="39"/>
      <c r="BP67" s="39"/>
      <c r="BQ67" s="39"/>
      <c r="BR67" s="39"/>
      <c r="BS67" s="39"/>
      <c r="BT67" s="39"/>
      <c r="BU67" s="39"/>
      <c r="BV67" s="39"/>
      <c r="BW67" s="39"/>
      <c r="BX67" s="39"/>
      <c r="BY67" s="39"/>
      <c r="BZ67" s="39"/>
      <c r="CA67" s="39"/>
      <c r="CB67" s="39"/>
    </row>
    <row r="68" spans="1:98" s="7" customFormat="1" ht="24.75" customHeight="1" x14ac:dyDescent="0.2">
      <c r="A68" s="37"/>
      <c r="B68" s="504" t="s">
        <v>97</v>
      </c>
      <c r="C68" s="29" t="s">
        <v>141</v>
      </c>
      <c r="D68" s="392">
        <v>2</v>
      </c>
      <c r="E68" s="81">
        <v>2</v>
      </c>
      <c r="F68" s="30"/>
      <c r="G68" s="30"/>
      <c r="H68" s="30"/>
      <c r="I68" s="30"/>
      <c r="J68" s="30"/>
      <c r="K68" s="30"/>
      <c r="L68" s="30"/>
      <c r="M68" s="30"/>
      <c r="N68" s="30"/>
      <c r="O68" s="30"/>
      <c r="P68" s="30"/>
      <c r="Q68" s="31">
        <f t="shared" ref="Q68" si="230">SUM(E68:P68)</f>
        <v>2</v>
      </c>
      <c r="R68" s="209" t="s">
        <v>20</v>
      </c>
      <c r="S68" s="213">
        <v>35000</v>
      </c>
      <c r="T68" s="83">
        <v>30000</v>
      </c>
      <c r="U68" s="32"/>
      <c r="V68" s="32"/>
      <c r="W68" s="32"/>
      <c r="X68" s="32"/>
      <c r="Y68" s="32"/>
      <c r="Z68" s="32"/>
      <c r="AA68" s="32"/>
      <c r="AB68" s="32"/>
      <c r="AC68" s="32"/>
      <c r="AD68" s="32"/>
      <c r="AE68" s="32"/>
      <c r="AF68" s="68">
        <f t="shared" si="171"/>
        <v>70000</v>
      </c>
      <c r="AG68" s="69">
        <f t="shared" si="201"/>
        <v>60000</v>
      </c>
      <c r="AH68" s="69">
        <f t="shared" si="202"/>
        <v>0</v>
      </c>
      <c r="AI68" s="69">
        <f t="shared" si="203"/>
        <v>0</v>
      </c>
      <c r="AJ68" s="69">
        <f t="shared" si="204"/>
        <v>0</v>
      </c>
      <c r="AK68" s="69">
        <f t="shared" si="205"/>
        <v>0</v>
      </c>
      <c r="AL68" s="69">
        <f t="shared" si="206"/>
        <v>0</v>
      </c>
      <c r="AM68" s="69">
        <f t="shared" si="207"/>
        <v>0</v>
      </c>
      <c r="AN68" s="69">
        <f t="shared" si="208"/>
        <v>0</v>
      </c>
      <c r="AO68" s="69">
        <f t="shared" si="209"/>
        <v>0</v>
      </c>
      <c r="AP68" s="69">
        <f t="shared" si="210"/>
        <v>0</v>
      </c>
      <c r="AQ68" s="69">
        <f t="shared" si="211"/>
        <v>0</v>
      </c>
      <c r="AR68" s="69">
        <f t="shared" si="212"/>
        <v>0</v>
      </c>
      <c r="AS68" s="70">
        <f t="shared" si="213"/>
        <v>60000</v>
      </c>
      <c r="AT68" s="69">
        <f>SUM(AG68*4%)</f>
        <v>2400</v>
      </c>
      <c r="AU68" s="69">
        <f t="shared" si="215"/>
        <v>0</v>
      </c>
      <c r="AV68" s="69">
        <f t="shared" si="216"/>
        <v>0</v>
      </c>
      <c r="AW68" s="69">
        <f t="shared" si="217"/>
        <v>0</v>
      </c>
      <c r="AX68" s="69">
        <f t="shared" si="218"/>
        <v>0</v>
      </c>
      <c r="AY68" s="69">
        <f t="shared" si="219"/>
        <v>0</v>
      </c>
      <c r="AZ68" s="69">
        <f t="shared" si="220"/>
        <v>0</v>
      </c>
      <c r="BA68" s="69">
        <f t="shared" si="221"/>
        <v>0</v>
      </c>
      <c r="BB68" s="69">
        <f t="shared" si="222"/>
        <v>0</v>
      </c>
      <c r="BC68" s="69">
        <f t="shared" si="223"/>
        <v>0</v>
      </c>
      <c r="BD68" s="69">
        <f t="shared" si="224"/>
        <v>0</v>
      </c>
      <c r="BE68" s="69">
        <f t="shared" si="225"/>
        <v>0</v>
      </c>
      <c r="BF68" s="71">
        <f t="shared" si="226"/>
        <v>2400</v>
      </c>
      <c r="BG68" s="72">
        <f t="shared" si="227"/>
        <v>7600</v>
      </c>
      <c r="BH68" s="73">
        <f t="shared" si="228"/>
        <v>70000</v>
      </c>
      <c r="BI68" s="74">
        <f t="shared" si="229"/>
        <v>7600</v>
      </c>
      <c r="BJ68" s="167">
        <f t="shared" ref="BJ68" si="231">SUM(Q68/D68)</f>
        <v>1</v>
      </c>
      <c r="BK68" s="178">
        <v>7</v>
      </c>
      <c r="BL68" s="84"/>
      <c r="BM68" s="38"/>
      <c r="BN68" s="38"/>
      <c r="BO68" s="39"/>
      <c r="BP68" s="39"/>
      <c r="BQ68" s="39"/>
      <c r="BR68" s="39"/>
      <c r="BS68" s="39"/>
      <c r="BT68" s="39"/>
      <c r="BU68" s="39"/>
      <c r="BV68" s="39"/>
      <c r="BW68" s="39"/>
      <c r="BX68" s="39"/>
      <c r="BY68" s="39"/>
      <c r="BZ68" s="39"/>
      <c r="CA68" s="39"/>
      <c r="CB68" s="39"/>
    </row>
    <row r="69" spans="1:98" s="7" customFormat="1" ht="24.75" customHeight="1" x14ac:dyDescent="0.2">
      <c r="A69" s="37"/>
      <c r="B69" s="503" t="s">
        <v>188</v>
      </c>
      <c r="C69" s="29"/>
      <c r="D69" s="392"/>
      <c r="E69" s="81"/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/>
      <c r="Q69" s="31"/>
      <c r="R69" s="209"/>
      <c r="S69" s="213"/>
      <c r="T69" s="83"/>
      <c r="U69" s="32"/>
      <c r="V69" s="32"/>
      <c r="W69" s="32"/>
      <c r="X69" s="32"/>
      <c r="Y69" s="32"/>
      <c r="Z69" s="32"/>
      <c r="AA69" s="32"/>
      <c r="AB69" s="32"/>
      <c r="AC69" s="32"/>
      <c r="AD69" s="32"/>
      <c r="AE69" s="32"/>
      <c r="AF69" s="68">
        <f t="shared" si="171"/>
        <v>0</v>
      </c>
      <c r="AG69" s="69">
        <f t="shared" ref="AG69:AG70" si="232">T69*E69</f>
        <v>0</v>
      </c>
      <c r="AH69" s="69">
        <f t="shared" ref="AH69:AH70" si="233">U69*F69</f>
        <v>0</v>
      </c>
      <c r="AI69" s="69">
        <f t="shared" ref="AI69:AI70" si="234">V69*G69</f>
        <v>0</v>
      </c>
      <c r="AJ69" s="69">
        <f t="shared" ref="AJ69:AJ70" si="235">W69*H69</f>
        <v>0</v>
      </c>
      <c r="AK69" s="69">
        <f t="shared" ref="AK69:AK70" si="236">X69*I69</f>
        <v>0</v>
      </c>
      <c r="AL69" s="69">
        <f t="shared" ref="AL69:AL70" si="237">Y69*J69</f>
        <v>0</v>
      </c>
      <c r="AM69" s="69">
        <f t="shared" ref="AM69:AM70" si="238">Z69*K69</f>
        <v>0</v>
      </c>
      <c r="AN69" s="69">
        <f t="shared" ref="AN69:AN70" si="239">AA69*L69</f>
        <v>0</v>
      </c>
      <c r="AO69" s="69">
        <f t="shared" ref="AO69:AO70" si="240">AB69*M69</f>
        <v>0</v>
      </c>
      <c r="AP69" s="69">
        <f t="shared" ref="AP69:AP70" si="241">AC69*N69</f>
        <v>0</v>
      </c>
      <c r="AQ69" s="69">
        <f t="shared" ref="AQ69:AQ70" si="242">AD69*O69</f>
        <v>0</v>
      </c>
      <c r="AR69" s="69">
        <f t="shared" ref="AR69:AR70" si="243">AE69*P69</f>
        <v>0</v>
      </c>
      <c r="AS69" s="70">
        <f t="shared" ref="AS69:AS70" si="244">SUM(AG69:AR69)</f>
        <v>0</v>
      </c>
      <c r="AT69" s="69">
        <f>SUM(AG69*14%)</f>
        <v>0</v>
      </c>
      <c r="AU69" s="69">
        <f t="shared" ref="AU69:AU70" si="245">SUM(AH69*14%)</f>
        <v>0</v>
      </c>
      <c r="AV69" s="69">
        <f t="shared" ref="AV69:AV70" si="246">SUM(AI69*14%)</f>
        <v>0</v>
      </c>
      <c r="AW69" s="69">
        <f t="shared" ref="AW69:AW70" si="247">SUM(AJ69*14%)</f>
        <v>0</v>
      </c>
      <c r="AX69" s="69">
        <f t="shared" ref="AX69:AX70" si="248">SUM(AK69*14%)</f>
        <v>0</v>
      </c>
      <c r="AY69" s="69">
        <f t="shared" ref="AY69:AY70" si="249">SUM(AL69*14%)</f>
        <v>0</v>
      </c>
      <c r="AZ69" s="69">
        <f t="shared" ref="AZ69:AZ70" si="250">SUM(AM69*14%)</f>
        <v>0</v>
      </c>
      <c r="BA69" s="69">
        <f t="shared" ref="BA69:BA70" si="251">SUM(AN69*14%)</f>
        <v>0</v>
      </c>
      <c r="BB69" s="69">
        <f t="shared" ref="BB69:BB70" si="252">SUM(AO69*14%)</f>
        <v>0</v>
      </c>
      <c r="BC69" s="69">
        <f t="shared" ref="BC69:BC70" si="253">SUM(AP69*14%)</f>
        <v>0</v>
      </c>
      <c r="BD69" s="69">
        <f t="shared" ref="BD69:BD70" si="254">SUM(AQ69*14%)</f>
        <v>0</v>
      </c>
      <c r="BE69" s="69">
        <f t="shared" ref="BE69:BE70" si="255">SUM(AR69*14%)</f>
        <v>0</v>
      </c>
      <c r="BF69" s="71">
        <f t="shared" ref="BF69:BF70" si="256">SUM(AT69:BE69)</f>
        <v>0</v>
      </c>
      <c r="BG69" s="72">
        <f t="shared" ref="BG69:BG70" si="257">AF69-AS69-BF69</f>
        <v>0</v>
      </c>
      <c r="BH69" s="73">
        <f t="shared" ref="BH69:BH70" si="258">S69*D69</f>
        <v>0</v>
      </c>
      <c r="BI69" s="74">
        <f t="shared" ref="BI69:BI70" si="259">BH69-AS69-BF69</f>
        <v>0</v>
      </c>
      <c r="BJ69" s="167"/>
      <c r="BK69" s="178"/>
      <c r="BL69" s="84"/>
      <c r="BM69" s="38"/>
      <c r="BN69" s="38"/>
      <c r="BO69" s="39"/>
      <c r="BP69" s="39"/>
      <c r="BQ69" s="39"/>
      <c r="BR69" s="39"/>
      <c r="BS69" s="39"/>
      <c r="BT69" s="39"/>
      <c r="BU69" s="39"/>
      <c r="BV69" s="39"/>
      <c r="BW69" s="39"/>
      <c r="BX69" s="39"/>
      <c r="BY69" s="39"/>
      <c r="BZ69" s="39"/>
      <c r="CA69" s="39"/>
      <c r="CB69" s="39"/>
    </row>
    <row r="70" spans="1:98" s="7" customFormat="1" ht="24.75" customHeight="1" x14ac:dyDescent="0.2">
      <c r="A70" s="37"/>
      <c r="B70" s="504" t="s">
        <v>189</v>
      </c>
      <c r="C70" s="29" t="s">
        <v>141</v>
      </c>
      <c r="D70" s="392">
        <v>12</v>
      </c>
      <c r="E70" s="81">
        <v>12</v>
      </c>
      <c r="F70" s="30"/>
      <c r="G70" s="30"/>
      <c r="H70" s="30"/>
      <c r="I70" s="30"/>
      <c r="J70" s="30"/>
      <c r="K70" s="30"/>
      <c r="L70" s="30"/>
      <c r="M70" s="30"/>
      <c r="N70" s="30"/>
      <c r="O70" s="30"/>
      <c r="P70" s="30"/>
      <c r="Q70" s="31">
        <f t="shared" ref="Q70" si="260">SUM(E70:P70)</f>
        <v>12</v>
      </c>
      <c r="R70" s="209" t="s">
        <v>2</v>
      </c>
      <c r="S70" s="213">
        <v>7500</v>
      </c>
      <c r="T70" s="83">
        <v>4000</v>
      </c>
      <c r="U70" s="32"/>
      <c r="V70" s="32"/>
      <c r="W70" s="32"/>
      <c r="X70" s="32"/>
      <c r="Y70" s="32"/>
      <c r="Z70" s="32"/>
      <c r="AA70" s="32"/>
      <c r="AB70" s="32"/>
      <c r="AC70" s="32"/>
      <c r="AD70" s="32"/>
      <c r="AE70" s="32"/>
      <c r="AF70" s="68">
        <f t="shared" si="171"/>
        <v>90000</v>
      </c>
      <c r="AG70" s="69">
        <f t="shared" si="232"/>
        <v>48000</v>
      </c>
      <c r="AH70" s="69">
        <f t="shared" si="233"/>
        <v>0</v>
      </c>
      <c r="AI70" s="69">
        <f t="shared" si="234"/>
        <v>0</v>
      </c>
      <c r="AJ70" s="69">
        <f t="shared" si="235"/>
        <v>0</v>
      </c>
      <c r="AK70" s="69">
        <f t="shared" si="236"/>
        <v>0</v>
      </c>
      <c r="AL70" s="69">
        <f t="shared" si="237"/>
        <v>0</v>
      </c>
      <c r="AM70" s="69">
        <f t="shared" si="238"/>
        <v>0</v>
      </c>
      <c r="AN70" s="69">
        <f t="shared" si="239"/>
        <v>0</v>
      </c>
      <c r="AO70" s="69">
        <f t="shared" si="240"/>
        <v>0</v>
      </c>
      <c r="AP70" s="69">
        <f t="shared" si="241"/>
        <v>0</v>
      </c>
      <c r="AQ70" s="69">
        <f t="shared" si="242"/>
        <v>0</v>
      </c>
      <c r="AR70" s="69">
        <f t="shared" si="243"/>
        <v>0</v>
      </c>
      <c r="AS70" s="70">
        <f t="shared" si="244"/>
        <v>48000</v>
      </c>
      <c r="AT70" s="69"/>
      <c r="AU70" s="69">
        <f t="shared" si="245"/>
        <v>0</v>
      </c>
      <c r="AV70" s="69">
        <f t="shared" si="246"/>
        <v>0</v>
      </c>
      <c r="AW70" s="69">
        <f t="shared" si="247"/>
        <v>0</v>
      </c>
      <c r="AX70" s="69">
        <f t="shared" si="248"/>
        <v>0</v>
      </c>
      <c r="AY70" s="69">
        <f t="shared" si="249"/>
        <v>0</v>
      </c>
      <c r="AZ70" s="69">
        <f t="shared" si="250"/>
        <v>0</v>
      </c>
      <c r="BA70" s="69">
        <f t="shared" si="251"/>
        <v>0</v>
      </c>
      <c r="BB70" s="69">
        <f t="shared" si="252"/>
        <v>0</v>
      </c>
      <c r="BC70" s="69">
        <f t="shared" si="253"/>
        <v>0</v>
      </c>
      <c r="BD70" s="69">
        <f t="shared" si="254"/>
        <v>0</v>
      </c>
      <c r="BE70" s="69">
        <f t="shared" si="255"/>
        <v>0</v>
      </c>
      <c r="BF70" s="71">
        <f t="shared" si="256"/>
        <v>0</v>
      </c>
      <c r="BG70" s="72">
        <f t="shared" si="257"/>
        <v>42000</v>
      </c>
      <c r="BH70" s="73">
        <f t="shared" si="258"/>
        <v>90000</v>
      </c>
      <c r="BI70" s="74">
        <f t="shared" si="259"/>
        <v>42000</v>
      </c>
      <c r="BJ70" s="167">
        <f t="shared" ref="BJ70" si="261">SUM(Q70/D70)</f>
        <v>1</v>
      </c>
      <c r="BK70" s="178">
        <v>8</v>
      </c>
      <c r="BL70" s="84"/>
      <c r="BM70" s="38"/>
      <c r="BN70" s="38"/>
      <c r="BO70" s="39"/>
      <c r="BP70" s="39"/>
      <c r="BQ70" s="39"/>
      <c r="BR70" s="39"/>
      <c r="BS70" s="39"/>
      <c r="BT70" s="39"/>
      <c r="BU70" s="39"/>
      <c r="BV70" s="39"/>
      <c r="BW70" s="39"/>
      <c r="BX70" s="39"/>
      <c r="BY70" s="39"/>
      <c r="BZ70" s="39"/>
      <c r="CA70" s="39"/>
      <c r="CB70" s="39"/>
    </row>
    <row r="71" spans="1:98" s="7" customFormat="1" ht="24.75" customHeight="1" x14ac:dyDescent="0.2">
      <c r="A71" s="37"/>
      <c r="B71" s="503" t="s">
        <v>176</v>
      </c>
      <c r="C71" s="29"/>
      <c r="D71" s="392"/>
      <c r="E71" s="81"/>
      <c r="F71" s="30"/>
      <c r="G71" s="30"/>
      <c r="H71" s="30"/>
      <c r="I71" s="30"/>
      <c r="J71" s="30"/>
      <c r="K71" s="30"/>
      <c r="L71" s="30"/>
      <c r="M71" s="30"/>
      <c r="N71" s="30"/>
      <c r="O71" s="30"/>
      <c r="P71" s="30"/>
      <c r="Q71" s="31"/>
      <c r="R71" s="209"/>
      <c r="S71" s="213"/>
      <c r="T71" s="83"/>
      <c r="U71" s="32"/>
      <c r="V71" s="32"/>
      <c r="W71" s="32"/>
      <c r="X71" s="32"/>
      <c r="Y71" s="32"/>
      <c r="Z71" s="32"/>
      <c r="AA71" s="32"/>
      <c r="AB71" s="32"/>
      <c r="AC71" s="32"/>
      <c r="AD71" s="32"/>
      <c r="AE71" s="32"/>
      <c r="AF71" s="68">
        <f t="shared" si="171"/>
        <v>0</v>
      </c>
      <c r="AG71" s="69">
        <f t="shared" si="139"/>
        <v>0</v>
      </c>
      <c r="AH71" s="69">
        <f t="shared" si="140"/>
        <v>0</v>
      </c>
      <c r="AI71" s="69">
        <f t="shared" si="141"/>
        <v>0</v>
      </c>
      <c r="AJ71" s="69">
        <f t="shared" si="142"/>
        <v>0</v>
      </c>
      <c r="AK71" s="69">
        <f t="shared" si="143"/>
        <v>0</v>
      </c>
      <c r="AL71" s="69">
        <f t="shared" si="144"/>
        <v>0</v>
      </c>
      <c r="AM71" s="69">
        <f t="shared" si="145"/>
        <v>0</v>
      </c>
      <c r="AN71" s="69">
        <f t="shared" si="146"/>
        <v>0</v>
      </c>
      <c r="AO71" s="69">
        <f t="shared" si="147"/>
        <v>0</v>
      </c>
      <c r="AP71" s="69">
        <f t="shared" si="148"/>
        <v>0</v>
      </c>
      <c r="AQ71" s="69">
        <f t="shared" si="149"/>
        <v>0</v>
      </c>
      <c r="AR71" s="69">
        <f t="shared" si="150"/>
        <v>0</v>
      </c>
      <c r="AS71" s="70">
        <f t="shared" si="151"/>
        <v>0</v>
      </c>
      <c r="AT71" s="69">
        <f t="shared" si="152"/>
        <v>0</v>
      </c>
      <c r="AU71" s="69">
        <f t="shared" si="153"/>
        <v>0</v>
      </c>
      <c r="AV71" s="69">
        <f t="shared" si="154"/>
        <v>0</v>
      </c>
      <c r="AW71" s="69">
        <f t="shared" si="155"/>
        <v>0</v>
      </c>
      <c r="AX71" s="69">
        <f t="shared" si="156"/>
        <v>0</v>
      </c>
      <c r="AY71" s="69">
        <f t="shared" si="157"/>
        <v>0</v>
      </c>
      <c r="AZ71" s="69">
        <f t="shared" si="158"/>
        <v>0</v>
      </c>
      <c r="BA71" s="69">
        <f t="shared" si="159"/>
        <v>0</v>
      </c>
      <c r="BB71" s="69">
        <f t="shared" si="160"/>
        <v>0</v>
      </c>
      <c r="BC71" s="69">
        <f t="shared" si="161"/>
        <v>0</v>
      </c>
      <c r="BD71" s="69">
        <f t="shared" si="162"/>
        <v>0</v>
      </c>
      <c r="BE71" s="69">
        <f t="shared" si="163"/>
        <v>0</v>
      </c>
      <c r="BF71" s="71">
        <f t="shared" si="164"/>
        <v>0</v>
      </c>
      <c r="BG71" s="72">
        <f t="shared" si="165"/>
        <v>0</v>
      </c>
      <c r="BH71" s="73">
        <f t="shared" si="166"/>
        <v>0</v>
      </c>
      <c r="BI71" s="74">
        <f t="shared" si="167"/>
        <v>0</v>
      </c>
      <c r="BJ71" s="167"/>
      <c r="BK71" s="178"/>
      <c r="BL71" s="84"/>
      <c r="BM71" s="38"/>
      <c r="BN71" s="38"/>
      <c r="BO71" s="39"/>
      <c r="BP71" s="39"/>
      <c r="BQ71" s="39"/>
      <c r="BR71" s="39"/>
      <c r="BS71" s="39"/>
      <c r="BT71" s="39"/>
      <c r="BU71" s="39"/>
      <c r="BV71" s="39"/>
      <c r="BW71" s="39"/>
      <c r="BX71" s="39"/>
      <c r="BY71" s="39"/>
      <c r="BZ71" s="39"/>
      <c r="CA71" s="39"/>
      <c r="CB71" s="39"/>
    </row>
    <row r="72" spans="1:98" s="7" customFormat="1" ht="24.75" customHeight="1" x14ac:dyDescent="0.2">
      <c r="A72" s="37"/>
      <c r="B72" s="504" t="s">
        <v>191</v>
      </c>
      <c r="C72" s="29" t="s">
        <v>141</v>
      </c>
      <c r="D72" s="392">
        <v>990</v>
      </c>
      <c r="E72" s="81">
        <v>990</v>
      </c>
      <c r="F72" s="30"/>
      <c r="G72" s="30"/>
      <c r="H72" s="30"/>
      <c r="I72" s="30"/>
      <c r="J72" s="30"/>
      <c r="K72" s="30"/>
      <c r="L72" s="30"/>
      <c r="M72" s="30"/>
      <c r="N72" s="30"/>
      <c r="O72" s="30"/>
      <c r="P72" s="30"/>
      <c r="Q72" s="31">
        <f t="shared" si="168"/>
        <v>990</v>
      </c>
      <c r="R72" s="209" t="s">
        <v>116</v>
      </c>
      <c r="S72" s="213">
        <v>2500</v>
      </c>
      <c r="T72" s="83">
        <v>2500</v>
      </c>
      <c r="U72" s="32"/>
      <c r="V72" s="32"/>
      <c r="W72" s="32"/>
      <c r="X72" s="32"/>
      <c r="Y72" s="32"/>
      <c r="Z72" s="32"/>
      <c r="AA72" s="32"/>
      <c r="AB72" s="32"/>
      <c r="AC72" s="32"/>
      <c r="AD72" s="32"/>
      <c r="AE72" s="32"/>
      <c r="AF72" s="68">
        <f t="shared" si="171"/>
        <v>2475000</v>
      </c>
      <c r="AG72" s="69">
        <f t="shared" si="139"/>
        <v>2475000</v>
      </c>
      <c r="AH72" s="69">
        <f t="shared" si="140"/>
        <v>0</v>
      </c>
      <c r="AI72" s="69">
        <f t="shared" si="141"/>
        <v>0</v>
      </c>
      <c r="AJ72" s="69">
        <f t="shared" si="142"/>
        <v>0</v>
      </c>
      <c r="AK72" s="69">
        <f t="shared" si="143"/>
        <v>0</v>
      </c>
      <c r="AL72" s="69">
        <f t="shared" si="144"/>
        <v>0</v>
      </c>
      <c r="AM72" s="69">
        <f t="shared" si="145"/>
        <v>0</v>
      </c>
      <c r="AN72" s="69">
        <f t="shared" si="146"/>
        <v>0</v>
      </c>
      <c r="AO72" s="69">
        <f t="shared" si="147"/>
        <v>0</v>
      </c>
      <c r="AP72" s="69">
        <f t="shared" si="148"/>
        <v>0</v>
      </c>
      <c r="AQ72" s="69">
        <f t="shared" si="149"/>
        <v>0</v>
      </c>
      <c r="AR72" s="69">
        <f t="shared" si="150"/>
        <v>0</v>
      </c>
      <c r="AS72" s="70">
        <f t="shared" si="151"/>
        <v>2475000</v>
      </c>
      <c r="AT72" s="69"/>
      <c r="AU72" s="69">
        <f t="shared" si="153"/>
        <v>0</v>
      </c>
      <c r="AV72" s="69">
        <f t="shared" si="154"/>
        <v>0</v>
      </c>
      <c r="AW72" s="69">
        <f t="shared" si="155"/>
        <v>0</v>
      </c>
      <c r="AX72" s="69">
        <f t="shared" si="156"/>
        <v>0</v>
      </c>
      <c r="AY72" s="69">
        <f t="shared" si="157"/>
        <v>0</v>
      </c>
      <c r="AZ72" s="69">
        <f t="shared" si="158"/>
        <v>0</v>
      </c>
      <c r="BA72" s="69">
        <f t="shared" si="159"/>
        <v>0</v>
      </c>
      <c r="BB72" s="69">
        <f t="shared" si="160"/>
        <v>0</v>
      </c>
      <c r="BC72" s="69">
        <f t="shared" si="161"/>
        <v>0</v>
      </c>
      <c r="BD72" s="69">
        <f t="shared" si="162"/>
        <v>0</v>
      </c>
      <c r="BE72" s="69">
        <f t="shared" si="163"/>
        <v>0</v>
      </c>
      <c r="BF72" s="71">
        <f t="shared" si="164"/>
        <v>0</v>
      </c>
      <c r="BG72" s="72">
        <f t="shared" si="165"/>
        <v>0</v>
      </c>
      <c r="BH72" s="73">
        <f t="shared" si="166"/>
        <v>2475000</v>
      </c>
      <c r="BI72" s="74">
        <f t="shared" si="167"/>
        <v>0</v>
      </c>
      <c r="BJ72" s="167">
        <f t="shared" si="169"/>
        <v>1</v>
      </c>
      <c r="BK72" s="178">
        <v>9</v>
      </c>
      <c r="BL72" s="84"/>
      <c r="BM72" s="38"/>
      <c r="BN72" s="38"/>
      <c r="BO72" s="39"/>
      <c r="BP72" s="39"/>
      <c r="BQ72" s="39"/>
      <c r="BR72" s="39"/>
      <c r="BS72" s="39"/>
      <c r="BT72" s="39"/>
      <c r="BU72" s="39"/>
      <c r="BV72" s="39"/>
      <c r="BW72" s="39"/>
      <c r="BX72" s="39"/>
      <c r="BY72" s="39"/>
      <c r="BZ72" s="39"/>
      <c r="CA72" s="39"/>
      <c r="CB72" s="39"/>
    </row>
    <row r="73" spans="1:98" s="7" customFormat="1" ht="24.75" customHeight="1" thickBot="1" x14ac:dyDescent="0.25">
      <c r="A73" s="37"/>
      <c r="B73" s="504" t="s">
        <v>192</v>
      </c>
      <c r="C73" s="29" t="s">
        <v>141</v>
      </c>
      <c r="D73" s="392">
        <v>990</v>
      </c>
      <c r="E73" s="81">
        <v>990</v>
      </c>
      <c r="F73" s="30"/>
      <c r="G73" s="30"/>
      <c r="H73" s="30"/>
      <c r="I73" s="30"/>
      <c r="J73" s="30"/>
      <c r="K73" s="30"/>
      <c r="L73" s="30"/>
      <c r="M73" s="30"/>
      <c r="N73" s="30"/>
      <c r="O73" s="30"/>
      <c r="P73" s="30"/>
      <c r="Q73" s="31">
        <f t="shared" si="168"/>
        <v>990</v>
      </c>
      <c r="R73" s="209" t="s">
        <v>116</v>
      </c>
      <c r="S73" s="213">
        <v>1000</v>
      </c>
      <c r="T73" s="83">
        <v>1000</v>
      </c>
      <c r="U73" s="32"/>
      <c r="V73" s="32"/>
      <c r="W73" s="32"/>
      <c r="X73" s="32"/>
      <c r="Y73" s="32"/>
      <c r="Z73" s="32"/>
      <c r="AA73" s="32"/>
      <c r="AB73" s="32"/>
      <c r="AC73" s="32"/>
      <c r="AD73" s="32"/>
      <c r="AE73" s="32"/>
      <c r="AF73" s="68">
        <f t="shared" si="171"/>
        <v>990000</v>
      </c>
      <c r="AG73" s="69">
        <f t="shared" si="139"/>
        <v>990000</v>
      </c>
      <c r="AH73" s="69">
        <f t="shared" si="140"/>
        <v>0</v>
      </c>
      <c r="AI73" s="69">
        <f t="shared" si="141"/>
        <v>0</v>
      </c>
      <c r="AJ73" s="69">
        <f t="shared" si="142"/>
        <v>0</v>
      </c>
      <c r="AK73" s="69">
        <f t="shared" si="143"/>
        <v>0</v>
      </c>
      <c r="AL73" s="69">
        <f t="shared" si="144"/>
        <v>0</v>
      </c>
      <c r="AM73" s="69">
        <f t="shared" si="145"/>
        <v>0</v>
      </c>
      <c r="AN73" s="69">
        <f t="shared" si="146"/>
        <v>0</v>
      </c>
      <c r="AO73" s="69">
        <f t="shared" si="147"/>
        <v>0</v>
      </c>
      <c r="AP73" s="69">
        <f t="shared" si="148"/>
        <v>0</v>
      </c>
      <c r="AQ73" s="69">
        <f t="shared" si="149"/>
        <v>0</v>
      </c>
      <c r="AR73" s="69">
        <f t="shared" si="150"/>
        <v>0</v>
      </c>
      <c r="AS73" s="70">
        <f t="shared" si="151"/>
        <v>990000</v>
      </c>
      <c r="AT73" s="69"/>
      <c r="AU73" s="69">
        <f t="shared" si="153"/>
        <v>0</v>
      </c>
      <c r="AV73" s="69">
        <f t="shared" si="154"/>
        <v>0</v>
      </c>
      <c r="AW73" s="69">
        <f t="shared" si="155"/>
        <v>0</v>
      </c>
      <c r="AX73" s="69">
        <f t="shared" si="156"/>
        <v>0</v>
      </c>
      <c r="AY73" s="69">
        <f t="shared" si="157"/>
        <v>0</v>
      </c>
      <c r="AZ73" s="69">
        <f t="shared" si="158"/>
        <v>0</v>
      </c>
      <c r="BA73" s="69">
        <f t="shared" si="159"/>
        <v>0</v>
      </c>
      <c r="BB73" s="69">
        <f t="shared" si="160"/>
        <v>0</v>
      </c>
      <c r="BC73" s="69">
        <f t="shared" si="161"/>
        <v>0</v>
      </c>
      <c r="BD73" s="69">
        <f t="shared" si="162"/>
        <v>0</v>
      </c>
      <c r="BE73" s="69">
        <f t="shared" si="163"/>
        <v>0</v>
      </c>
      <c r="BF73" s="71">
        <f t="shared" si="164"/>
        <v>0</v>
      </c>
      <c r="BG73" s="72">
        <f t="shared" si="165"/>
        <v>0</v>
      </c>
      <c r="BH73" s="73">
        <f t="shared" si="166"/>
        <v>990000</v>
      </c>
      <c r="BI73" s="74">
        <f t="shared" si="167"/>
        <v>0</v>
      </c>
      <c r="BJ73" s="167">
        <f t="shared" si="169"/>
        <v>1</v>
      </c>
      <c r="BK73" s="178">
        <v>10</v>
      </c>
      <c r="BL73" s="84"/>
      <c r="BM73" s="38"/>
      <c r="BN73" s="38"/>
      <c r="BO73" s="39"/>
      <c r="BP73" s="39"/>
      <c r="BQ73" s="39"/>
      <c r="BR73" s="39"/>
      <c r="BS73" s="39"/>
      <c r="BT73" s="39"/>
      <c r="BU73" s="39"/>
      <c r="BV73" s="39"/>
      <c r="BW73" s="39"/>
      <c r="BX73" s="39"/>
      <c r="BY73" s="39"/>
      <c r="BZ73" s="39"/>
      <c r="CA73" s="39"/>
      <c r="CB73" s="39"/>
    </row>
    <row r="74" spans="1:98" s="35" customFormat="1" ht="24.75" customHeight="1" thickBot="1" x14ac:dyDescent="0.25">
      <c r="A74" s="40"/>
      <c r="B74" s="41" t="s">
        <v>5</v>
      </c>
      <c r="C74" s="41"/>
      <c r="D74" s="42"/>
      <c r="E74" s="43"/>
      <c r="F74" s="43"/>
      <c r="G74" s="43"/>
      <c r="H74" s="43"/>
      <c r="I74" s="43"/>
      <c r="J74" s="43"/>
      <c r="K74" s="43"/>
      <c r="L74" s="43"/>
      <c r="M74" s="43"/>
      <c r="N74" s="43"/>
      <c r="O74" s="43"/>
      <c r="P74" s="43"/>
      <c r="Q74" s="44"/>
      <c r="R74" s="76"/>
      <c r="S74" s="42"/>
      <c r="T74" s="45"/>
      <c r="U74" s="45"/>
      <c r="V74" s="45"/>
      <c r="W74" s="45"/>
      <c r="X74" s="45"/>
      <c r="Y74" s="45"/>
      <c r="Z74" s="45"/>
      <c r="AA74" s="45"/>
      <c r="AB74" s="45"/>
      <c r="AC74" s="45"/>
      <c r="AD74" s="45"/>
      <c r="AE74" s="45"/>
      <c r="AF74" s="77">
        <f t="shared" ref="AF74:BF74" si="262">SUM(AF59:AF73)</f>
        <v>12857000</v>
      </c>
      <c r="AG74" s="69">
        <f>SUM(AG59:AG73)</f>
        <v>9171200</v>
      </c>
      <c r="AH74" s="77">
        <f t="shared" si="262"/>
        <v>0</v>
      </c>
      <c r="AI74" s="77">
        <f t="shared" si="262"/>
        <v>0</v>
      </c>
      <c r="AJ74" s="77">
        <f t="shared" si="262"/>
        <v>0</v>
      </c>
      <c r="AK74" s="77">
        <f t="shared" si="262"/>
        <v>0</v>
      </c>
      <c r="AL74" s="77">
        <f t="shared" si="262"/>
        <v>0</v>
      </c>
      <c r="AM74" s="77">
        <f t="shared" si="262"/>
        <v>0</v>
      </c>
      <c r="AN74" s="77">
        <f t="shared" si="262"/>
        <v>0</v>
      </c>
      <c r="AO74" s="77">
        <f t="shared" si="262"/>
        <v>0</v>
      </c>
      <c r="AP74" s="77">
        <f t="shared" si="262"/>
        <v>0</v>
      </c>
      <c r="AQ74" s="77">
        <f t="shared" si="262"/>
        <v>0</v>
      </c>
      <c r="AR74" s="77">
        <f t="shared" si="262"/>
        <v>0</v>
      </c>
      <c r="AS74" s="77">
        <f t="shared" si="262"/>
        <v>9171200</v>
      </c>
      <c r="AT74" s="77">
        <f>SUM(AT59:AT73)</f>
        <v>640128</v>
      </c>
      <c r="AU74" s="77">
        <f t="shared" si="262"/>
        <v>0</v>
      </c>
      <c r="AV74" s="77">
        <f t="shared" si="262"/>
        <v>0</v>
      </c>
      <c r="AW74" s="77">
        <f t="shared" si="262"/>
        <v>0</v>
      </c>
      <c r="AX74" s="77">
        <f t="shared" si="262"/>
        <v>0</v>
      </c>
      <c r="AY74" s="77">
        <f t="shared" si="262"/>
        <v>0</v>
      </c>
      <c r="AZ74" s="77">
        <f t="shared" si="262"/>
        <v>0</v>
      </c>
      <c r="BA74" s="77">
        <f t="shared" si="262"/>
        <v>0</v>
      </c>
      <c r="BB74" s="77">
        <f t="shared" si="262"/>
        <v>0</v>
      </c>
      <c r="BC74" s="77">
        <f t="shared" si="262"/>
        <v>0</v>
      </c>
      <c r="BD74" s="77">
        <f t="shared" si="262"/>
        <v>0</v>
      </c>
      <c r="BE74" s="77">
        <f t="shared" si="262"/>
        <v>0</v>
      </c>
      <c r="BF74" s="77">
        <f t="shared" si="262"/>
        <v>640128</v>
      </c>
      <c r="BG74" s="78">
        <f t="shared" si="165"/>
        <v>3045672</v>
      </c>
      <c r="BH74" s="77">
        <f>SUM(BH59:BH73)</f>
        <v>12876256</v>
      </c>
      <c r="BI74" s="77">
        <f>SUM(BI59:BI73)</f>
        <v>3064928</v>
      </c>
      <c r="BJ74" s="168">
        <v>1</v>
      </c>
      <c r="BK74" s="175"/>
      <c r="BL74" s="46"/>
      <c r="BM74" s="46"/>
      <c r="BN74" s="46"/>
      <c r="BO74" s="46"/>
      <c r="BP74" s="46"/>
      <c r="BQ74" s="46"/>
      <c r="BR74" s="46"/>
      <c r="BS74" s="46"/>
      <c r="BT74" s="46"/>
      <c r="BU74" s="46"/>
      <c r="BV74" s="46"/>
      <c r="BW74" s="46"/>
      <c r="BX74" s="46"/>
      <c r="BY74" s="46"/>
      <c r="BZ74" s="46"/>
      <c r="CA74" s="46"/>
      <c r="CB74" s="46"/>
    </row>
    <row r="75" spans="1:98" s="21" customFormat="1" ht="24.75" customHeight="1" x14ac:dyDescent="0.2">
      <c r="A75" s="47"/>
      <c r="D75" s="47"/>
      <c r="E75" s="47"/>
      <c r="F75" s="47"/>
      <c r="G75" s="47"/>
      <c r="H75" s="47"/>
      <c r="I75" s="47"/>
      <c r="J75" s="47"/>
      <c r="K75" s="47"/>
      <c r="L75" s="47"/>
      <c r="M75" s="47"/>
      <c r="N75" s="47"/>
      <c r="O75" s="47"/>
      <c r="P75" s="47"/>
      <c r="Q75" s="47"/>
      <c r="R75" s="47"/>
      <c r="AE75" s="36"/>
      <c r="AS75" s="48"/>
      <c r="BF75" s="49">
        <f>SUM(AS74+BF74)</f>
        <v>9811328</v>
      </c>
      <c r="BG75" s="50">
        <f>AF74-AS74-BF74</f>
        <v>3045672</v>
      </c>
      <c r="BH75" s="51">
        <f>SUM(BI74+AS74+BF74)</f>
        <v>12876256</v>
      </c>
      <c r="BI75" s="52">
        <f>SUM(BG74)</f>
        <v>3045672</v>
      </c>
      <c r="BJ75" s="169" t="s">
        <v>37</v>
      </c>
      <c r="BK75" s="176"/>
      <c r="BL75" s="25"/>
      <c r="BM75" s="25"/>
      <c r="BN75" s="25"/>
      <c r="BO75" s="25"/>
      <c r="BP75" s="25"/>
      <c r="BQ75" s="25"/>
      <c r="BR75" s="25"/>
      <c r="BS75" s="25"/>
      <c r="BT75" s="25"/>
      <c r="BU75" s="25"/>
      <c r="BV75" s="25"/>
      <c r="BW75" s="25"/>
      <c r="BX75" s="25"/>
      <c r="BY75" s="25"/>
      <c r="BZ75" s="25"/>
      <c r="CA75" s="25"/>
      <c r="CB75" s="25"/>
      <c r="CC75" s="25"/>
    </row>
    <row r="76" spans="1:98" s="21" customFormat="1" ht="24.75" customHeight="1" x14ac:dyDescent="0.2">
      <c r="A76" s="47"/>
      <c r="D76" s="47"/>
      <c r="E76" s="47"/>
      <c r="F76" s="47"/>
      <c r="G76" s="47"/>
      <c r="H76" s="47"/>
      <c r="I76" s="47"/>
      <c r="J76" s="47"/>
      <c r="K76" s="47"/>
      <c r="L76" s="47"/>
      <c r="M76" s="47"/>
      <c r="N76" s="47"/>
      <c r="O76" s="47"/>
      <c r="P76" s="47"/>
      <c r="Q76" s="47"/>
      <c r="R76" s="47"/>
      <c r="AE76" s="36"/>
      <c r="AS76" s="36"/>
      <c r="AT76" s="409">
        <f>SUM(AG74+AT74)</f>
        <v>9811328</v>
      </c>
      <c r="AU76" s="409">
        <f t="shared" ref="AU76" si="263">SUM(AH74+AU74)</f>
        <v>0</v>
      </c>
      <c r="AV76" s="409">
        <f t="shared" ref="AV76" si="264">SUM(AI74+AV74)</f>
        <v>0</v>
      </c>
      <c r="AW76" s="409">
        <f t="shared" ref="AW76" si="265">SUM(AJ74+AW74)</f>
        <v>0</v>
      </c>
      <c r="AX76" s="409">
        <f t="shared" ref="AX76" si="266">SUM(AK74+AX74)</f>
        <v>0</v>
      </c>
      <c r="AY76" s="409">
        <f t="shared" ref="AY76" si="267">SUM(AL74+AY74)</f>
        <v>0</v>
      </c>
      <c r="AZ76" s="409">
        <f t="shared" ref="AZ76" si="268">SUM(AM74+AZ74)</f>
        <v>0</v>
      </c>
      <c r="BA76" s="409">
        <f t="shared" ref="BA76" si="269">SUM(AN74+BA74)</f>
        <v>0</v>
      </c>
      <c r="BB76" s="409">
        <f t="shared" ref="BB76" si="270">SUM(AO74+BB74)</f>
        <v>0</v>
      </c>
      <c r="BC76" s="409">
        <f t="shared" ref="BC76" si="271">SUM(AP74+BC74)</f>
        <v>0</v>
      </c>
      <c r="BD76" s="409">
        <f t="shared" ref="BD76" si="272">SUM(AQ74+BD74)</f>
        <v>0</v>
      </c>
      <c r="BE76" s="409">
        <f t="shared" ref="BE76" si="273">SUM(AR74+BE74)</f>
        <v>0</v>
      </c>
      <c r="BF76" s="409">
        <f>SUM(AT76:BE76)</f>
        <v>9811328</v>
      </c>
      <c r="BG76" s="36"/>
      <c r="BH76" s="53"/>
      <c r="BI76" s="54">
        <f>SUM(BI74-BI75)</f>
        <v>19256</v>
      </c>
      <c r="BJ76" s="169" t="s">
        <v>36</v>
      </c>
      <c r="BK76" s="176"/>
      <c r="BL76" s="25"/>
      <c r="BM76" s="25"/>
      <c r="BN76" s="25"/>
      <c r="BO76" s="25"/>
      <c r="BP76" s="25"/>
      <c r="BQ76" s="25"/>
      <c r="BR76" s="25"/>
      <c r="BS76" s="25"/>
      <c r="BT76" s="25"/>
      <c r="BU76" s="25"/>
      <c r="BV76" s="25"/>
      <c r="BW76" s="25"/>
      <c r="BX76" s="25"/>
      <c r="BY76" s="25"/>
      <c r="BZ76" s="25"/>
      <c r="CA76" s="25"/>
      <c r="CB76" s="25"/>
      <c r="CC76" s="25"/>
    </row>
    <row r="77" spans="1:98" s="21" customFormat="1" ht="16.5" customHeight="1" x14ac:dyDescent="0.2">
      <c r="A77" s="776" t="s">
        <v>9</v>
      </c>
      <c r="B77" s="777"/>
      <c r="C77" s="131" t="s">
        <v>279</v>
      </c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143"/>
      <c r="U77" s="143"/>
      <c r="V77" s="143"/>
      <c r="W77" s="143"/>
      <c r="X77" s="143"/>
      <c r="Y77" s="143"/>
      <c r="Z77" s="143"/>
      <c r="AA77" s="143"/>
      <c r="AB77" s="143"/>
      <c r="AC77" s="143"/>
      <c r="AD77" s="143"/>
      <c r="AE77" s="144"/>
      <c r="AF77" s="24"/>
      <c r="AG77" s="143"/>
      <c r="AH77" s="143"/>
      <c r="AI77" s="143"/>
      <c r="AJ77" s="143"/>
      <c r="AK77" s="143"/>
      <c r="AL77" s="143"/>
      <c r="AM77" s="143"/>
      <c r="AN77" s="143"/>
      <c r="AO77" s="143"/>
      <c r="AP77" s="143"/>
      <c r="AQ77" s="143"/>
      <c r="AR77" s="143"/>
      <c r="AS77" s="145"/>
      <c r="AT77" s="143"/>
      <c r="AU77" s="143"/>
      <c r="AV77" s="143"/>
      <c r="AW77" s="143"/>
      <c r="AX77" s="143"/>
      <c r="AY77" s="143"/>
      <c r="AZ77" s="143"/>
      <c r="BA77" s="143"/>
      <c r="BB77" s="143"/>
      <c r="BC77" s="143"/>
      <c r="BD77" s="143"/>
      <c r="BE77" s="143"/>
      <c r="BF77" s="145"/>
      <c r="BG77" s="145"/>
      <c r="BH77" s="142"/>
      <c r="BI77" s="146"/>
      <c r="BJ77" s="24"/>
      <c r="BK77" s="171"/>
      <c r="BL77" s="143"/>
      <c r="BM77" s="143"/>
      <c r="BN77" s="143"/>
      <c r="BO77" s="143"/>
      <c r="BP77" s="144"/>
      <c r="BQ77" s="143"/>
      <c r="BR77" s="143"/>
      <c r="BS77" s="143"/>
      <c r="BT77" s="143"/>
      <c r="BU77" s="143"/>
      <c r="BV77" s="145"/>
      <c r="BW77" s="145"/>
      <c r="BX77" s="145"/>
      <c r="BY77" s="142"/>
      <c r="BZ77" s="146"/>
      <c r="CA77" s="145"/>
      <c r="CB77" s="145"/>
      <c r="CC77" s="25"/>
      <c r="CD77" s="25"/>
      <c r="CE77" s="25"/>
      <c r="CF77" s="25"/>
      <c r="CG77" s="25"/>
      <c r="CH77" s="147"/>
      <c r="CI77" s="25"/>
      <c r="CJ77" s="25"/>
      <c r="CK77" s="25"/>
      <c r="CL77" s="25"/>
      <c r="CM77" s="25"/>
      <c r="CN77" s="25"/>
      <c r="CO77" s="25"/>
      <c r="CP77" s="25"/>
      <c r="CQ77" s="25"/>
      <c r="CR77" s="25"/>
      <c r="CS77" s="25"/>
      <c r="CT77" s="25"/>
    </row>
    <row r="78" spans="1:98" s="21" customFormat="1" ht="16.5" customHeight="1" x14ac:dyDescent="0.2">
      <c r="A78" s="778" t="s">
        <v>10</v>
      </c>
      <c r="B78" s="779"/>
      <c r="C78" s="149" t="s">
        <v>3</v>
      </c>
      <c r="D78" s="150"/>
      <c r="E78" s="150"/>
      <c r="F78" s="150"/>
      <c r="G78" s="150"/>
      <c r="H78" s="150"/>
      <c r="I78" s="150"/>
      <c r="J78" s="150"/>
      <c r="K78" s="150"/>
      <c r="L78" s="150"/>
      <c r="M78" s="150"/>
      <c r="N78" s="150"/>
      <c r="O78" s="150"/>
      <c r="P78" s="150"/>
      <c r="Q78" s="150"/>
      <c r="R78" s="150"/>
      <c r="S78" s="150"/>
      <c r="T78" s="151"/>
      <c r="U78" s="151"/>
      <c r="V78" s="151"/>
      <c r="W78" s="151"/>
      <c r="X78" s="151"/>
      <c r="Y78" s="151"/>
      <c r="Z78" s="151"/>
      <c r="AA78" s="151"/>
      <c r="AB78" s="151"/>
      <c r="AC78" s="151"/>
      <c r="AD78" s="151"/>
      <c r="AE78" s="152"/>
      <c r="AF78" s="150"/>
      <c r="AG78" s="151"/>
      <c r="AH78" s="151"/>
      <c r="AI78" s="151"/>
      <c r="AJ78" s="151"/>
      <c r="AK78" s="151"/>
      <c r="AL78" s="151"/>
      <c r="AM78" s="151"/>
      <c r="AN78" s="151"/>
      <c r="AO78" s="151"/>
      <c r="AP78" s="151"/>
      <c r="AQ78" s="151"/>
      <c r="AR78" s="151"/>
      <c r="AS78" s="152"/>
      <c r="AT78" s="151"/>
      <c r="AU78" s="151"/>
      <c r="AV78" s="151"/>
      <c r="AW78" s="151"/>
      <c r="AX78" s="151"/>
      <c r="AY78" s="151"/>
      <c r="AZ78" s="151"/>
      <c r="BA78" s="151"/>
      <c r="BB78" s="151"/>
      <c r="BC78" s="151"/>
      <c r="BD78" s="151"/>
      <c r="BE78" s="151"/>
      <c r="BF78" s="152"/>
      <c r="BG78" s="152"/>
      <c r="BH78" s="148"/>
      <c r="BI78" s="153"/>
      <c r="BJ78" s="24"/>
      <c r="BK78" s="171"/>
      <c r="BL78" s="24"/>
      <c r="BM78" s="24"/>
      <c r="BN78" s="24"/>
      <c r="BO78" s="24"/>
      <c r="BP78" s="24"/>
      <c r="BQ78" s="24"/>
      <c r="BR78" s="24"/>
      <c r="BS78" s="24"/>
      <c r="BT78" s="24"/>
      <c r="BU78" s="24"/>
      <c r="BV78" s="24"/>
      <c r="BW78" s="24"/>
      <c r="BX78" s="24"/>
      <c r="BY78" s="24"/>
      <c r="BZ78" s="24"/>
      <c r="CA78" s="145"/>
      <c r="CB78" s="145"/>
      <c r="CC78" s="25">
        <v>1100000</v>
      </c>
      <c r="CD78" s="25"/>
      <c r="CE78" s="25"/>
      <c r="CF78" s="25"/>
      <c r="CG78" s="25"/>
      <c r="CH78" s="147"/>
      <c r="CI78" s="25"/>
      <c r="CJ78" s="25"/>
      <c r="CK78" s="25"/>
      <c r="CL78" s="25"/>
      <c r="CM78" s="25"/>
      <c r="CN78" s="25"/>
      <c r="CO78" s="25"/>
      <c r="CP78" s="25"/>
      <c r="CQ78" s="25"/>
      <c r="CR78" s="25"/>
      <c r="CS78" s="25"/>
      <c r="CT78" s="25"/>
    </row>
    <row r="79" spans="1:98" s="8" customFormat="1" ht="48.75" customHeight="1" x14ac:dyDescent="0.2">
      <c r="A79" s="797" t="s">
        <v>11</v>
      </c>
      <c r="B79" s="800" t="s">
        <v>12</v>
      </c>
      <c r="C79" s="800" t="s">
        <v>26</v>
      </c>
      <c r="D79" s="819" t="s">
        <v>13</v>
      </c>
      <c r="E79" s="819"/>
      <c r="F79" s="819"/>
      <c r="G79" s="819"/>
      <c r="H79" s="819"/>
      <c r="I79" s="819"/>
      <c r="J79" s="819"/>
      <c r="K79" s="819"/>
      <c r="L79" s="819"/>
      <c r="M79" s="819"/>
      <c r="N79" s="819"/>
      <c r="O79" s="819"/>
      <c r="P79" s="819"/>
      <c r="Q79" s="819"/>
      <c r="R79" s="800" t="s">
        <v>24</v>
      </c>
      <c r="S79" s="820" t="s">
        <v>21</v>
      </c>
      <c r="T79" s="821"/>
      <c r="U79" s="821"/>
      <c r="V79" s="821"/>
      <c r="W79" s="821"/>
      <c r="X79" s="821"/>
      <c r="Y79" s="821"/>
      <c r="Z79" s="821"/>
      <c r="AA79" s="821"/>
      <c r="AB79" s="821"/>
      <c r="AC79" s="821"/>
      <c r="AD79" s="821"/>
      <c r="AE79" s="822"/>
      <c r="AF79" s="823" t="s">
        <v>6</v>
      </c>
      <c r="AG79" s="823"/>
      <c r="AH79" s="823"/>
      <c r="AI79" s="823"/>
      <c r="AJ79" s="823"/>
      <c r="AK79" s="823"/>
      <c r="AL79" s="823"/>
      <c r="AM79" s="823"/>
      <c r="AN79" s="823"/>
      <c r="AO79" s="823"/>
      <c r="AP79" s="823"/>
      <c r="AQ79" s="823"/>
      <c r="AR79" s="823"/>
      <c r="AS79" s="823"/>
      <c r="AT79" s="813" t="s">
        <v>40</v>
      </c>
      <c r="AU79" s="814"/>
      <c r="AV79" s="814"/>
      <c r="AW79" s="814"/>
      <c r="AX79" s="814"/>
      <c r="AY79" s="814"/>
      <c r="AZ79" s="814"/>
      <c r="BA79" s="814"/>
      <c r="BB79" s="814"/>
      <c r="BC79" s="814"/>
      <c r="BD79" s="814"/>
      <c r="BE79" s="814"/>
      <c r="BF79" s="815"/>
      <c r="BG79" s="800" t="s">
        <v>37</v>
      </c>
      <c r="BH79" s="800" t="s">
        <v>124</v>
      </c>
      <c r="BI79" s="803" t="s">
        <v>38</v>
      </c>
      <c r="BJ79" s="142"/>
      <c r="BK79" s="24"/>
      <c r="BL79" s="24"/>
      <c r="BM79" s="24"/>
      <c r="BN79" s="24"/>
      <c r="BO79" s="24"/>
      <c r="BP79" s="24"/>
      <c r="BQ79" s="24"/>
      <c r="BR79" s="24"/>
      <c r="BS79" s="24"/>
      <c r="BT79" s="24"/>
      <c r="BU79" s="24"/>
      <c r="BV79" s="24"/>
      <c r="BW79" s="24"/>
      <c r="BX79" s="24"/>
      <c r="BY79" s="24"/>
      <c r="BZ79" s="24"/>
      <c r="CA79" s="26"/>
      <c r="CB79" s="26"/>
    </row>
    <row r="80" spans="1:98" s="8" customFormat="1" ht="48.75" customHeight="1" x14ac:dyDescent="0.2">
      <c r="A80" s="798"/>
      <c r="B80" s="801"/>
      <c r="C80" s="801"/>
      <c r="D80" s="810" t="s">
        <v>22</v>
      </c>
      <c r="E80" s="808" t="s">
        <v>23</v>
      </c>
      <c r="F80" s="809"/>
      <c r="G80" s="809"/>
      <c r="H80" s="809"/>
      <c r="I80" s="809"/>
      <c r="J80" s="809"/>
      <c r="K80" s="809"/>
      <c r="L80" s="809"/>
      <c r="M80" s="809"/>
      <c r="N80" s="809"/>
      <c r="O80" s="809"/>
      <c r="P80" s="809"/>
      <c r="Q80" s="809"/>
      <c r="R80" s="801"/>
      <c r="S80" s="810" t="s">
        <v>22</v>
      </c>
      <c r="T80" s="808" t="s">
        <v>23</v>
      </c>
      <c r="U80" s="809"/>
      <c r="V80" s="809"/>
      <c r="W80" s="809"/>
      <c r="X80" s="809"/>
      <c r="Y80" s="809"/>
      <c r="Z80" s="809"/>
      <c r="AA80" s="809"/>
      <c r="AB80" s="809"/>
      <c r="AC80" s="809"/>
      <c r="AD80" s="809"/>
      <c r="AE80" s="812"/>
      <c r="AF80" s="810" t="s">
        <v>22</v>
      </c>
      <c r="AG80" s="808" t="s">
        <v>23</v>
      </c>
      <c r="AH80" s="809"/>
      <c r="AI80" s="809"/>
      <c r="AJ80" s="809"/>
      <c r="AK80" s="809"/>
      <c r="AL80" s="809"/>
      <c r="AM80" s="809"/>
      <c r="AN80" s="809"/>
      <c r="AO80" s="809"/>
      <c r="AP80" s="809"/>
      <c r="AQ80" s="809"/>
      <c r="AR80" s="809"/>
      <c r="AS80" s="812"/>
      <c r="AT80" s="816"/>
      <c r="AU80" s="817"/>
      <c r="AV80" s="817"/>
      <c r="AW80" s="817"/>
      <c r="AX80" s="817"/>
      <c r="AY80" s="817"/>
      <c r="AZ80" s="817"/>
      <c r="BA80" s="817"/>
      <c r="BB80" s="817"/>
      <c r="BC80" s="817"/>
      <c r="BD80" s="817"/>
      <c r="BE80" s="817"/>
      <c r="BF80" s="818"/>
      <c r="BG80" s="801"/>
      <c r="BH80" s="801"/>
      <c r="BI80" s="804"/>
      <c r="BJ80" s="142"/>
      <c r="BK80" s="24"/>
      <c r="BL80" s="24"/>
      <c r="BM80" s="24"/>
      <c r="BN80" s="24"/>
      <c r="BO80" s="24"/>
      <c r="BP80" s="24"/>
      <c r="BQ80" s="24"/>
      <c r="BR80" s="24"/>
      <c r="BS80" s="24"/>
      <c r="BT80" s="24"/>
      <c r="BU80" s="24"/>
      <c r="BV80" s="24"/>
      <c r="BW80" s="24"/>
      <c r="BX80" s="24"/>
      <c r="BY80" s="24"/>
      <c r="BZ80" s="24"/>
      <c r="CA80" s="26"/>
      <c r="CB80" s="26"/>
    </row>
    <row r="81" spans="1:81" s="6" customFormat="1" ht="28.5" customHeight="1" x14ac:dyDescent="0.2">
      <c r="A81" s="799"/>
      <c r="B81" s="802"/>
      <c r="C81" s="802"/>
      <c r="D81" s="811"/>
      <c r="E81" s="27">
        <v>1</v>
      </c>
      <c r="F81" s="27">
        <v>2</v>
      </c>
      <c r="G81" s="27">
        <v>3</v>
      </c>
      <c r="H81" s="27">
        <v>4</v>
      </c>
      <c r="I81" s="27">
        <v>5</v>
      </c>
      <c r="J81" s="27">
        <v>6</v>
      </c>
      <c r="K81" s="27">
        <v>7</v>
      </c>
      <c r="L81" s="27">
        <v>8</v>
      </c>
      <c r="M81" s="27">
        <v>9</v>
      </c>
      <c r="N81" s="27">
        <v>10</v>
      </c>
      <c r="O81" s="27">
        <v>11</v>
      </c>
      <c r="P81" s="27">
        <v>12</v>
      </c>
      <c r="Q81" s="27" t="s">
        <v>25</v>
      </c>
      <c r="R81" s="802"/>
      <c r="S81" s="811"/>
      <c r="T81" s="27">
        <v>1</v>
      </c>
      <c r="U81" s="27">
        <v>2</v>
      </c>
      <c r="V81" s="27">
        <v>3</v>
      </c>
      <c r="W81" s="27">
        <v>4</v>
      </c>
      <c r="X81" s="27">
        <v>5</v>
      </c>
      <c r="Y81" s="27">
        <v>6</v>
      </c>
      <c r="Z81" s="27">
        <v>7</v>
      </c>
      <c r="AA81" s="27">
        <v>8</v>
      </c>
      <c r="AB81" s="27">
        <v>9</v>
      </c>
      <c r="AC81" s="27">
        <v>10</v>
      </c>
      <c r="AD81" s="27">
        <v>11</v>
      </c>
      <c r="AE81" s="27">
        <v>12</v>
      </c>
      <c r="AF81" s="811"/>
      <c r="AG81" s="27">
        <v>1</v>
      </c>
      <c r="AH81" s="27">
        <v>2</v>
      </c>
      <c r="AI81" s="27">
        <v>3</v>
      </c>
      <c r="AJ81" s="27">
        <v>4</v>
      </c>
      <c r="AK81" s="27">
        <v>5</v>
      </c>
      <c r="AL81" s="27">
        <v>6</v>
      </c>
      <c r="AM81" s="27">
        <v>7</v>
      </c>
      <c r="AN81" s="27">
        <v>8</v>
      </c>
      <c r="AO81" s="27">
        <v>9</v>
      </c>
      <c r="AP81" s="27">
        <v>10</v>
      </c>
      <c r="AQ81" s="27">
        <v>11</v>
      </c>
      <c r="AR81" s="27">
        <v>12</v>
      </c>
      <c r="AS81" s="27" t="s">
        <v>16</v>
      </c>
      <c r="AT81" s="181">
        <v>1</v>
      </c>
      <c r="AU81" s="181">
        <v>2</v>
      </c>
      <c r="AV81" s="181">
        <v>3</v>
      </c>
      <c r="AW81" s="181">
        <v>4</v>
      </c>
      <c r="AX81" s="181">
        <v>5</v>
      </c>
      <c r="AY81" s="181">
        <v>6</v>
      </c>
      <c r="AZ81" s="181">
        <v>7</v>
      </c>
      <c r="BA81" s="181">
        <v>8</v>
      </c>
      <c r="BB81" s="181">
        <v>9</v>
      </c>
      <c r="BC81" s="181">
        <v>10</v>
      </c>
      <c r="BD81" s="181">
        <v>11</v>
      </c>
      <c r="BE81" s="181">
        <v>12</v>
      </c>
      <c r="BF81" s="27" t="s">
        <v>16</v>
      </c>
      <c r="BG81" s="802"/>
      <c r="BH81" s="802"/>
      <c r="BI81" s="805"/>
      <c r="BJ81" s="7"/>
      <c r="BK81" s="28"/>
      <c r="BL81" s="28"/>
      <c r="BM81" s="28"/>
      <c r="BN81" s="28"/>
      <c r="BO81" s="28"/>
      <c r="BP81" s="28"/>
      <c r="BQ81" s="28"/>
      <c r="BR81" s="28"/>
      <c r="BS81" s="28"/>
      <c r="BT81" s="28"/>
      <c r="BU81" s="28"/>
      <c r="BV81" s="28"/>
      <c r="BW81" s="28"/>
      <c r="BX81" s="28"/>
      <c r="BY81" s="28"/>
      <c r="BZ81" s="28"/>
      <c r="CA81" s="28"/>
      <c r="CB81" s="28"/>
    </row>
    <row r="82" spans="1:81" s="7" customFormat="1" ht="24.75" customHeight="1" thickBot="1" x14ac:dyDescent="0.25">
      <c r="A82" s="37"/>
      <c r="B82" s="211" t="s">
        <v>281</v>
      </c>
      <c r="C82" s="29" t="s">
        <v>162</v>
      </c>
      <c r="D82" s="210">
        <v>126</v>
      </c>
      <c r="E82" s="81">
        <f>21*2</f>
        <v>42</v>
      </c>
      <c r="F82" s="30">
        <v>42</v>
      </c>
      <c r="G82" s="602">
        <v>42</v>
      </c>
      <c r="H82" s="30"/>
      <c r="I82" s="30"/>
      <c r="J82" s="30"/>
      <c r="K82" s="30"/>
      <c r="L82" s="30"/>
      <c r="M82" s="30"/>
      <c r="N82" s="30"/>
      <c r="O82" s="30"/>
      <c r="P82" s="30"/>
      <c r="Q82" s="31">
        <f>SUM(E82:P82)</f>
        <v>126</v>
      </c>
      <c r="R82" s="82" t="s">
        <v>33</v>
      </c>
      <c r="S82" s="83">
        <v>8800</v>
      </c>
      <c r="T82" s="83">
        <v>8000</v>
      </c>
      <c r="U82" s="32">
        <v>8000</v>
      </c>
      <c r="V82" s="32">
        <v>8000</v>
      </c>
      <c r="W82" s="32"/>
      <c r="X82" s="32"/>
      <c r="Y82" s="32"/>
      <c r="Z82" s="32"/>
      <c r="AA82" s="32"/>
      <c r="AB82" s="32"/>
      <c r="AC82" s="32"/>
      <c r="AD82" s="32"/>
      <c r="AE82" s="32"/>
      <c r="AF82" s="68">
        <f>SUM(Q82*S82)</f>
        <v>1108800</v>
      </c>
      <c r="AG82" s="69">
        <f t="shared" ref="AG82" si="274">T82*E82</f>
        <v>336000</v>
      </c>
      <c r="AH82" s="69">
        <f t="shared" ref="AH82" si="275">U82*F82</f>
        <v>336000</v>
      </c>
      <c r="AI82" s="69">
        <f t="shared" ref="AI82" si="276">V82*G82</f>
        <v>336000</v>
      </c>
      <c r="AJ82" s="69">
        <f t="shared" ref="AJ82" si="277">W82*H82</f>
        <v>0</v>
      </c>
      <c r="AK82" s="69">
        <f t="shared" ref="AK82" si="278">X82*I82</f>
        <v>0</v>
      </c>
      <c r="AL82" s="69">
        <f t="shared" ref="AL82" si="279">Y82*J82</f>
        <v>0</v>
      </c>
      <c r="AM82" s="69">
        <f t="shared" ref="AM82" si="280">Z82*K82</f>
        <v>0</v>
      </c>
      <c r="AN82" s="69">
        <f t="shared" ref="AN82" si="281">AA82*L82</f>
        <v>0</v>
      </c>
      <c r="AO82" s="69">
        <f t="shared" ref="AO82" si="282">AB82*M82</f>
        <v>0</v>
      </c>
      <c r="AP82" s="69">
        <f t="shared" ref="AP82" si="283">AC82*N82</f>
        <v>0</v>
      </c>
      <c r="AQ82" s="69">
        <f t="shared" ref="AQ82" si="284">AD82*O82</f>
        <v>0</v>
      </c>
      <c r="AR82" s="69">
        <f t="shared" ref="AR82" si="285">AE82*P82</f>
        <v>0</v>
      </c>
      <c r="AS82" s="70">
        <f>SUM(AG82:AR82)</f>
        <v>1008000</v>
      </c>
      <c r="AT82" s="69">
        <f>SUM(AG82*4%)</f>
        <v>13440</v>
      </c>
      <c r="AU82" s="69">
        <f>SUM(AH82*4%)</f>
        <v>13440</v>
      </c>
      <c r="AV82" s="69">
        <f>SUM(AI82*4%)</f>
        <v>13440</v>
      </c>
      <c r="AW82" s="69">
        <f t="shared" ref="AW82" si="286">SUM(AJ82*14%)</f>
        <v>0</v>
      </c>
      <c r="AX82" s="69">
        <f t="shared" ref="AX82" si="287">SUM(AK82*14%)</f>
        <v>0</v>
      </c>
      <c r="AY82" s="69">
        <f t="shared" ref="AY82" si="288">SUM(AL82*14%)</f>
        <v>0</v>
      </c>
      <c r="AZ82" s="69">
        <f t="shared" ref="AZ82" si="289">SUM(AM82*14%)</f>
        <v>0</v>
      </c>
      <c r="BA82" s="69">
        <f t="shared" ref="BA82" si="290">SUM(AN82*14%)</f>
        <v>0</v>
      </c>
      <c r="BB82" s="69">
        <f t="shared" ref="BB82" si="291">SUM(AO82*14%)</f>
        <v>0</v>
      </c>
      <c r="BC82" s="69">
        <f t="shared" ref="BC82" si="292">SUM(AP82*14%)</f>
        <v>0</v>
      </c>
      <c r="BD82" s="69">
        <f t="shared" ref="BD82" si="293">SUM(AQ82*14%)</f>
        <v>0</v>
      </c>
      <c r="BE82" s="69">
        <f t="shared" ref="BE82" si="294">SUM(AR82*14%)</f>
        <v>0</v>
      </c>
      <c r="BF82" s="71">
        <f t="shared" ref="BF82" si="295">SUM(AT82:BE82)</f>
        <v>40320</v>
      </c>
      <c r="BG82" s="72">
        <f>AF82-AS82-BF82</f>
        <v>60480</v>
      </c>
      <c r="BH82" s="73">
        <f>S82*D82</f>
        <v>1108800</v>
      </c>
      <c r="BI82" s="74">
        <f t="shared" ref="BI82" si="296">BH82-AS82-BF82</f>
        <v>60480</v>
      </c>
      <c r="BJ82" s="167">
        <f>SUM(Q82/D82)</f>
        <v>1</v>
      </c>
      <c r="BK82" s="178"/>
      <c r="BL82" s="33"/>
      <c r="BM82" s="33"/>
      <c r="BN82" s="33"/>
      <c r="BO82" s="33"/>
      <c r="BP82" s="39"/>
      <c r="BQ82" s="39"/>
      <c r="BR82" s="39"/>
      <c r="BS82" s="39"/>
      <c r="BT82" s="39"/>
      <c r="BU82" s="39"/>
      <c r="BV82" s="39"/>
      <c r="BW82" s="39"/>
      <c r="BX82" s="39"/>
      <c r="BY82" s="39"/>
      <c r="BZ82" s="39"/>
      <c r="CA82" s="39"/>
      <c r="CB82" s="39"/>
    </row>
    <row r="83" spans="1:81" s="35" customFormat="1" ht="24.75" customHeight="1" thickBot="1" x14ac:dyDescent="0.25">
      <c r="A83" s="40"/>
      <c r="B83" s="41" t="s">
        <v>5</v>
      </c>
      <c r="C83" s="41"/>
      <c r="D83" s="42"/>
      <c r="E83" s="43"/>
      <c r="F83" s="43"/>
      <c r="G83" s="43"/>
      <c r="H83" s="43"/>
      <c r="I83" s="43"/>
      <c r="J83" s="43"/>
      <c r="K83" s="43"/>
      <c r="L83" s="43"/>
      <c r="M83" s="43"/>
      <c r="N83" s="43"/>
      <c r="O83" s="43"/>
      <c r="P83" s="43"/>
      <c r="Q83" s="44"/>
      <c r="R83" s="76"/>
      <c r="S83" s="42"/>
      <c r="T83" s="45"/>
      <c r="U83" s="45"/>
      <c r="V83" s="45"/>
      <c r="W83" s="45"/>
      <c r="X83" s="45"/>
      <c r="Y83" s="45"/>
      <c r="Z83" s="45"/>
      <c r="AA83" s="45"/>
      <c r="AB83" s="45"/>
      <c r="AC83" s="45"/>
      <c r="AD83" s="45"/>
      <c r="AE83" s="45"/>
      <c r="AF83" s="77">
        <f t="shared" ref="AF83:BF83" si="297">SUM(AF82:AF82)</f>
        <v>1108800</v>
      </c>
      <c r="AG83" s="77">
        <f t="shared" si="297"/>
        <v>336000</v>
      </c>
      <c r="AH83" s="77">
        <f t="shared" si="297"/>
        <v>336000</v>
      </c>
      <c r="AI83" s="77">
        <f t="shared" si="297"/>
        <v>336000</v>
      </c>
      <c r="AJ83" s="77">
        <f t="shared" si="297"/>
        <v>0</v>
      </c>
      <c r="AK83" s="77">
        <f t="shared" si="297"/>
        <v>0</v>
      </c>
      <c r="AL83" s="77">
        <f t="shared" si="297"/>
        <v>0</v>
      </c>
      <c r="AM83" s="77">
        <f t="shared" si="297"/>
        <v>0</v>
      </c>
      <c r="AN83" s="77">
        <f t="shared" si="297"/>
        <v>0</v>
      </c>
      <c r="AO83" s="77">
        <f t="shared" si="297"/>
        <v>0</v>
      </c>
      <c r="AP83" s="77">
        <f t="shared" si="297"/>
        <v>0</v>
      </c>
      <c r="AQ83" s="77">
        <f t="shared" si="297"/>
        <v>0</v>
      </c>
      <c r="AR83" s="77">
        <f t="shared" si="297"/>
        <v>0</v>
      </c>
      <c r="AS83" s="77">
        <f t="shared" si="297"/>
        <v>1008000</v>
      </c>
      <c r="AT83" s="77">
        <f t="shared" si="297"/>
        <v>13440</v>
      </c>
      <c r="AU83" s="77">
        <f t="shared" si="297"/>
        <v>13440</v>
      </c>
      <c r="AV83" s="77">
        <f t="shared" si="297"/>
        <v>13440</v>
      </c>
      <c r="AW83" s="77">
        <f t="shared" si="297"/>
        <v>0</v>
      </c>
      <c r="AX83" s="77">
        <f t="shared" si="297"/>
        <v>0</v>
      </c>
      <c r="AY83" s="77">
        <f t="shared" si="297"/>
        <v>0</v>
      </c>
      <c r="AZ83" s="77">
        <f t="shared" si="297"/>
        <v>0</v>
      </c>
      <c r="BA83" s="77">
        <f t="shared" si="297"/>
        <v>0</v>
      </c>
      <c r="BB83" s="77">
        <f t="shared" si="297"/>
        <v>0</v>
      </c>
      <c r="BC83" s="77">
        <f t="shared" si="297"/>
        <v>0</v>
      </c>
      <c r="BD83" s="77">
        <f t="shared" si="297"/>
        <v>0</v>
      </c>
      <c r="BE83" s="77">
        <f t="shared" si="297"/>
        <v>0</v>
      </c>
      <c r="BF83" s="77">
        <f t="shared" si="297"/>
        <v>40320</v>
      </c>
      <c r="BG83" s="78">
        <f>AF83-AS83-BF83</f>
        <v>60480</v>
      </c>
      <c r="BH83" s="77">
        <f>SUM(BH82:BH82)</f>
        <v>1108800</v>
      </c>
      <c r="BI83" s="77">
        <f>SUM(BI82:BI82)</f>
        <v>60480</v>
      </c>
      <c r="BJ83" s="168">
        <f>SUM(BJ82:BJ82)/1</f>
        <v>1</v>
      </c>
      <c r="BK83" s="175"/>
      <c r="BL83" s="46"/>
      <c r="BM83" s="46"/>
      <c r="BN83" s="46"/>
      <c r="BO83" s="46"/>
      <c r="BP83" s="46"/>
      <c r="BQ83" s="46"/>
      <c r="BR83" s="46"/>
      <c r="BS83" s="46"/>
      <c r="BT83" s="46"/>
      <c r="BU83" s="46"/>
      <c r="BV83" s="46"/>
      <c r="BW83" s="46"/>
      <c r="BX83" s="46"/>
      <c r="BY83" s="46"/>
      <c r="BZ83" s="46"/>
      <c r="CA83" s="46"/>
      <c r="CB83" s="46"/>
    </row>
    <row r="84" spans="1:81" s="21" customFormat="1" ht="24.75" customHeight="1" x14ac:dyDescent="0.2">
      <c r="A84" s="47"/>
      <c r="D84" s="47"/>
      <c r="E84" s="47"/>
      <c r="F84" s="47"/>
      <c r="G84" s="47"/>
      <c r="H84" s="47"/>
      <c r="I84" s="47"/>
      <c r="J84" s="47"/>
      <c r="K84" s="47"/>
      <c r="L84" s="47"/>
      <c r="M84" s="47"/>
      <c r="N84" s="47"/>
      <c r="O84" s="47"/>
      <c r="P84" s="47"/>
      <c r="Q84" s="47"/>
      <c r="R84" s="47"/>
      <c r="AE84" s="36"/>
      <c r="AS84" s="48"/>
      <c r="AT84" s="567">
        <f>SUM(AG82+AT82)</f>
        <v>349440</v>
      </c>
      <c r="BF84" s="49">
        <f>SUM(AS83+BF83)</f>
        <v>1048320</v>
      </c>
      <c r="BG84" s="50">
        <f>AF83-AS83-BF83</f>
        <v>60480</v>
      </c>
      <c r="BH84" s="51">
        <f>SUM(BI83+AS83+BF83)</f>
        <v>1108800</v>
      </c>
      <c r="BI84" s="52">
        <f>SUM(BG83)</f>
        <v>60480</v>
      </c>
      <c r="BJ84" s="169" t="s">
        <v>37</v>
      </c>
      <c r="BK84" s="176"/>
      <c r="BL84" s="25"/>
      <c r="BM84" s="25"/>
      <c r="BN84" s="25"/>
      <c r="BO84" s="25"/>
      <c r="BP84" s="25"/>
      <c r="BQ84" s="25"/>
      <c r="BR84" s="25"/>
      <c r="BS84" s="25"/>
      <c r="BT84" s="25"/>
      <c r="BU84" s="25"/>
      <c r="BV84" s="25"/>
      <c r="BW84" s="25"/>
      <c r="BX84" s="25"/>
      <c r="BY84" s="25"/>
      <c r="BZ84" s="25"/>
      <c r="CA84" s="25"/>
      <c r="CB84" s="25"/>
      <c r="CC84" s="25"/>
    </row>
    <row r="85" spans="1:81" s="21" customFormat="1" ht="24.75" customHeight="1" x14ac:dyDescent="0.2">
      <c r="A85" s="47"/>
      <c r="D85" s="47"/>
      <c r="E85" s="47"/>
      <c r="F85" s="47"/>
      <c r="G85" s="47"/>
      <c r="H85" s="47"/>
      <c r="I85" s="47"/>
      <c r="J85" s="47"/>
      <c r="K85" s="47"/>
      <c r="L85" s="47"/>
      <c r="M85" s="47"/>
      <c r="N85" s="47"/>
      <c r="O85" s="47"/>
      <c r="P85" s="47"/>
      <c r="Q85" s="47"/>
      <c r="R85" s="47"/>
      <c r="AE85" s="36"/>
      <c r="AS85" s="36"/>
      <c r="AT85" s="409">
        <f>SUM(AG83+AT83)</f>
        <v>349440</v>
      </c>
      <c r="AU85" s="409">
        <f t="shared" ref="AU85" si="298">SUM(AH83+AU83)</f>
        <v>349440</v>
      </c>
      <c r="AV85" s="409">
        <f t="shared" ref="AV85" si="299">SUM(AI83+AV83)</f>
        <v>349440</v>
      </c>
      <c r="AW85" s="409">
        <f t="shared" ref="AW85" si="300">SUM(AJ83+AW83)</f>
        <v>0</v>
      </c>
      <c r="AX85" s="409">
        <f t="shared" ref="AX85" si="301">SUM(AK83+AX83)</f>
        <v>0</v>
      </c>
      <c r="AY85" s="409">
        <f t="shared" ref="AY85" si="302">SUM(AL83+AY83)</f>
        <v>0</v>
      </c>
      <c r="AZ85" s="409">
        <f t="shared" ref="AZ85" si="303">SUM(AM83+AZ83)</f>
        <v>0</v>
      </c>
      <c r="BA85" s="409">
        <f t="shared" ref="BA85" si="304">SUM(AN83+BA83)</f>
        <v>0</v>
      </c>
      <c r="BB85" s="409">
        <f t="shared" ref="BB85" si="305">SUM(AO83+BB83)</f>
        <v>0</v>
      </c>
      <c r="BC85" s="409">
        <f t="shared" ref="BC85" si="306">SUM(AP83+BC83)</f>
        <v>0</v>
      </c>
      <c r="BD85" s="409">
        <f t="shared" ref="BD85" si="307">SUM(AQ83+BD83)</f>
        <v>0</v>
      </c>
      <c r="BE85" s="409">
        <f t="shared" ref="BE85" si="308">SUM(AR83+BE83)</f>
        <v>0</v>
      </c>
      <c r="BF85" s="409">
        <f>SUM(AT85:BE85)</f>
        <v>1048320</v>
      </c>
      <c r="BG85" s="36"/>
      <c r="BH85" s="53"/>
      <c r="BI85" s="54">
        <f>SUM(BI83-BI84)</f>
        <v>0</v>
      </c>
      <c r="BJ85" s="169" t="s">
        <v>36</v>
      </c>
      <c r="BK85" s="176"/>
      <c r="BL85" s="25"/>
      <c r="BM85" s="25"/>
      <c r="BN85" s="25"/>
      <c r="BO85" s="25"/>
      <c r="BP85" s="25"/>
      <c r="BQ85" s="25"/>
      <c r="BR85" s="25"/>
      <c r="BS85" s="25"/>
      <c r="BT85" s="25"/>
      <c r="BU85" s="25"/>
      <c r="BV85" s="25"/>
      <c r="BW85" s="25"/>
      <c r="BX85" s="25"/>
      <c r="BY85" s="25"/>
      <c r="BZ85" s="25"/>
      <c r="CA85" s="25"/>
      <c r="CB85" s="25"/>
      <c r="CC85" s="25"/>
    </row>
    <row r="86" spans="1:81" s="21" customFormat="1" ht="24.75" customHeight="1" x14ac:dyDescent="0.2">
      <c r="A86" s="47"/>
      <c r="D86" s="47"/>
      <c r="E86" s="47"/>
      <c r="F86" s="47"/>
      <c r="G86" s="47"/>
      <c r="H86" s="47"/>
      <c r="I86" s="47"/>
      <c r="J86" s="47"/>
      <c r="K86" s="47"/>
      <c r="L86" s="47"/>
      <c r="M86" s="47"/>
      <c r="N86" s="47"/>
      <c r="O86" s="47"/>
      <c r="P86" s="47"/>
      <c r="Q86" s="47"/>
      <c r="R86" s="47"/>
      <c r="AE86" s="36"/>
      <c r="AS86" s="36"/>
      <c r="AT86" s="567"/>
      <c r="BF86" s="36"/>
      <c r="BG86" s="36"/>
      <c r="BH86" s="53"/>
      <c r="BI86" s="54"/>
      <c r="BJ86" s="169"/>
      <c r="BK86" s="176"/>
      <c r="BL86" s="25"/>
      <c r="BM86" s="25"/>
      <c r="BN86" s="25"/>
      <c r="BO86" s="25"/>
      <c r="BP86" s="25"/>
      <c r="BQ86" s="25"/>
      <c r="BR86" s="25"/>
      <c r="BS86" s="25"/>
      <c r="BT86" s="25"/>
      <c r="BU86" s="25"/>
      <c r="BV86" s="25"/>
      <c r="BW86" s="25"/>
      <c r="BX86" s="25"/>
      <c r="BY86" s="25"/>
      <c r="BZ86" s="25"/>
      <c r="CA86" s="25"/>
      <c r="CB86" s="25"/>
      <c r="CC86" s="25"/>
    </row>
    <row r="87" spans="1:81" s="6" customFormat="1" ht="24.75" customHeight="1" x14ac:dyDescent="0.2">
      <c r="A87" s="55"/>
      <c r="C87" s="55"/>
      <c r="E87" s="65"/>
      <c r="F87" s="65"/>
      <c r="G87" s="65"/>
      <c r="H87" s="65"/>
      <c r="I87" s="65"/>
      <c r="J87" s="65"/>
      <c r="K87" s="65"/>
      <c r="L87" s="65"/>
      <c r="M87" s="65"/>
      <c r="N87" s="65"/>
      <c r="O87" s="65"/>
      <c r="P87" s="65"/>
      <c r="Q87" s="65"/>
      <c r="R87" s="8"/>
      <c r="T87" s="66"/>
      <c r="U87" s="66"/>
      <c r="V87" s="66"/>
      <c r="W87" s="66"/>
      <c r="X87" s="66"/>
      <c r="Y87" s="66"/>
      <c r="Z87" s="66"/>
      <c r="AA87" s="66"/>
      <c r="AB87" s="66"/>
      <c r="AC87" s="66"/>
      <c r="AD87" s="66"/>
      <c r="AE87" s="66"/>
      <c r="AF87" s="59"/>
      <c r="AG87" s="48"/>
      <c r="AH87" s="48"/>
      <c r="AI87" s="48"/>
      <c r="AJ87" s="48"/>
      <c r="AK87" s="48"/>
      <c r="AL87" s="48"/>
      <c r="AM87" s="48"/>
      <c r="AN87" s="48"/>
      <c r="AO87" s="48"/>
      <c r="AP87" s="48"/>
      <c r="AQ87" s="48"/>
      <c r="AR87" s="48"/>
      <c r="AS87" s="48"/>
      <c r="AT87" s="48"/>
      <c r="AU87" s="48"/>
      <c r="AV87" s="48"/>
      <c r="AW87" s="48"/>
      <c r="AX87" s="48"/>
      <c r="AY87" s="48"/>
      <c r="AZ87" s="48"/>
      <c r="BA87" s="48"/>
      <c r="BB87" s="48"/>
      <c r="BC87" s="48"/>
      <c r="BD87" s="48"/>
      <c r="BE87" s="48"/>
      <c r="BF87" s="48"/>
      <c r="BG87" s="48"/>
      <c r="BH87" s="48"/>
      <c r="BI87" s="48"/>
      <c r="BJ87" s="55"/>
      <c r="BK87" s="172"/>
      <c r="BL87" s="28"/>
      <c r="BM87" s="28"/>
      <c r="BN87" s="28"/>
      <c r="BO87" s="28"/>
      <c r="BP87" s="28"/>
      <c r="BQ87" s="28"/>
      <c r="BR87" s="28"/>
      <c r="BS87" s="28"/>
      <c r="BT87" s="28"/>
      <c r="BU87" s="28"/>
      <c r="BV87" s="28"/>
      <c r="BW87" s="28"/>
      <c r="BX87" s="28"/>
      <c r="BY87" s="28"/>
      <c r="BZ87" s="28"/>
      <c r="CA87" s="28"/>
      <c r="CB87" s="28"/>
    </row>
    <row r="88" spans="1:81" s="6" customFormat="1" ht="15.75" x14ac:dyDescent="0.2">
      <c r="A88" s="55"/>
      <c r="C88" s="55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47"/>
      <c r="R88" s="8"/>
      <c r="AE88" s="63"/>
      <c r="AF88" s="59"/>
      <c r="AS88" s="64"/>
      <c r="BF88" s="64"/>
      <c r="BG88" s="64"/>
      <c r="BH88" s="191"/>
      <c r="BI88" s="191"/>
      <c r="BJ88" s="55"/>
      <c r="BK88" s="172"/>
      <c r="BL88" s="28"/>
      <c r="BM88" s="28"/>
      <c r="BN88" s="28"/>
      <c r="BO88" s="28"/>
      <c r="BP88" s="28"/>
      <c r="BQ88" s="28"/>
      <c r="BR88" s="28"/>
      <c r="BS88" s="28"/>
      <c r="BT88" s="28"/>
      <c r="BU88" s="28"/>
      <c r="BV88" s="28"/>
      <c r="BW88" s="28"/>
      <c r="BX88" s="28"/>
      <c r="BY88" s="28"/>
      <c r="BZ88" s="28"/>
      <c r="CA88" s="28"/>
      <c r="CB88" s="28"/>
    </row>
    <row r="89" spans="1:81" s="6" customFormat="1" ht="15.75" x14ac:dyDescent="0.2">
      <c r="A89" s="55"/>
      <c r="C89" s="55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47"/>
      <c r="R89" s="8"/>
      <c r="AE89" s="63"/>
      <c r="AF89" s="59"/>
      <c r="AS89" s="64"/>
      <c r="BF89" s="64"/>
      <c r="BG89" s="64"/>
      <c r="BH89" s="191"/>
      <c r="BI89" s="191"/>
      <c r="BJ89" s="55"/>
      <c r="BK89" s="172"/>
      <c r="BL89" s="28"/>
      <c r="BM89" s="28"/>
      <c r="BN89" s="28"/>
      <c r="BO89" s="28"/>
      <c r="BP89" s="28"/>
      <c r="BQ89" s="28"/>
      <c r="BR89" s="28"/>
      <c r="BS89" s="28"/>
      <c r="BT89" s="28"/>
      <c r="BU89" s="28"/>
      <c r="BV89" s="28"/>
      <c r="BW89" s="28"/>
      <c r="BX89" s="28"/>
      <c r="BY89" s="28"/>
      <c r="BZ89" s="28"/>
      <c r="CA89" s="28"/>
      <c r="CB89" s="28"/>
    </row>
    <row r="90" spans="1:81" s="6" customFormat="1" ht="15.75" x14ac:dyDescent="0.2">
      <c r="A90" s="55"/>
      <c r="C90" s="55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47"/>
      <c r="R90" s="8"/>
      <c r="AE90" s="63"/>
      <c r="AF90" s="59"/>
      <c r="AS90" s="64"/>
      <c r="BF90" s="64"/>
      <c r="BG90" s="64"/>
      <c r="BH90" s="191"/>
      <c r="BI90" s="191"/>
      <c r="BJ90" s="55"/>
      <c r="BK90" s="172"/>
      <c r="BL90" s="28"/>
      <c r="BM90" s="28"/>
      <c r="BN90" s="28"/>
      <c r="BO90" s="28"/>
      <c r="BP90" s="28"/>
      <c r="BQ90" s="28"/>
      <c r="BR90" s="28"/>
      <c r="BS90" s="28"/>
      <c r="BT90" s="28"/>
      <c r="BU90" s="28"/>
      <c r="BV90" s="28"/>
      <c r="BW90" s="28"/>
      <c r="BX90" s="28"/>
      <c r="BY90" s="28"/>
      <c r="BZ90" s="28"/>
      <c r="CA90" s="28"/>
      <c r="CB90" s="28"/>
    </row>
    <row r="91" spans="1:81" s="6" customFormat="1" ht="15.75" x14ac:dyDescent="0.2">
      <c r="A91" s="55"/>
      <c r="C91" s="55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47"/>
      <c r="R91" s="8"/>
      <c r="AE91" s="63"/>
      <c r="AF91" s="59"/>
      <c r="AS91" s="64"/>
      <c r="BF91" s="64"/>
      <c r="BG91" s="64"/>
      <c r="BH91" s="191"/>
      <c r="BI91" s="191"/>
      <c r="BJ91" s="55"/>
      <c r="BK91" s="172"/>
      <c r="BL91" s="28"/>
      <c r="BM91" s="28"/>
      <c r="BN91" s="28"/>
      <c r="BO91" s="28"/>
      <c r="BP91" s="28"/>
      <c r="BQ91" s="28"/>
      <c r="BR91" s="28"/>
      <c r="BS91" s="28"/>
      <c r="BT91" s="28"/>
      <c r="BU91" s="28"/>
      <c r="BV91" s="28"/>
      <c r="BW91" s="28"/>
      <c r="BX91" s="28"/>
      <c r="BY91" s="28"/>
      <c r="BZ91" s="28"/>
      <c r="CA91" s="28"/>
      <c r="CB91" s="28"/>
    </row>
    <row r="92" spans="1:81" s="6" customFormat="1" ht="15.75" x14ac:dyDescent="0.2">
      <c r="A92" s="55"/>
      <c r="C92" s="55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47"/>
      <c r="R92" s="8"/>
      <c r="AE92" s="63"/>
      <c r="AF92" s="59"/>
      <c r="AS92" s="64"/>
      <c r="BF92" s="64"/>
      <c r="BG92" s="64"/>
      <c r="BH92" s="191"/>
      <c r="BI92" s="191"/>
      <c r="BJ92" s="55"/>
      <c r="BK92" s="172"/>
      <c r="BL92" s="28"/>
      <c r="BM92" s="28"/>
      <c r="BN92" s="28"/>
      <c r="BO92" s="28"/>
      <c r="BP92" s="28"/>
      <c r="BQ92" s="28"/>
      <c r="BR92" s="28"/>
      <c r="BS92" s="28"/>
      <c r="BT92" s="28"/>
      <c r="BU92" s="28"/>
      <c r="BV92" s="28"/>
      <c r="BW92" s="28"/>
      <c r="BX92" s="28"/>
      <c r="BY92" s="28"/>
      <c r="BZ92" s="28"/>
      <c r="CA92" s="28"/>
      <c r="CB92" s="28"/>
    </row>
    <row r="93" spans="1:81" s="6" customFormat="1" ht="15.75" x14ac:dyDescent="0.2">
      <c r="A93" s="55"/>
      <c r="C93" s="55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47"/>
      <c r="R93" s="8"/>
      <c r="AE93" s="63"/>
      <c r="AF93" s="59"/>
      <c r="AS93" s="64"/>
      <c r="BF93" s="64"/>
      <c r="BG93" s="64"/>
      <c r="BH93" s="191"/>
      <c r="BI93" s="191"/>
      <c r="BJ93" s="55"/>
      <c r="BK93" s="172"/>
      <c r="BL93" s="28"/>
      <c r="BM93" s="28"/>
      <c r="BN93" s="28"/>
      <c r="BO93" s="28"/>
      <c r="BP93" s="28"/>
      <c r="BQ93" s="28"/>
      <c r="BR93" s="28"/>
      <c r="BS93" s="28"/>
      <c r="BT93" s="28"/>
      <c r="BU93" s="28"/>
      <c r="BV93" s="28"/>
      <c r="BW93" s="28"/>
      <c r="BX93" s="28"/>
      <c r="BY93" s="28"/>
      <c r="BZ93" s="28"/>
      <c r="CA93" s="28"/>
      <c r="CB93" s="28"/>
    </row>
    <row r="94" spans="1:81" s="6" customFormat="1" ht="15.75" x14ac:dyDescent="0.2">
      <c r="A94" s="55"/>
      <c r="C94" s="55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47"/>
      <c r="R94" s="8"/>
      <c r="AE94" s="63"/>
      <c r="AF94" s="59"/>
      <c r="AS94" s="64"/>
      <c r="BF94" s="64"/>
      <c r="BG94" s="64"/>
      <c r="BH94" s="191"/>
      <c r="BI94" s="191"/>
      <c r="BJ94" s="55"/>
      <c r="BK94" s="172"/>
      <c r="BL94" s="28"/>
      <c r="BM94" s="28"/>
      <c r="BN94" s="28"/>
      <c r="BO94" s="28"/>
      <c r="BP94" s="28"/>
      <c r="BQ94" s="28"/>
      <c r="BR94" s="28"/>
      <c r="BS94" s="28"/>
      <c r="BT94" s="28"/>
      <c r="BU94" s="28"/>
      <c r="BV94" s="28"/>
      <c r="BW94" s="28"/>
      <c r="BX94" s="28"/>
      <c r="BY94" s="28"/>
      <c r="BZ94" s="28"/>
      <c r="CA94" s="28"/>
      <c r="CB94" s="28"/>
    </row>
    <row r="95" spans="1:81" s="6" customFormat="1" ht="15.75" x14ac:dyDescent="0.2">
      <c r="A95" s="55"/>
      <c r="C95" s="55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47"/>
      <c r="R95" s="8"/>
      <c r="AE95" s="63"/>
      <c r="AF95" s="59"/>
      <c r="AS95" s="64"/>
      <c r="BF95" s="64"/>
      <c r="BG95" s="64"/>
      <c r="BH95" s="191"/>
      <c r="BI95" s="191"/>
      <c r="BJ95" s="55"/>
      <c r="BK95" s="172"/>
      <c r="BL95" s="28"/>
      <c r="BM95" s="28"/>
      <c r="BN95" s="28"/>
      <c r="BO95" s="28"/>
      <c r="BP95" s="28"/>
      <c r="BQ95" s="28"/>
      <c r="BR95" s="28"/>
      <c r="BS95" s="28"/>
      <c r="BT95" s="28"/>
      <c r="BU95" s="28"/>
      <c r="BV95" s="28"/>
      <c r="BW95" s="28"/>
      <c r="BX95" s="28"/>
      <c r="BY95" s="28"/>
      <c r="BZ95" s="28"/>
      <c r="CA95" s="28"/>
      <c r="CB95" s="28"/>
    </row>
    <row r="96" spans="1:81" s="6" customFormat="1" ht="15.75" x14ac:dyDescent="0.2">
      <c r="A96" s="55"/>
      <c r="C96" s="55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47"/>
      <c r="R96" s="8"/>
      <c r="AE96" s="63"/>
      <c r="AF96" s="59"/>
      <c r="AG96" s="569">
        <f>SUM(AG94+AG82+AG60)</f>
        <v>371000</v>
      </c>
      <c r="AS96" s="64"/>
      <c r="BF96" s="64"/>
      <c r="BG96" s="64"/>
      <c r="BH96" s="191"/>
      <c r="BI96" s="191"/>
      <c r="BJ96" s="55"/>
      <c r="BK96" s="172"/>
      <c r="BL96" s="28"/>
      <c r="BM96" s="28"/>
      <c r="BN96" s="28"/>
      <c r="BO96" s="28"/>
      <c r="BP96" s="28"/>
      <c r="BQ96" s="28"/>
      <c r="BR96" s="28"/>
      <c r="BS96" s="28"/>
      <c r="BT96" s="28"/>
      <c r="BU96" s="28"/>
      <c r="BV96" s="28"/>
      <c r="BW96" s="28"/>
      <c r="BX96" s="28"/>
      <c r="BY96" s="28"/>
      <c r="BZ96" s="28"/>
      <c r="CA96" s="28"/>
      <c r="CB96" s="28"/>
    </row>
    <row r="97" spans="1:80" s="6" customFormat="1" ht="15.75" x14ac:dyDescent="0.2">
      <c r="A97" s="55"/>
      <c r="C97" s="55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47"/>
      <c r="R97" s="8"/>
      <c r="AE97" s="63"/>
      <c r="AF97" s="59"/>
      <c r="AS97" s="64"/>
      <c r="BF97" s="64"/>
      <c r="BG97" s="64"/>
      <c r="BH97" s="191"/>
      <c r="BI97" s="191"/>
      <c r="BJ97" s="55"/>
      <c r="BK97" s="172"/>
      <c r="BL97" s="28"/>
      <c r="BM97" s="28"/>
      <c r="BN97" s="28"/>
      <c r="BO97" s="28"/>
      <c r="BP97" s="28"/>
      <c r="BQ97" s="28"/>
      <c r="BR97" s="28"/>
      <c r="BS97" s="28"/>
      <c r="BT97" s="28"/>
      <c r="BU97" s="28"/>
      <c r="BV97" s="28"/>
      <c r="BW97" s="28"/>
      <c r="BX97" s="28"/>
      <c r="BY97" s="28"/>
      <c r="BZ97" s="28"/>
      <c r="CA97" s="28"/>
      <c r="CB97" s="28"/>
    </row>
    <row r="98" spans="1:80" s="6" customFormat="1" ht="15.75" x14ac:dyDescent="0.2">
      <c r="A98" s="55"/>
      <c r="C98" s="55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47"/>
      <c r="R98" s="8"/>
      <c r="AE98" s="63"/>
      <c r="AF98" s="59"/>
      <c r="AS98" s="64"/>
      <c r="BF98" s="64"/>
      <c r="BG98" s="64"/>
      <c r="BH98" s="191"/>
      <c r="BI98" s="191"/>
      <c r="BJ98" s="55"/>
      <c r="BK98" s="172"/>
      <c r="BL98" s="28"/>
      <c r="BM98" s="28"/>
      <c r="BN98" s="28"/>
      <c r="BO98" s="28"/>
      <c r="BP98" s="28"/>
      <c r="BQ98" s="28"/>
      <c r="BR98" s="28"/>
      <c r="BS98" s="28"/>
      <c r="BT98" s="28"/>
      <c r="BU98" s="28"/>
      <c r="BV98" s="28"/>
      <c r="BW98" s="28"/>
      <c r="BX98" s="28"/>
      <c r="BY98" s="28"/>
      <c r="BZ98" s="28"/>
      <c r="CA98" s="28"/>
      <c r="CB98" s="28"/>
    </row>
    <row r="99" spans="1:80" s="6" customFormat="1" ht="15.75" x14ac:dyDescent="0.2">
      <c r="A99" s="55"/>
      <c r="C99" s="55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47"/>
      <c r="R99" s="8"/>
      <c r="AE99" s="63"/>
      <c r="AF99" s="59"/>
      <c r="AS99" s="64"/>
      <c r="BF99" s="64"/>
      <c r="BG99" s="64"/>
      <c r="BH99" s="191"/>
      <c r="BI99" s="191"/>
      <c r="BJ99" s="55"/>
      <c r="BK99" s="172"/>
      <c r="BL99" s="28"/>
      <c r="BM99" s="28"/>
      <c r="BN99" s="28"/>
      <c r="BO99" s="28"/>
      <c r="BP99" s="28"/>
      <c r="BQ99" s="28"/>
      <c r="BR99" s="28"/>
      <c r="BS99" s="28"/>
      <c r="BT99" s="28"/>
      <c r="BU99" s="28"/>
      <c r="BV99" s="28"/>
      <c r="BW99" s="28"/>
      <c r="BX99" s="28"/>
      <c r="BY99" s="28"/>
      <c r="BZ99" s="28"/>
      <c r="CA99" s="28"/>
      <c r="CB99" s="28"/>
    </row>
    <row r="100" spans="1:80" s="6" customFormat="1" ht="15.75" x14ac:dyDescent="0.2">
      <c r="A100" s="55"/>
      <c r="C100" s="55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47"/>
      <c r="R100" s="8"/>
      <c r="AE100" s="63"/>
      <c r="AF100" s="59"/>
      <c r="AS100" s="64"/>
      <c r="BF100" s="64"/>
      <c r="BG100" s="64"/>
      <c r="BH100" s="191"/>
      <c r="BI100" s="191"/>
      <c r="BJ100" s="55"/>
      <c r="BK100" s="172"/>
      <c r="BL100" s="28"/>
      <c r="BM100" s="28"/>
      <c r="BN100" s="28"/>
      <c r="BO100" s="28"/>
      <c r="BP100" s="28"/>
      <c r="BQ100" s="28"/>
      <c r="BR100" s="28"/>
      <c r="BS100" s="28"/>
      <c r="BT100" s="28"/>
      <c r="BU100" s="28"/>
      <c r="BV100" s="28"/>
      <c r="BW100" s="28"/>
      <c r="BX100" s="28"/>
      <c r="BY100" s="28"/>
      <c r="BZ100" s="28"/>
      <c r="CA100" s="28"/>
      <c r="CB100" s="28"/>
    </row>
    <row r="101" spans="1:80" s="6" customFormat="1" ht="15.75" x14ac:dyDescent="0.2">
      <c r="A101" s="55"/>
      <c r="C101" s="55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47"/>
      <c r="R101" s="8"/>
      <c r="AE101" s="63"/>
      <c r="AF101" s="59"/>
      <c r="AS101" s="64"/>
      <c r="BF101" s="64"/>
      <c r="BG101" s="64"/>
      <c r="BH101" s="191"/>
      <c r="BI101" s="191"/>
      <c r="BJ101" s="55"/>
      <c r="BK101" s="172"/>
      <c r="BL101" s="28"/>
      <c r="BM101" s="28"/>
      <c r="BN101" s="28"/>
      <c r="BO101" s="28"/>
      <c r="BP101" s="28"/>
      <c r="BQ101" s="28"/>
      <c r="BR101" s="28"/>
      <c r="BS101" s="28"/>
      <c r="BT101" s="28"/>
      <c r="BU101" s="28"/>
      <c r="BV101" s="28"/>
      <c r="BW101" s="28"/>
      <c r="BX101" s="28"/>
      <c r="BY101" s="28"/>
      <c r="BZ101" s="28"/>
      <c r="CA101" s="28"/>
      <c r="CB101" s="28"/>
    </row>
    <row r="102" spans="1:80" s="6" customFormat="1" ht="15.75" x14ac:dyDescent="0.2">
      <c r="A102" s="55"/>
      <c r="C102" s="55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47"/>
      <c r="R102" s="8"/>
      <c r="AE102" s="63"/>
      <c r="AF102" s="59"/>
      <c r="AS102" s="64"/>
      <c r="BF102" s="64"/>
      <c r="BG102" s="64"/>
      <c r="BH102" s="191"/>
      <c r="BI102" s="191"/>
      <c r="BJ102" s="55"/>
      <c r="BK102" s="172"/>
      <c r="BL102" s="28"/>
      <c r="BM102" s="28"/>
      <c r="BN102" s="28"/>
      <c r="BO102" s="28"/>
      <c r="BP102" s="28"/>
      <c r="BQ102" s="28"/>
      <c r="BR102" s="28"/>
      <c r="BS102" s="28"/>
      <c r="BT102" s="28"/>
      <c r="BU102" s="28"/>
      <c r="BV102" s="28"/>
      <c r="BW102" s="28"/>
      <c r="BX102" s="28"/>
      <c r="BY102" s="28"/>
      <c r="BZ102" s="28"/>
      <c r="CA102" s="28"/>
      <c r="CB102" s="28"/>
    </row>
    <row r="103" spans="1:80" s="6" customFormat="1" ht="15.75" x14ac:dyDescent="0.2">
      <c r="A103" s="55"/>
      <c r="C103" s="55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47"/>
      <c r="R103" s="8"/>
      <c r="AE103" s="63"/>
      <c r="AF103" s="59"/>
      <c r="AS103" s="64"/>
      <c r="BF103" s="64"/>
      <c r="BG103" s="64"/>
      <c r="BH103" s="191"/>
      <c r="BI103" s="191"/>
      <c r="BJ103" s="55"/>
      <c r="BK103" s="172"/>
      <c r="BL103" s="28"/>
      <c r="BM103" s="28"/>
      <c r="BN103" s="28"/>
      <c r="BO103" s="28"/>
      <c r="BP103" s="28"/>
      <c r="BQ103" s="28"/>
      <c r="BR103" s="28"/>
      <c r="BS103" s="28"/>
      <c r="BT103" s="28"/>
      <c r="BU103" s="28"/>
      <c r="BV103" s="28"/>
      <c r="BW103" s="28"/>
      <c r="BX103" s="28"/>
      <c r="BY103" s="28"/>
      <c r="BZ103" s="28"/>
      <c r="CA103" s="28"/>
      <c r="CB103" s="28"/>
    </row>
    <row r="104" spans="1:80" s="6" customFormat="1" ht="15.75" x14ac:dyDescent="0.2">
      <c r="A104" s="55"/>
      <c r="C104" s="55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47"/>
      <c r="R104" s="8"/>
      <c r="AE104" s="63"/>
      <c r="AF104" s="59"/>
      <c r="AS104" s="64"/>
      <c r="BF104" s="64"/>
      <c r="BG104" s="64"/>
      <c r="BH104" s="191"/>
      <c r="BI104" s="191"/>
      <c r="BJ104" s="55"/>
      <c r="BK104" s="172"/>
      <c r="BL104" s="28"/>
      <c r="BM104" s="28"/>
      <c r="BN104" s="28"/>
      <c r="BO104" s="28"/>
      <c r="BP104" s="28"/>
      <c r="BQ104" s="28"/>
      <c r="BR104" s="28"/>
      <c r="BS104" s="28"/>
      <c r="BT104" s="28"/>
      <c r="BU104" s="28"/>
      <c r="BV104" s="28"/>
      <c r="BW104" s="28"/>
      <c r="BX104" s="28"/>
      <c r="BY104" s="28"/>
      <c r="BZ104" s="28"/>
      <c r="CA104" s="28"/>
      <c r="CB104" s="28"/>
    </row>
    <row r="105" spans="1:80" s="6" customFormat="1" ht="15.75" x14ac:dyDescent="0.2">
      <c r="A105" s="55"/>
      <c r="C105" s="55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47"/>
      <c r="R105" s="8"/>
      <c r="AE105" s="63"/>
      <c r="AF105" s="59"/>
      <c r="AS105" s="64"/>
      <c r="BF105" s="64"/>
      <c r="BG105" s="64"/>
      <c r="BH105" s="191"/>
      <c r="BI105" s="191"/>
      <c r="BJ105" s="55"/>
      <c r="BK105" s="172"/>
      <c r="BL105" s="28"/>
      <c r="BM105" s="28"/>
      <c r="BN105" s="28"/>
      <c r="BO105" s="28"/>
      <c r="BP105" s="28"/>
      <c r="BQ105" s="28"/>
      <c r="BR105" s="28"/>
      <c r="BS105" s="28"/>
      <c r="BT105" s="28"/>
      <c r="BU105" s="28"/>
      <c r="BV105" s="28"/>
      <c r="BW105" s="28"/>
      <c r="BX105" s="28"/>
      <c r="BY105" s="28"/>
      <c r="BZ105" s="28"/>
      <c r="CA105" s="28"/>
      <c r="CB105" s="28"/>
    </row>
    <row r="106" spans="1:80" s="6" customFormat="1" ht="15.75" x14ac:dyDescent="0.2">
      <c r="A106" s="55"/>
      <c r="C106" s="55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47"/>
      <c r="R106" s="8"/>
      <c r="AE106" s="63"/>
      <c r="AF106" s="59"/>
      <c r="AS106" s="64"/>
      <c r="BF106" s="64"/>
      <c r="BG106" s="64"/>
      <c r="BH106" s="191"/>
      <c r="BI106" s="191"/>
      <c r="BJ106" s="55"/>
      <c r="BK106" s="172"/>
      <c r="BL106" s="28"/>
      <c r="BM106" s="28"/>
      <c r="BN106" s="28"/>
      <c r="BO106" s="28"/>
      <c r="BP106" s="28"/>
      <c r="BQ106" s="28"/>
      <c r="BR106" s="28"/>
      <c r="BS106" s="28"/>
      <c r="BT106" s="28"/>
      <c r="BU106" s="28"/>
      <c r="BV106" s="28"/>
      <c r="BW106" s="28"/>
      <c r="BX106" s="28"/>
      <c r="BY106" s="28"/>
      <c r="BZ106" s="28"/>
      <c r="CA106" s="28"/>
      <c r="CB106" s="28"/>
    </row>
    <row r="107" spans="1:80" s="6" customFormat="1" ht="15.75" x14ac:dyDescent="0.2">
      <c r="A107" s="55"/>
      <c r="C107" s="55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47"/>
      <c r="R107" s="8"/>
      <c r="AE107" s="63"/>
      <c r="AF107" s="59"/>
      <c r="AS107" s="64"/>
      <c r="BF107" s="64"/>
      <c r="BG107" s="64"/>
      <c r="BH107" s="191"/>
      <c r="BI107" s="191"/>
      <c r="BJ107" s="55"/>
      <c r="BK107" s="172"/>
      <c r="BL107" s="28"/>
      <c r="BM107" s="28"/>
      <c r="BN107" s="28"/>
      <c r="BO107" s="28"/>
      <c r="BP107" s="28"/>
      <c r="BQ107" s="28"/>
      <c r="BR107" s="28"/>
      <c r="BS107" s="28"/>
      <c r="BT107" s="28"/>
      <c r="BU107" s="28"/>
      <c r="BV107" s="28"/>
      <c r="BW107" s="28"/>
      <c r="BX107" s="28"/>
      <c r="BY107" s="28"/>
      <c r="BZ107" s="28"/>
      <c r="CA107" s="28"/>
      <c r="CB107" s="28"/>
    </row>
    <row r="108" spans="1:80" s="6" customFormat="1" ht="15.75" x14ac:dyDescent="0.2">
      <c r="A108" s="55"/>
      <c r="C108" s="55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47"/>
      <c r="R108" s="8"/>
      <c r="AE108" s="63"/>
      <c r="AF108" s="59"/>
      <c r="AS108" s="64"/>
      <c r="BF108" s="64"/>
      <c r="BG108" s="64"/>
      <c r="BH108" s="191"/>
      <c r="BI108" s="191"/>
      <c r="BJ108" s="55"/>
      <c r="BK108" s="172"/>
      <c r="BL108" s="28"/>
      <c r="BM108" s="28"/>
      <c r="BN108" s="28"/>
      <c r="BO108" s="28"/>
      <c r="BP108" s="28"/>
      <c r="BQ108" s="28"/>
      <c r="BR108" s="28"/>
      <c r="BS108" s="28"/>
      <c r="BT108" s="28"/>
      <c r="BU108" s="28"/>
      <c r="BV108" s="28"/>
      <c r="BW108" s="28"/>
      <c r="BX108" s="28"/>
      <c r="BY108" s="28"/>
      <c r="BZ108" s="28"/>
      <c r="CA108" s="28"/>
      <c r="CB108" s="28"/>
    </row>
    <row r="109" spans="1:80" s="6" customFormat="1" ht="15.75" x14ac:dyDescent="0.2">
      <c r="A109" s="55"/>
      <c r="C109" s="55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47"/>
      <c r="R109" s="8"/>
      <c r="AE109" s="63"/>
      <c r="AF109" s="59"/>
      <c r="AS109" s="64"/>
      <c r="BF109" s="64"/>
      <c r="BG109" s="64"/>
      <c r="BH109" s="191"/>
      <c r="BI109" s="191"/>
      <c r="BJ109" s="55"/>
      <c r="BK109" s="172"/>
      <c r="BL109" s="28"/>
      <c r="BM109" s="28"/>
      <c r="BN109" s="28"/>
      <c r="BO109" s="28"/>
      <c r="BP109" s="28"/>
      <c r="BQ109" s="28"/>
      <c r="BR109" s="28"/>
      <c r="BS109" s="28"/>
      <c r="BT109" s="28"/>
      <c r="BU109" s="28"/>
      <c r="BV109" s="28"/>
      <c r="BW109" s="28"/>
      <c r="BX109" s="28"/>
      <c r="BY109" s="28"/>
      <c r="BZ109" s="28"/>
      <c r="CA109" s="28"/>
      <c r="CB109" s="28"/>
    </row>
    <row r="110" spans="1:80" s="6" customFormat="1" ht="15.75" x14ac:dyDescent="0.2">
      <c r="A110" s="55"/>
      <c r="C110" s="55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47"/>
      <c r="R110" s="8"/>
      <c r="AE110" s="63"/>
      <c r="AF110" s="59"/>
      <c r="AS110" s="64"/>
      <c r="BF110" s="64"/>
      <c r="BG110" s="64"/>
      <c r="BH110" s="191"/>
      <c r="BI110" s="191"/>
      <c r="BJ110" s="55"/>
      <c r="BK110" s="172"/>
      <c r="BL110" s="28"/>
      <c r="BM110" s="28"/>
      <c r="BN110" s="28"/>
      <c r="BO110" s="28"/>
      <c r="BP110" s="28"/>
      <c r="BQ110" s="28"/>
      <c r="BR110" s="28"/>
      <c r="BS110" s="28"/>
      <c r="BT110" s="28"/>
      <c r="BU110" s="28"/>
      <c r="BV110" s="28"/>
      <c r="BW110" s="28"/>
      <c r="BX110" s="28"/>
      <c r="BY110" s="28"/>
      <c r="BZ110" s="28"/>
      <c r="CA110" s="28"/>
      <c r="CB110" s="28"/>
    </row>
    <row r="111" spans="1:80" s="6" customFormat="1" ht="15.75" x14ac:dyDescent="0.2">
      <c r="A111" s="55"/>
      <c r="C111" s="55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47"/>
      <c r="R111" s="8"/>
      <c r="AE111" s="63"/>
      <c r="AF111" s="59"/>
      <c r="AS111" s="64"/>
      <c r="BF111" s="64"/>
      <c r="BG111" s="64"/>
      <c r="BH111" s="191"/>
      <c r="BI111" s="191"/>
      <c r="BJ111" s="55"/>
      <c r="BK111" s="172"/>
      <c r="BL111" s="28"/>
      <c r="BM111" s="28"/>
      <c r="BN111" s="28"/>
      <c r="BO111" s="28"/>
      <c r="BP111" s="28"/>
      <c r="BQ111" s="28"/>
      <c r="BR111" s="28"/>
      <c r="BS111" s="28"/>
      <c r="BT111" s="28"/>
      <c r="BU111" s="28"/>
      <c r="BV111" s="28"/>
      <c r="BW111" s="28"/>
      <c r="BX111" s="28"/>
      <c r="BY111" s="28"/>
      <c r="BZ111" s="28"/>
      <c r="CA111" s="28"/>
      <c r="CB111" s="28"/>
    </row>
    <row r="112" spans="1:80" s="6" customFormat="1" ht="15.75" x14ac:dyDescent="0.2">
      <c r="A112" s="55"/>
      <c r="C112" s="55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47"/>
      <c r="R112" s="8"/>
      <c r="AE112" s="63"/>
      <c r="AF112" s="59"/>
      <c r="AS112" s="64"/>
      <c r="BF112" s="64"/>
      <c r="BG112" s="64"/>
      <c r="BH112" s="191"/>
      <c r="BI112" s="191"/>
      <c r="BJ112" s="55"/>
      <c r="BK112" s="172"/>
      <c r="BL112" s="28"/>
      <c r="BM112" s="28"/>
      <c r="BN112" s="28"/>
      <c r="BO112" s="28"/>
      <c r="BP112" s="28"/>
      <c r="BQ112" s="28"/>
      <c r="BR112" s="28"/>
      <c r="BS112" s="28"/>
      <c r="BT112" s="28"/>
      <c r="BU112" s="28"/>
      <c r="BV112" s="28"/>
      <c r="BW112" s="28"/>
      <c r="BX112" s="28"/>
      <c r="BY112" s="28"/>
      <c r="BZ112" s="28"/>
      <c r="CA112" s="28"/>
      <c r="CB112" s="28"/>
    </row>
    <row r="113" spans="1:80" s="6" customFormat="1" ht="15.75" x14ac:dyDescent="0.2">
      <c r="A113" s="55"/>
      <c r="C113" s="55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47"/>
      <c r="R113" s="8"/>
      <c r="AE113" s="63"/>
      <c r="AF113" s="59"/>
      <c r="AS113" s="64"/>
      <c r="BF113" s="64"/>
      <c r="BG113" s="64"/>
      <c r="BH113" s="191"/>
      <c r="BI113" s="191"/>
      <c r="BJ113" s="55"/>
      <c r="BK113" s="172"/>
      <c r="BL113" s="28"/>
      <c r="BM113" s="28"/>
      <c r="BN113" s="28"/>
      <c r="BO113" s="28"/>
      <c r="BP113" s="28"/>
      <c r="BQ113" s="28"/>
      <c r="BR113" s="28"/>
      <c r="BS113" s="28"/>
      <c r="BT113" s="28"/>
      <c r="BU113" s="28"/>
      <c r="BV113" s="28"/>
      <c r="BW113" s="28"/>
      <c r="BX113" s="28"/>
      <c r="BY113" s="28"/>
      <c r="BZ113" s="28"/>
      <c r="CA113" s="28"/>
      <c r="CB113" s="28"/>
    </row>
    <row r="114" spans="1:80" s="6" customFormat="1" ht="15.75" x14ac:dyDescent="0.2">
      <c r="A114" s="55"/>
      <c r="C114" s="55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47"/>
      <c r="R114" s="8"/>
      <c r="AE114" s="63"/>
      <c r="AF114" s="59"/>
      <c r="AS114" s="64"/>
      <c r="BF114" s="64"/>
      <c r="BG114" s="64"/>
      <c r="BH114" s="191"/>
      <c r="BI114" s="191"/>
      <c r="BJ114" s="55"/>
      <c r="BK114" s="172"/>
      <c r="BL114" s="28"/>
      <c r="BM114" s="28"/>
      <c r="BN114" s="28"/>
      <c r="BO114" s="28"/>
      <c r="BP114" s="28"/>
      <c r="BQ114" s="28"/>
      <c r="BR114" s="28"/>
      <c r="BS114" s="28"/>
      <c r="BT114" s="28"/>
      <c r="BU114" s="28"/>
      <c r="BV114" s="28"/>
      <c r="BW114" s="28"/>
      <c r="BX114" s="28"/>
      <c r="BY114" s="28"/>
      <c r="BZ114" s="28"/>
      <c r="CA114" s="28"/>
      <c r="CB114" s="28"/>
    </row>
    <row r="115" spans="1:80" s="6" customFormat="1" ht="15.75" x14ac:dyDescent="0.2">
      <c r="A115" s="55"/>
      <c r="C115" s="55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47"/>
      <c r="R115" s="8"/>
      <c r="AE115" s="63"/>
      <c r="AF115" s="59"/>
      <c r="AS115" s="64"/>
      <c r="BF115" s="64"/>
      <c r="BG115" s="64"/>
      <c r="BH115" s="191"/>
      <c r="BI115" s="191"/>
      <c r="BJ115" s="55"/>
      <c r="BK115" s="172"/>
      <c r="BL115" s="28"/>
      <c r="BM115" s="28"/>
      <c r="BN115" s="28"/>
      <c r="BO115" s="28"/>
      <c r="BP115" s="28"/>
      <c r="BQ115" s="28"/>
      <c r="BR115" s="28"/>
      <c r="BS115" s="28"/>
      <c r="BT115" s="28"/>
      <c r="BU115" s="28"/>
      <c r="BV115" s="28"/>
      <c r="BW115" s="28"/>
      <c r="BX115" s="28"/>
      <c r="BY115" s="28"/>
      <c r="BZ115" s="28"/>
      <c r="CA115" s="28"/>
      <c r="CB115" s="28"/>
    </row>
    <row r="116" spans="1:80" s="6" customFormat="1" ht="15.75" x14ac:dyDescent="0.2">
      <c r="A116" s="55"/>
      <c r="C116" s="55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47"/>
      <c r="R116" s="8"/>
      <c r="AE116" s="63"/>
      <c r="AF116" s="59"/>
      <c r="AS116" s="64"/>
      <c r="BF116" s="64"/>
      <c r="BG116" s="64"/>
      <c r="BH116" s="191"/>
      <c r="BI116" s="191"/>
      <c r="BJ116" s="55"/>
      <c r="BK116" s="172"/>
      <c r="BL116" s="28"/>
      <c r="BM116" s="28"/>
      <c r="BN116" s="28"/>
      <c r="BO116" s="28"/>
      <c r="BP116" s="28"/>
      <c r="BQ116" s="28"/>
      <c r="BR116" s="28"/>
      <c r="BS116" s="28"/>
      <c r="BT116" s="28"/>
      <c r="BU116" s="28"/>
      <c r="BV116" s="28"/>
      <c r="BW116" s="28"/>
      <c r="BX116" s="28"/>
      <c r="BY116" s="28"/>
      <c r="BZ116" s="28"/>
      <c r="CA116" s="28"/>
      <c r="CB116" s="28"/>
    </row>
    <row r="117" spans="1:80" s="6" customFormat="1" ht="15.75" x14ac:dyDescent="0.2">
      <c r="A117" s="55"/>
      <c r="C117" s="55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47"/>
      <c r="R117" s="8"/>
      <c r="AE117" s="63"/>
      <c r="AF117" s="59"/>
      <c r="AS117" s="64"/>
      <c r="BF117" s="64"/>
      <c r="BG117" s="64"/>
      <c r="BH117" s="191"/>
      <c r="BI117" s="191"/>
      <c r="BJ117" s="55"/>
      <c r="BK117" s="172"/>
      <c r="BL117" s="28"/>
      <c r="BM117" s="28"/>
      <c r="BN117" s="28"/>
      <c r="BO117" s="28"/>
      <c r="BP117" s="28"/>
      <c r="BQ117" s="28"/>
      <c r="BR117" s="28"/>
      <c r="BS117" s="28"/>
      <c r="BT117" s="28"/>
      <c r="BU117" s="28"/>
      <c r="BV117" s="28"/>
      <c r="BW117" s="28"/>
      <c r="BX117" s="28"/>
      <c r="BY117" s="28"/>
      <c r="BZ117" s="28"/>
      <c r="CA117" s="28"/>
      <c r="CB117" s="28"/>
    </row>
    <row r="118" spans="1:80" s="6" customFormat="1" ht="15.75" x14ac:dyDescent="0.2">
      <c r="A118" s="55"/>
      <c r="C118" s="55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47"/>
      <c r="R118" s="8"/>
      <c r="AE118" s="63"/>
      <c r="AF118" s="59"/>
      <c r="AS118" s="64"/>
      <c r="BF118" s="64"/>
      <c r="BG118" s="64"/>
      <c r="BH118" s="191"/>
      <c r="BI118" s="191"/>
      <c r="BJ118" s="55"/>
      <c r="BK118" s="172"/>
      <c r="BL118" s="28"/>
      <c r="BM118" s="28"/>
      <c r="BN118" s="28"/>
      <c r="BO118" s="28"/>
      <c r="BP118" s="28"/>
      <c r="BQ118" s="28"/>
      <c r="BR118" s="28"/>
      <c r="BS118" s="28"/>
      <c r="BT118" s="28"/>
      <c r="BU118" s="28"/>
      <c r="BV118" s="28"/>
      <c r="BW118" s="28"/>
      <c r="BX118" s="28"/>
      <c r="BY118" s="28"/>
      <c r="BZ118" s="28"/>
      <c r="CA118" s="28"/>
      <c r="CB118" s="28"/>
    </row>
    <row r="119" spans="1:80" s="6" customFormat="1" ht="15.75" x14ac:dyDescent="0.2">
      <c r="A119" s="55"/>
      <c r="C119" s="55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47"/>
      <c r="R119" s="8"/>
      <c r="AE119" s="63"/>
      <c r="AF119" s="59"/>
      <c r="AS119" s="64"/>
      <c r="BF119" s="64"/>
      <c r="BG119" s="64"/>
      <c r="BH119" s="191"/>
      <c r="BI119" s="191"/>
      <c r="BJ119" s="55"/>
      <c r="BK119" s="172"/>
      <c r="BL119" s="28"/>
      <c r="BM119" s="28"/>
      <c r="BN119" s="28"/>
      <c r="BO119" s="28"/>
      <c r="BP119" s="28"/>
      <c r="BQ119" s="28"/>
      <c r="BR119" s="28"/>
      <c r="BS119" s="28"/>
      <c r="BT119" s="28"/>
      <c r="BU119" s="28"/>
      <c r="BV119" s="28"/>
      <c r="BW119" s="28"/>
      <c r="BX119" s="28"/>
      <c r="BY119" s="28"/>
      <c r="BZ119" s="28"/>
      <c r="CA119" s="28"/>
      <c r="CB119" s="28"/>
    </row>
    <row r="120" spans="1:80" s="6" customFormat="1" ht="15.75" x14ac:dyDescent="0.2">
      <c r="A120" s="55"/>
      <c r="C120" s="55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47"/>
      <c r="R120" s="8"/>
      <c r="AE120" s="63"/>
      <c r="AF120" s="59"/>
      <c r="AS120" s="64"/>
      <c r="BF120" s="64"/>
      <c r="BG120" s="64"/>
      <c r="BH120" s="191"/>
      <c r="BI120" s="191"/>
      <c r="BJ120" s="55"/>
      <c r="BK120" s="172"/>
      <c r="BL120" s="28"/>
      <c r="BM120" s="28"/>
      <c r="BN120" s="28"/>
      <c r="BO120" s="28"/>
      <c r="BP120" s="28"/>
      <c r="BQ120" s="28"/>
      <c r="BR120" s="28"/>
      <c r="BS120" s="28"/>
      <c r="BT120" s="28"/>
      <c r="BU120" s="28"/>
      <c r="BV120" s="28"/>
      <c r="BW120" s="28"/>
      <c r="BX120" s="28"/>
      <c r="BY120" s="28"/>
      <c r="BZ120" s="28"/>
      <c r="CA120" s="28"/>
      <c r="CB120" s="28"/>
    </row>
    <row r="121" spans="1:80" s="6" customFormat="1" ht="15.75" x14ac:dyDescent="0.2">
      <c r="A121" s="55"/>
      <c r="C121" s="55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47"/>
      <c r="R121" s="8"/>
      <c r="AE121" s="63"/>
      <c r="AF121" s="59"/>
      <c r="AS121" s="64"/>
      <c r="BF121" s="64"/>
      <c r="BG121" s="64"/>
      <c r="BH121" s="191"/>
      <c r="BI121" s="191"/>
      <c r="BJ121" s="55"/>
      <c r="BK121" s="172"/>
      <c r="BL121" s="28"/>
      <c r="BM121" s="28"/>
      <c r="BN121" s="28"/>
      <c r="BO121" s="28"/>
      <c r="BP121" s="28"/>
      <c r="BQ121" s="28"/>
      <c r="BR121" s="28"/>
      <c r="BS121" s="28"/>
      <c r="BT121" s="28"/>
      <c r="BU121" s="28"/>
      <c r="BV121" s="28"/>
      <c r="BW121" s="28"/>
      <c r="BX121" s="28"/>
      <c r="BY121" s="28"/>
      <c r="BZ121" s="28"/>
      <c r="CA121" s="28"/>
      <c r="CB121" s="28"/>
    </row>
    <row r="122" spans="1:80" s="6" customFormat="1" ht="15.75" x14ac:dyDescent="0.2">
      <c r="A122" s="55"/>
      <c r="C122" s="55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47"/>
      <c r="R122" s="8"/>
      <c r="AE122" s="63"/>
      <c r="AF122" s="59"/>
      <c r="AS122" s="64"/>
      <c r="BF122" s="64"/>
      <c r="BG122" s="64"/>
      <c r="BH122" s="191"/>
      <c r="BI122" s="191"/>
      <c r="BJ122" s="55"/>
      <c r="BK122" s="172"/>
      <c r="BL122" s="28"/>
      <c r="BM122" s="28"/>
      <c r="BN122" s="28"/>
      <c r="BO122" s="28"/>
      <c r="BP122" s="28"/>
      <c r="BQ122" s="28"/>
      <c r="BR122" s="28"/>
      <c r="BS122" s="28"/>
      <c r="BT122" s="28"/>
      <c r="BU122" s="28"/>
      <c r="BV122" s="28"/>
      <c r="BW122" s="28"/>
      <c r="BX122" s="28"/>
      <c r="BY122" s="28"/>
      <c r="BZ122" s="28"/>
      <c r="CA122" s="28"/>
      <c r="CB122" s="28"/>
    </row>
    <row r="123" spans="1:80" s="6" customFormat="1" ht="15.75" x14ac:dyDescent="0.2">
      <c r="A123" s="55"/>
      <c r="C123" s="55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47"/>
      <c r="R123" s="8"/>
      <c r="AE123" s="63"/>
      <c r="AF123" s="59"/>
      <c r="AS123" s="64"/>
      <c r="BF123" s="64"/>
      <c r="BG123" s="64"/>
      <c r="BH123" s="191"/>
      <c r="BI123" s="191"/>
      <c r="BJ123" s="55"/>
      <c r="BK123" s="172"/>
      <c r="BL123" s="28"/>
      <c r="BM123" s="28"/>
      <c r="BN123" s="28"/>
      <c r="BO123" s="28"/>
      <c r="BP123" s="28"/>
      <c r="BQ123" s="28"/>
      <c r="BR123" s="28"/>
      <c r="BS123" s="28"/>
      <c r="BT123" s="28"/>
      <c r="BU123" s="28"/>
      <c r="BV123" s="28"/>
      <c r="BW123" s="28"/>
      <c r="BX123" s="28"/>
      <c r="BY123" s="28"/>
      <c r="BZ123" s="28"/>
      <c r="CA123" s="28"/>
      <c r="CB123" s="28"/>
    </row>
    <row r="124" spans="1:80" s="6" customFormat="1" ht="15.75" x14ac:dyDescent="0.2">
      <c r="A124" s="55"/>
      <c r="C124" s="55"/>
      <c r="E124" s="561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47"/>
      <c r="R124" s="8"/>
      <c r="T124" s="563"/>
      <c r="AE124" s="63"/>
      <c r="AF124" s="59"/>
      <c r="AS124" s="64"/>
      <c r="BF124" s="64"/>
      <c r="BG124" s="64"/>
      <c r="BH124" s="191"/>
      <c r="BI124" s="191"/>
      <c r="BJ124" s="55"/>
      <c r="BK124" s="172"/>
      <c r="BL124" s="28"/>
      <c r="BM124" s="28"/>
      <c r="BN124" s="28"/>
      <c r="BO124" s="28"/>
      <c r="BP124" s="28"/>
      <c r="BQ124" s="28"/>
      <c r="BR124" s="28"/>
      <c r="BS124" s="28"/>
      <c r="BT124" s="28"/>
      <c r="BU124" s="28"/>
      <c r="BV124" s="28"/>
      <c r="BW124" s="28"/>
      <c r="BX124" s="28"/>
      <c r="BY124" s="28"/>
      <c r="BZ124" s="28"/>
      <c r="CA124" s="28"/>
      <c r="CB124" s="28"/>
    </row>
    <row r="125" spans="1:80" s="6" customFormat="1" ht="15.75" x14ac:dyDescent="0.2">
      <c r="A125" s="55"/>
      <c r="C125" s="55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47"/>
      <c r="R125" s="8"/>
      <c r="AE125" s="63"/>
      <c r="AF125" s="59"/>
      <c r="AS125" s="64"/>
      <c r="BF125" s="64"/>
      <c r="BG125" s="64"/>
      <c r="BH125" s="191"/>
      <c r="BI125" s="191"/>
      <c r="BJ125" s="55"/>
      <c r="BK125" s="172"/>
      <c r="BL125" s="28"/>
      <c r="BM125" s="28"/>
      <c r="BN125" s="28"/>
      <c r="BO125" s="28"/>
      <c r="BP125" s="28"/>
      <c r="BQ125" s="28"/>
      <c r="BR125" s="28"/>
      <c r="BS125" s="28"/>
      <c r="BT125" s="28"/>
      <c r="BU125" s="28"/>
      <c r="BV125" s="28"/>
      <c r="BW125" s="28"/>
      <c r="BX125" s="28"/>
      <c r="BY125" s="28"/>
      <c r="BZ125" s="28"/>
      <c r="CA125" s="28"/>
      <c r="CB125" s="28"/>
    </row>
    <row r="126" spans="1:80" s="6" customFormat="1" ht="15.75" x14ac:dyDescent="0.2">
      <c r="A126" s="55"/>
      <c r="C126" s="55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47"/>
      <c r="R126" s="8"/>
      <c r="AE126" s="63"/>
      <c r="AF126" s="59"/>
      <c r="AS126" s="64"/>
      <c r="BF126" s="64"/>
      <c r="BG126" s="64"/>
      <c r="BH126" s="191"/>
      <c r="BI126" s="191"/>
      <c r="BJ126" s="55"/>
      <c r="BK126" s="172"/>
      <c r="BL126" s="28"/>
      <c r="BM126" s="28"/>
      <c r="BN126" s="28"/>
      <c r="BO126" s="28"/>
      <c r="BP126" s="28"/>
      <c r="BQ126" s="28"/>
      <c r="BR126" s="28"/>
      <c r="BS126" s="28"/>
      <c r="BT126" s="28"/>
      <c r="BU126" s="28"/>
      <c r="BV126" s="28"/>
      <c r="BW126" s="28"/>
      <c r="BX126" s="28"/>
      <c r="BY126" s="28"/>
      <c r="BZ126" s="28"/>
      <c r="CA126" s="28"/>
      <c r="CB126" s="28"/>
    </row>
    <row r="127" spans="1:80" s="6" customFormat="1" ht="15.75" x14ac:dyDescent="0.2">
      <c r="A127" s="55"/>
      <c r="C127" s="55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47"/>
      <c r="R127" s="8"/>
      <c r="AE127" s="63"/>
      <c r="AF127" s="59"/>
      <c r="AS127" s="64"/>
      <c r="BF127" s="64"/>
      <c r="BG127" s="64"/>
      <c r="BH127" s="191"/>
      <c r="BI127" s="191"/>
      <c r="BJ127" s="55"/>
      <c r="BK127" s="172"/>
      <c r="BL127" s="28"/>
      <c r="BM127" s="28"/>
      <c r="BN127" s="28"/>
      <c r="BO127" s="28"/>
      <c r="BP127" s="28"/>
      <c r="BQ127" s="28"/>
      <c r="BR127" s="28"/>
      <c r="BS127" s="28"/>
      <c r="BT127" s="28"/>
      <c r="BU127" s="28"/>
      <c r="BV127" s="28"/>
      <c r="BW127" s="28"/>
      <c r="BX127" s="28"/>
      <c r="BY127" s="28"/>
      <c r="BZ127" s="28"/>
      <c r="CA127" s="28"/>
      <c r="CB127" s="28"/>
    </row>
    <row r="128" spans="1:80" s="6" customFormat="1" ht="15.75" x14ac:dyDescent="0.2">
      <c r="A128" s="55"/>
      <c r="C128" s="55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47"/>
      <c r="R128" s="8"/>
      <c r="AE128" s="63"/>
      <c r="AF128" s="59"/>
      <c r="AS128" s="64"/>
      <c r="BF128" s="64"/>
      <c r="BG128" s="64"/>
      <c r="BH128" s="191"/>
      <c r="BI128" s="191"/>
      <c r="BJ128" s="55"/>
      <c r="BK128" s="172"/>
      <c r="BL128" s="28"/>
      <c r="BM128" s="28"/>
      <c r="BN128" s="28"/>
      <c r="BO128" s="28"/>
      <c r="BP128" s="28"/>
      <c r="BQ128" s="28"/>
      <c r="BR128" s="28"/>
      <c r="BS128" s="28"/>
      <c r="BT128" s="28"/>
      <c r="BU128" s="28"/>
      <c r="BV128" s="28"/>
      <c r="BW128" s="28"/>
      <c r="BX128" s="28"/>
      <c r="BY128" s="28"/>
      <c r="BZ128" s="28"/>
      <c r="CA128" s="28"/>
      <c r="CB128" s="28"/>
    </row>
    <row r="129" spans="1:80" s="6" customFormat="1" ht="15.75" x14ac:dyDescent="0.2">
      <c r="A129" s="55"/>
      <c r="C129" s="55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47"/>
      <c r="R129" s="8"/>
      <c r="AE129" s="63"/>
      <c r="AF129" s="59"/>
      <c r="AS129" s="64"/>
      <c r="BF129" s="64"/>
      <c r="BG129" s="64"/>
      <c r="BH129" s="191"/>
      <c r="BI129" s="191"/>
      <c r="BJ129" s="55"/>
      <c r="BK129" s="172"/>
      <c r="BL129" s="28"/>
      <c r="BM129" s="28"/>
      <c r="BN129" s="28"/>
      <c r="BO129" s="28"/>
      <c r="BP129" s="28"/>
      <c r="BQ129" s="28"/>
      <c r="BR129" s="28"/>
      <c r="BS129" s="28"/>
      <c r="BT129" s="28"/>
      <c r="BU129" s="28"/>
      <c r="BV129" s="28"/>
      <c r="BW129" s="28"/>
      <c r="BX129" s="28"/>
      <c r="BY129" s="28"/>
      <c r="BZ129" s="28"/>
      <c r="CA129" s="28"/>
      <c r="CB129" s="28"/>
    </row>
    <row r="130" spans="1:80" s="6" customFormat="1" ht="15.75" x14ac:dyDescent="0.2">
      <c r="A130" s="55"/>
      <c r="C130" s="55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47"/>
      <c r="R130" s="8"/>
      <c r="AE130" s="63"/>
      <c r="AF130" s="59"/>
      <c r="AS130" s="64"/>
      <c r="BF130" s="64"/>
      <c r="BG130" s="64"/>
      <c r="BH130" s="191"/>
      <c r="BI130" s="191"/>
      <c r="BJ130" s="55"/>
      <c r="BK130" s="172"/>
      <c r="BL130" s="28"/>
      <c r="BM130" s="28"/>
      <c r="BN130" s="28"/>
      <c r="BO130" s="28"/>
      <c r="BP130" s="28"/>
      <c r="BQ130" s="28"/>
      <c r="BR130" s="28"/>
      <c r="BS130" s="28"/>
      <c r="BT130" s="28"/>
      <c r="BU130" s="28"/>
      <c r="BV130" s="28"/>
      <c r="BW130" s="28"/>
      <c r="BX130" s="28"/>
      <c r="BY130" s="28"/>
      <c r="BZ130" s="28"/>
      <c r="CA130" s="28"/>
      <c r="CB130" s="28"/>
    </row>
    <row r="131" spans="1:80" s="6" customFormat="1" ht="15.75" x14ac:dyDescent="0.2">
      <c r="A131" s="55"/>
      <c r="C131" s="55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47"/>
      <c r="R131" s="8"/>
      <c r="AE131" s="63"/>
      <c r="AF131" s="59"/>
      <c r="AS131" s="64"/>
      <c r="BF131" s="64"/>
      <c r="BG131" s="64"/>
      <c r="BH131" s="191"/>
      <c r="BI131" s="191"/>
      <c r="BJ131" s="55"/>
      <c r="BK131" s="172"/>
      <c r="BL131" s="28"/>
      <c r="BM131" s="28"/>
      <c r="BN131" s="28"/>
      <c r="BO131" s="28"/>
      <c r="BP131" s="28"/>
      <c r="BQ131" s="28"/>
      <c r="BR131" s="28"/>
      <c r="BS131" s="28"/>
      <c r="BT131" s="28"/>
      <c r="BU131" s="28"/>
      <c r="BV131" s="28"/>
      <c r="BW131" s="28"/>
      <c r="BX131" s="28"/>
      <c r="BY131" s="28"/>
      <c r="BZ131" s="28"/>
      <c r="CA131" s="28"/>
      <c r="CB131" s="28"/>
    </row>
    <row r="132" spans="1:80" s="6" customFormat="1" ht="15.75" x14ac:dyDescent="0.2">
      <c r="A132" s="55"/>
      <c r="C132" s="55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47"/>
      <c r="R132" s="8"/>
      <c r="AE132" s="63"/>
      <c r="AF132" s="59"/>
      <c r="AS132" s="64"/>
      <c r="BF132" s="64"/>
      <c r="BG132" s="64"/>
      <c r="BH132" s="191"/>
      <c r="BI132" s="191"/>
      <c r="BJ132" s="55"/>
      <c r="BK132" s="172"/>
      <c r="BL132" s="28"/>
      <c r="BM132" s="28"/>
      <c r="BN132" s="28"/>
      <c r="BO132" s="28"/>
      <c r="BP132" s="28"/>
      <c r="BQ132" s="28"/>
      <c r="BR132" s="28"/>
      <c r="BS132" s="28"/>
      <c r="BT132" s="28"/>
      <c r="BU132" s="28"/>
      <c r="BV132" s="28"/>
      <c r="BW132" s="28"/>
      <c r="BX132" s="28"/>
      <c r="BY132" s="28"/>
      <c r="BZ132" s="28"/>
      <c r="CA132" s="28"/>
      <c r="CB132" s="28"/>
    </row>
    <row r="133" spans="1:80" s="6" customFormat="1" ht="15.75" x14ac:dyDescent="0.2">
      <c r="A133" s="55"/>
      <c r="C133" s="55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47"/>
      <c r="R133" s="8"/>
      <c r="AE133" s="63"/>
      <c r="AF133" s="59"/>
      <c r="AS133" s="64"/>
      <c r="BF133" s="64"/>
      <c r="BG133" s="64"/>
      <c r="BH133" s="191"/>
      <c r="BI133" s="191"/>
      <c r="BJ133" s="55"/>
      <c r="BK133" s="172"/>
      <c r="BL133" s="28"/>
      <c r="BM133" s="28"/>
      <c r="BN133" s="28"/>
      <c r="BO133" s="28"/>
      <c r="BP133" s="28"/>
      <c r="BQ133" s="28"/>
      <c r="BR133" s="28"/>
      <c r="BS133" s="28"/>
      <c r="BT133" s="28"/>
      <c r="BU133" s="28"/>
      <c r="BV133" s="28"/>
      <c r="BW133" s="28"/>
      <c r="BX133" s="28"/>
      <c r="BY133" s="28"/>
      <c r="BZ133" s="28"/>
      <c r="CA133" s="28"/>
      <c r="CB133" s="28"/>
    </row>
    <row r="134" spans="1:80" s="6" customFormat="1" ht="15.75" x14ac:dyDescent="0.2">
      <c r="A134" s="55"/>
      <c r="C134" s="55"/>
      <c r="E134" s="561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47"/>
      <c r="R134" s="8"/>
      <c r="T134" s="563"/>
      <c r="AE134" s="63"/>
      <c r="AF134" s="59"/>
      <c r="AS134" s="64"/>
      <c r="BF134" s="64"/>
      <c r="BG134" s="64"/>
      <c r="BH134" s="191"/>
      <c r="BI134" s="191"/>
      <c r="BJ134" s="55"/>
      <c r="BK134" s="172"/>
      <c r="BL134" s="28"/>
      <c r="BM134" s="28"/>
      <c r="BN134" s="28"/>
      <c r="BO134" s="28"/>
      <c r="BP134" s="28"/>
      <c r="BQ134" s="28"/>
      <c r="BR134" s="28"/>
      <c r="BS134" s="28"/>
      <c r="BT134" s="28"/>
      <c r="BU134" s="28"/>
      <c r="BV134" s="28"/>
      <c r="BW134" s="28"/>
      <c r="BX134" s="28"/>
      <c r="BY134" s="28"/>
      <c r="BZ134" s="28"/>
      <c r="CA134" s="28"/>
      <c r="CB134" s="28"/>
    </row>
    <row r="135" spans="1:80" s="6" customFormat="1" ht="15.75" x14ac:dyDescent="0.2">
      <c r="A135" s="55"/>
      <c r="C135" s="55"/>
      <c r="E135" s="561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47"/>
      <c r="R135" s="8"/>
      <c r="T135" s="563"/>
      <c r="AE135" s="63"/>
      <c r="AF135" s="59"/>
      <c r="AS135" s="64"/>
      <c r="BF135" s="64"/>
      <c r="BG135" s="64"/>
      <c r="BH135" s="191"/>
      <c r="BI135" s="191"/>
      <c r="BJ135" s="55"/>
      <c r="BK135" s="172"/>
      <c r="BL135" s="28"/>
      <c r="BM135" s="28"/>
      <c r="BN135" s="28"/>
      <c r="BO135" s="28"/>
      <c r="BP135" s="28"/>
      <c r="BQ135" s="28"/>
      <c r="BR135" s="28"/>
      <c r="BS135" s="28"/>
      <c r="BT135" s="28"/>
      <c r="BU135" s="28"/>
      <c r="BV135" s="28"/>
      <c r="BW135" s="28"/>
      <c r="BX135" s="28"/>
      <c r="BY135" s="28"/>
      <c r="BZ135" s="28"/>
      <c r="CA135" s="28"/>
      <c r="CB135" s="28"/>
    </row>
    <row r="136" spans="1:80" s="6" customFormat="1" ht="15.75" x14ac:dyDescent="0.2">
      <c r="A136" s="55"/>
      <c r="C136" s="55"/>
      <c r="E136" s="561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47"/>
      <c r="R136" s="8"/>
      <c r="T136" s="563"/>
      <c r="AE136" s="63"/>
      <c r="AF136" s="59"/>
      <c r="AS136" s="64"/>
      <c r="BF136" s="64"/>
      <c r="BG136" s="64"/>
      <c r="BH136" s="191"/>
      <c r="BI136" s="191"/>
      <c r="BJ136" s="55"/>
      <c r="BK136" s="172"/>
      <c r="BL136" s="28"/>
      <c r="BM136" s="28"/>
      <c r="BN136" s="28"/>
      <c r="BO136" s="28"/>
      <c r="BP136" s="28"/>
      <c r="BQ136" s="28"/>
      <c r="BR136" s="28"/>
      <c r="BS136" s="28"/>
      <c r="BT136" s="28"/>
      <c r="BU136" s="28"/>
      <c r="BV136" s="28"/>
      <c r="BW136" s="28"/>
      <c r="BX136" s="28"/>
      <c r="BY136" s="28"/>
      <c r="BZ136" s="28"/>
      <c r="CA136" s="28"/>
      <c r="CB136" s="28"/>
    </row>
    <row r="137" spans="1:80" s="6" customFormat="1" ht="15.75" x14ac:dyDescent="0.2">
      <c r="A137" s="55"/>
      <c r="C137" s="55"/>
      <c r="E137" s="561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47"/>
      <c r="R137" s="8"/>
      <c r="T137" s="563"/>
      <c r="AE137" s="63"/>
      <c r="AF137" s="59"/>
      <c r="AS137" s="64"/>
      <c r="BF137" s="64"/>
      <c r="BG137" s="64"/>
      <c r="BH137" s="191"/>
      <c r="BI137" s="191"/>
      <c r="BJ137" s="55"/>
      <c r="BK137" s="172"/>
      <c r="BL137" s="28"/>
      <c r="BM137" s="28"/>
      <c r="BN137" s="28"/>
      <c r="BO137" s="28"/>
      <c r="BP137" s="28"/>
      <c r="BQ137" s="28"/>
      <c r="BR137" s="28"/>
      <c r="BS137" s="28"/>
      <c r="BT137" s="28"/>
      <c r="BU137" s="28"/>
      <c r="BV137" s="28"/>
      <c r="BW137" s="28"/>
      <c r="BX137" s="28"/>
      <c r="BY137" s="28"/>
      <c r="BZ137" s="28"/>
      <c r="CA137" s="28"/>
      <c r="CB137" s="28"/>
    </row>
    <row r="138" spans="1:80" s="6" customFormat="1" ht="15.75" x14ac:dyDescent="0.2">
      <c r="A138" s="55"/>
      <c r="C138" s="55"/>
      <c r="E138" s="561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47"/>
      <c r="R138" s="8"/>
      <c r="T138" s="563"/>
      <c r="AE138" s="63"/>
      <c r="AF138" s="59"/>
      <c r="AS138" s="64"/>
      <c r="BF138" s="64"/>
      <c r="BG138" s="64"/>
      <c r="BH138" s="191"/>
      <c r="BI138" s="191"/>
      <c r="BJ138" s="55"/>
      <c r="BK138" s="172"/>
      <c r="BL138" s="28"/>
      <c r="BM138" s="28"/>
      <c r="BN138" s="28"/>
      <c r="BO138" s="28"/>
      <c r="BP138" s="28"/>
      <c r="BQ138" s="28"/>
      <c r="BR138" s="28"/>
      <c r="BS138" s="28"/>
      <c r="BT138" s="28"/>
      <c r="BU138" s="28"/>
      <c r="BV138" s="28"/>
      <c r="BW138" s="28"/>
      <c r="BX138" s="28"/>
      <c r="BY138" s="28"/>
      <c r="BZ138" s="28"/>
      <c r="CA138" s="28"/>
      <c r="CB138" s="28"/>
    </row>
    <row r="139" spans="1:80" s="6" customFormat="1" ht="15.75" x14ac:dyDescent="0.2">
      <c r="A139" s="55"/>
      <c r="C139" s="55"/>
      <c r="E139" s="561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47"/>
      <c r="R139" s="8"/>
      <c r="T139" s="563"/>
      <c r="AE139" s="63"/>
      <c r="AF139" s="59"/>
      <c r="AS139" s="64"/>
      <c r="BF139" s="64"/>
      <c r="BG139" s="64"/>
      <c r="BH139" s="191"/>
      <c r="BI139" s="191"/>
      <c r="BJ139" s="55"/>
      <c r="BK139" s="172"/>
      <c r="BL139" s="28"/>
      <c r="BM139" s="28"/>
      <c r="BN139" s="28"/>
      <c r="BO139" s="28"/>
      <c r="BP139" s="28"/>
      <c r="BQ139" s="28"/>
      <c r="BR139" s="28"/>
      <c r="BS139" s="28"/>
      <c r="BT139" s="28"/>
      <c r="BU139" s="28"/>
      <c r="BV139" s="28"/>
      <c r="BW139" s="28"/>
      <c r="BX139" s="28"/>
      <c r="BY139" s="28"/>
      <c r="BZ139" s="28"/>
      <c r="CA139" s="28"/>
      <c r="CB139" s="28"/>
    </row>
    <row r="140" spans="1:80" s="6" customFormat="1" ht="15.75" x14ac:dyDescent="0.2">
      <c r="A140" s="55"/>
      <c r="C140" s="55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47"/>
      <c r="R140" s="8"/>
      <c r="AE140" s="63"/>
      <c r="AF140" s="59"/>
      <c r="AS140" s="64"/>
      <c r="BF140" s="64"/>
      <c r="BG140" s="64"/>
      <c r="BH140" s="191"/>
      <c r="BI140" s="191"/>
      <c r="BJ140" s="55"/>
      <c r="BK140" s="172"/>
      <c r="BL140" s="28"/>
      <c r="BM140" s="28"/>
      <c r="BN140" s="28"/>
      <c r="BO140" s="28"/>
      <c r="BP140" s="28"/>
      <c r="BQ140" s="28"/>
      <c r="BR140" s="28"/>
      <c r="BS140" s="28"/>
      <c r="BT140" s="28"/>
      <c r="BU140" s="28"/>
      <c r="BV140" s="28"/>
      <c r="BW140" s="28"/>
      <c r="BX140" s="28"/>
      <c r="BY140" s="28"/>
      <c r="BZ140" s="28"/>
      <c r="CA140" s="28"/>
      <c r="CB140" s="28"/>
    </row>
    <row r="141" spans="1:80" s="6" customFormat="1" ht="15.75" x14ac:dyDescent="0.2">
      <c r="A141" s="55"/>
      <c r="C141" s="55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47"/>
      <c r="R141" s="8"/>
      <c r="AE141" s="63"/>
      <c r="AF141" s="59"/>
      <c r="AS141" s="64"/>
      <c r="BF141" s="64"/>
      <c r="BG141" s="64"/>
      <c r="BH141" s="191"/>
      <c r="BI141" s="191"/>
      <c r="BJ141" s="55"/>
      <c r="BK141" s="172"/>
      <c r="BL141" s="28"/>
      <c r="BM141" s="28"/>
      <c r="BN141" s="28"/>
      <c r="BO141" s="28"/>
      <c r="BP141" s="28"/>
      <c r="BQ141" s="28"/>
      <c r="BR141" s="28"/>
      <c r="BS141" s="28"/>
      <c r="BT141" s="28"/>
      <c r="BU141" s="28"/>
      <c r="BV141" s="28"/>
      <c r="BW141" s="28"/>
      <c r="BX141" s="28"/>
      <c r="BY141" s="28"/>
      <c r="BZ141" s="28"/>
      <c r="CA141" s="28"/>
      <c r="CB141" s="28"/>
    </row>
    <row r="142" spans="1:80" s="6" customFormat="1" ht="15.75" x14ac:dyDescent="0.2">
      <c r="A142" s="55"/>
      <c r="C142" s="55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47"/>
      <c r="R142" s="8"/>
      <c r="AE142" s="63"/>
      <c r="AF142" s="59"/>
      <c r="AS142" s="64"/>
      <c r="BF142" s="64"/>
      <c r="BG142" s="64"/>
      <c r="BH142" s="191"/>
      <c r="BI142" s="191"/>
      <c r="BJ142" s="55"/>
      <c r="BK142" s="172"/>
      <c r="BL142" s="28"/>
      <c r="BM142" s="28"/>
      <c r="BN142" s="28"/>
      <c r="BO142" s="28"/>
      <c r="BP142" s="28"/>
      <c r="BQ142" s="28"/>
      <c r="BR142" s="28"/>
      <c r="BS142" s="28"/>
      <c r="BT142" s="28"/>
      <c r="BU142" s="28"/>
      <c r="BV142" s="28"/>
      <c r="BW142" s="28"/>
      <c r="BX142" s="28"/>
      <c r="BY142" s="28"/>
      <c r="BZ142" s="28"/>
      <c r="CA142" s="28"/>
      <c r="CB142" s="28"/>
    </row>
    <row r="143" spans="1:80" s="6" customFormat="1" ht="15.75" x14ac:dyDescent="0.2">
      <c r="A143" s="55"/>
      <c r="C143" s="55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47"/>
      <c r="R143" s="8"/>
      <c r="AE143" s="63"/>
      <c r="AF143" s="59"/>
      <c r="AS143" s="64"/>
      <c r="BF143" s="64"/>
      <c r="BG143" s="64"/>
      <c r="BH143" s="191"/>
      <c r="BI143" s="191"/>
      <c r="BJ143" s="55"/>
      <c r="BK143" s="172"/>
      <c r="BL143" s="28"/>
      <c r="BM143" s="28"/>
      <c r="BN143" s="28"/>
      <c r="BO143" s="28"/>
      <c r="BP143" s="28"/>
      <c r="BQ143" s="28"/>
      <c r="BR143" s="28"/>
      <c r="BS143" s="28"/>
      <c r="BT143" s="28"/>
      <c r="BU143" s="28"/>
      <c r="BV143" s="28"/>
      <c r="BW143" s="28"/>
      <c r="BX143" s="28"/>
      <c r="BY143" s="28"/>
      <c r="BZ143" s="28"/>
      <c r="CA143" s="28"/>
      <c r="CB143" s="28"/>
    </row>
    <row r="144" spans="1:80" s="6" customFormat="1" ht="15.75" x14ac:dyDescent="0.2">
      <c r="A144" s="55"/>
      <c r="C144" s="55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47"/>
      <c r="R144" s="8"/>
      <c r="AE144" s="63"/>
      <c r="AF144" s="59"/>
      <c r="AS144" s="64"/>
      <c r="BF144" s="64"/>
      <c r="BG144" s="64"/>
      <c r="BH144" s="191"/>
      <c r="BI144" s="191"/>
      <c r="BJ144" s="55"/>
      <c r="BK144" s="172"/>
      <c r="BL144" s="28"/>
      <c r="BM144" s="28"/>
      <c r="BN144" s="28"/>
      <c r="BO144" s="28"/>
      <c r="BP144" s="28"/>
      <c r="BQ144" s="28"/>
      <c r="BR144" s="28"/>
      <c r="BS144" s="28"/>
      <c r="BT144" s="28"/>
      <c r="BU144" s="28"/>
      <c r="BV144" s="28"/>
      <c r="BW144" s="28"/>
      <c r="BX144" s="28"/>
      <c r="BY144" s="28"/>
      <c r="BZ144" s="28"/>
      <c r="CA144" s="28"/>
      <c r="CB144" s="28"/>
    </row>
    <row r="145" spans="1:80" s="6" customFormat="1" ht="15.75" x14ac:dyDescent="0.2">
      <c r="A145" s="55"/>
      <c r="C145" s="55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47"/>
      <c r="R145" s="8"/>
      <c r="AE145" s="63"/>
      <c r="AF145" s="59"/>
      <c r="AS145" s="64"/>
      <c r="BF145" s="64"/>
      <c r="BG145" s="64"/>
      <c r="BH145" s="191"/>
      <c r="BI145" s="191"/>
      <c r="BJ145" s="55"/>
      <c r="BK145" s="172"/>
      <c r="BL145" s="28"/>
      <c r="BM145" s="28"/>
      <c r="BN145" s="28"/>
      <c r="BO145" s="28"/>
      <c r="BP145" s="28"/>
      <c r="BQ145" s="28"/>
      <c r="BR145" s="28"/>
      <c r="BS145" s="28"/>
      <c r="BT145" s="28"/>
      <c r="BU145" s="28"/>
      <c r="BV145" s="28"/>
      <c r="BW145" s="28"/>
      <c r="BX145" s="28"/>
      <c r="BY145" s="28"/>
      <c r="BZ145" s="28"/>
      <c r="CA145" s="28"/>
      <c r="CB145" s="28"/>
    </row>
    <row r="146" spans="1:80" s="6" customFormat="1" ht="15.75" x14ac:dyDescent="0.2">
      <c r="A146" s="55"/>
      <c r="C146" s="55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47"/>
      <c r="R146" s="8"/>
      <c r="AE146" s="63"/>
      <c r="AF146" s="59"/>
      <c r="AS146" s="64"/>
      <c r="BF146" s="64"/>
      <c r="BG146" s="64"/>
      <c r="BH146" s="191"/>
      <c r="BI146" s="191"/>
      <c r="BJ146" s="55"/>
      <c r="BK146" s="172"/>
      <c r="BL146" s="28"/>
      <c r="BM146" s="28"/>
      <c r="BN146" s="28"/>
      <c r="BO146" s="28"/>
      <c r="BP146" s="28"/>
      <c r="BQ146" s="28"/>
      <c r="BR146" s="28"/>
      <c r="BS146" s="28"/>
      <c r="BT146" s="28"/>
      <c r="BU146" s="28"/>
      <c r="BV146" s="28"/>
      <c r="BW146" s="28"/>
      <c r="BX146" s="28"/>
      <c r="BY146" s="28"/>
      <c r="BZ146" s="28"/>
      <c r="CA146" s="28"/>
      <c r="CB146" s="28"/>
    </row>
    <row r="147" spans="1:80" s="6" customFormat="1" ht="15.75" x14ac:dyDescent="0.2">
      <c r="A147" s="55"/>
      <c r="C147" s="55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47"/>
      <c r="R147" s="8"/>
      <c r="AE147" s="63"/>
      <c r="AF147" s="59"/>
      <c r="AS147" s="64"/>
      <c r="BF147" s="64"/>
      <c r="BG147" s="64"/>
      <c r="BH147" s="191"/>
      <c r="BI147" s="191"/>
      <c r="BJ147" s="55"/>
      <c r="BK147" s="172"/>
      <c r="BL147" s="28"/>
      <c r="BM147" s="28"/>
      <c r="BN147" s="28"/>
      <c r="BO147" s="28"/>
      <c r="BP147" s="28"/>
      <c r="BQ147" s="28"/>
      <c r="BR147" s="28"/>
      <c r="BS147" s="28"/>
      <c r="BT147" s="28"/>
      <c r="BU147" s="28"/>
      <c r="BV147" s="28"/>
      <c r="BW147" s="28"/>
      <c r="BX147" s="28"/>
      <c r="BY147" s="28"/>
      <c r="BZ147" s="28"/>
      <c r="CA147" s="28"/>
      <c r="CB147" s="28"/>
    </row>
    <row r="148" spans="1:80" s="6" customFormat="1" ht="15.75" x14ac:dyDescent="0.2">
      <c r="A148" s="55"/>
      <c r="C148" s="55"/>
      <c r="E148" s="561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47"/>
      <c r="R148" s="8"/>
      <c r="T148" s="563"/>
      <c r="AE148" s="63"/>
      <c r="AF148" s="59"/>
      <c r="AS148" s="64"/>
      <c r="BF148" s="64"/>
      <c r="BG148" s="64"/>
      <c r="BH148" s="191"/>
      <c r="BI148" s="191"/>
      <c r="BJ148" s="55"/>
      <c r="BK148" s="172"/>
      <c r="BL148" s="28"/>
      <c r="BM148" s="28"/>
      <c r="BN148" s="28"/>
      <c r="BO148" s="28"/>
      <c r="BP148" s="28"/>
      <c r="BQ148" s="28"/>
      <c r="BR148" s="28"/>
      <c r="BS148" s="28"/>
      <c r="BT148" s="28"/>
      <c r="BU148" s="28"/>
      <c r="BV148" s="28"/>
      <c r="BW148" s="28"/>
      <c r="BX148" s="28"/>
      <c r="BY148" s="28"/>
      <c r="BZ148" s="28"/>
      <c r="CA148" s="28"/>
      <c r="CB148" s="28"/>
    </row>
    <row r="149" spans="1:80" s="6" customFormat="1" ht="15.75" x14ac:dyDescent="0.2">
      <c r="A149" s="55"/>
      <c r="C149" s="55"/>
      <c r="E149" s="561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47"/>
      <c r="R149" s="8"/>
      <c r="T149" s="563"/>
      <c r="AE149" s="63"/>
      <c r="AF149" s="59"/>
      <c r="AS149" s="64"/>
      <c r="BF149" s="64"/>
      <c r="BG149" s="64"/>
      <c r="BH149" s="191"/>
      <c r="BI149" s="191"/>
      <c r="BJ149" s="55"/>
      <c r="BK149" s="172"/>
      <c r="BL149" s="28"/>
      <c r="BM149" s="28"/>
      <c r="BN149" s="28"/>
      <c r="BO149" s="28"/>
      <c r="BP149" s="28"/>
      <c r="BQ149" s="28"/>
      <c r="BR149" s="28"/>
      <c r="BS149" s="28"/>
      <c r="BT149" s="28"/>
      <c r="BU149" s="28"/>
      <c r="BV149" s="28"/>
      <c r="BW149" s="28"/>
      <c r="BX149" s="28"/>
      <c r="BY149" s="28"/>
      <c r="BZ149" s="28"/>
      <c r="CA149" s="28"/>
      <c r="CB149" s="28"/>
    </row>
    <row r="150" spans="1:80" s="6" customFormat="1" ht="15.75" x14ac:dyDescent="0.2">
      <c r="A150" s="55"/>
      <c r="C150" s="55"/>
      <c r="E150" s="561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47"/>
      <c r="R150" s="8"/>
      <c r="T150" s="563"/>
      <c r="AE150" s="63"/>
      <c r="AF150" s="59"/>
      <c r="AS150" s="64"/>
      <c r="BF150" s="64"/>
      <c r="BG150" s="64"/>
      <c r="BH150" s="191"/>
      <c r="BI150" s="191"/>
      <c r="BJ150" s="55"/>
      <c r="BK150" s="172"/>
      <c r="BL150" s="28"/>
      <c r="BM150" s="28"/>
      <c r="BN150" s="28"/>
      <c r="BO150" s="28"/>
      <c r="BP150" s="28"/>
      <c r="BQ150" s="28"/>
      <c r="BR150" s="28"/>
      <c r="BS150" s="28"/>
      <c r="BT150" s="28"/>
      <c r="BU150" s="28"/>
      <c r="BV150" s="28"/>
      <c r="BW150" s="28"/>
      <c r="BX150" s="28"/>
      <c r="BY150" s="28"/>
      <c r="BZ150" s="28"/>
      <c r="CA150" s="28"/>
      <c r="CB150" s="28"/>
    </row>
    <row r="151" spans="1:80" s="6" customFormat="1" ht="15.75" x14ac:dyDescent="0.2">
      <c r="A151" s="55"/>
      <c r="C151" s="55"/>
      <c r="E151" s="561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47"/>
      <c r="R151" s="8"/>
      <c r="T151" s="563"/>
      <c r="AE151" s="63"/>
      <c r="AF151" s="59"/>
      <c r="AS151" s="64"/>
      <c r="BF151" s="64"/>
      <c r="BG151" s="64"/>
      <c r="BH151" s="191"/>
      <c r="BI151" s="191"/>
      <c r="BJ151" s="55"/>
      <c r="BK151" s="172"/>
      <c r="BL151" s="28"/>
      <c r="BM151" s="28"/>
      <c r="BN151" s="28"/>
      <c r="BO151" s="28"/>
      <c r="BP151" s="28"/>
      <c r="BQ151" s="28"/>
      <c r="BR151" s="28"/>
      <c r="BS151" s="28"/>
      <c r="BT151" s="28"/>
      <c r="BU151" s="28"/>
      <c r="BV151" s="28"/>
      <c r="BW151" s="28"/>
      <c r="BX151" s="28"/>
      <c r="BY151" s="28"/>
      <c r="BZ151" s="28"/>
      <c r="CA151" s="28"/>
      <c r="CB151" s="28"/>
    </row>
    <row r="152" spans="1:80" s="6" customFormat="1" ht="15.75" x14ac:dyDescent="0.2">
      <c r="A152" s="55"/>
      <c r="C152" s="55"/>
      <c r="E152" s="561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47"/>
      <c r="R152" s="8"/>
      <c r="T152" s="563"/>
      <c r="AE152" s="63"/>
      <c r="AF152" s="59"/>
      <c r="AS152" s="64"/>
      <c r="BF152" s="64"/>
      <c r="BG152" s="64"/>
      <c r="BH152" s="191"/>
      <c r="BI152" s="191"/>
      <c r="BJ152" s="55"/>
      <c r="BK152" s="172"/>
      <c r="BL152" s="28"/>
      <c r="BM152" s="28"/>
      <c r="BN152" s="28"/>
      <c r="BO152" s="28"/>
      <c r="BP152" s="28"/>
      <c r="BQ152" s="28"/>
      <c r="BR152" s="28"/>
      <c r="BS152" s="28"/>
      <c r="BT152" s="28"/>
      <c r="BU152" s="28"/>
      <c r="BV152" s="28"/>
      <c r="BW152" s="28"/>
      <c r="BX152" s="28"/>
      <c r="BY152" s="28"/>
      <c r="BZ152" s="28"/>
      <c r="CA152" s="28"/>
      <c r="CB152" s="28"/>
    </row>
    <row r="153" spans="1:80" s="6" customFormat="1" ht="15.75" x14ac:dyDescent="0.2">
      <c r="A153" s="55"/>
      <c r="C153" s="55"/>
      <c r="E153" s="561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47"/>
      <c r="R153" s="8"/>
      <c r="T153" s="563"/>
      <c r="AE153" s="63"/>
      <c r="AF153" s="59"/>
      <c r="AS153" s="64"/>
      <c r="BF153" s="64"/>
      <c r="BG153" s="64"/>
      <c r="BH153" s="191"/>
      <c r="BI153" s="191"/>
      <c r="BJ153" s="55"/>
      <c r="BK153" s="172"/>
      <c r="BL153" s="28"/>
      <c r="BM153" s="28"/>
      <c r="BN153" s="28"/>
      <c r="BO153" s="28"/>
      <c r="BP153" s="28"/>
      <c r="BQ153" s="28"/>
      <c r="BR153" s="28"/>
      <c r="BS153" s="28"/>
      <c r="BT153" s="28"/>
      <c r="BU153" s="28"/>
      <c r="BV153" s="28"/>
      <c r="BW153" s="28"/>
      <c r="BX153" s="28"/>
      <c r="BY153" s="28"/>
      <c r="BZ153" s="28"/>
      <c r="CA153" s="28"/>
      <c r="CB153" s="28"/>
    </row>
    <row r="154" spans="1:80" s="6" customFormat="1" ht="15.75" x14ac:dyDescent="0.2">
      <c r="A154" s="55"/>
      <c r="C154" s="55"/>
      <c r="E154" s="561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47"/>
      <c r="R154" s="8"/>
      <c r="T154" s="563"/>
      <c r="AE154" s="63"/>
      <c r="AF154" s="59"/>
      <c r="AS154" s="64"/>
      <c r="BF154" s="64"/>
      <c r="BG154" s="64"/>
      <c r="BH154" s="191"/>
      <c r="BI154" s="191"/>
      <c r="BJ154" s="55"/>
      <c r="BK154" s="172"/>
      <c r="BL154" s="28"/>
      <c r="BM154" s="28"/>
      <c r="BN154" s="28"/>
      <c r="BO154" s="28"/>
      <c r="BP154" s="28"/>
      <c r="BQ154" s="28"/>
      <c r="BR154" s="28"/>
      <c r="BS154" s="28"/>
      <c r="BT154" s="28"/>
      <c r="BU154" s="28"/>
      <c r="BV154" s="28"/>
      <c r="BW154" s="28"/>
      <c r="BX154" s="28"/>
      <c r="BY154" s="28"/>
      <c r="BZ154" s="28"/>
      <c r="CA154" s="28"/>
      <c r="CB154" s="28"/>
    </row>
    <row r="155" spans="1:80" s="6" customFormat="1" ht="15.75" x14ac:dyDescent="0.2">
      <c r="A155" s="55"/>
      <c r="C155" s="55"/>
      <c r="E155" s="561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47"/>
      <c r="R155" s="8"/>
      <c r="T155" s="563"/>
      <c r="AE155" s="63"/>
      <c r="AF155" s="59"/>
      <c r="AS155" s="64"/>
      <c r="BF155" s="64"/>
      <c r="BG155" s="64"/>
      <c r="BH155" s="191"/>
      <c r="BI155" s="191"/>
      <c r="BJ155" s="55"/>
      <c r="BK155" s="172"/>
      <c r="BL155" s="28"/>
      <c r="BM155" s="28"/>
      <c r="BN155" s="28"/>
      <c r="BO155" s="28"/>
      <c r="BP155" s="28"/>
      <c r="BQ155" s="28"/>
      <c r="BR155" s="28"/>
      <c r="BS155" s="28"/>
      <c r="BT155" s="28"/>
      <c r="BU155" s="28"/>
      <c r="BV155" s="28"/>
      <c r="BW155" s="28"/>
      <c r="BX155" s="28"/>
      <c r="BY155" s="28"/>
      <c r="BZ155" s="28"/>
      <c r="CA155" s="28"/>
      <c r="CB155" s="28"/>
    </row>
    <row r="156" spans="1:80" s="6" customFormat="1" ht="15.75" x14ac:dyDescent="0.2">
      <c r="A156" s="55"/>
      <c r="C156" s="55"/>
      <c r="E156" s="561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47"/>
      <c r="R156" s="8"/>
      <c r="T156" s="563"/>
      <c r="AE156" s="63"/>
      <c r="AF156" s="59"/>
      <c r="AS156" s="64"/>
      <c r="BF156" s="64"/>
      <c r="BG156" s="64"/>
      <c r="BH156" s="191"/>
      <c r="BI156" s="191"/>
      <c r="BJ156" s="55"/>
      <c r="BK156" s="172"/>
      <c r="BL156" s="28"/>
      <c r="BM156" s="28"/>
      <c r="BN156" s="28"/>
      <c r="BO156" s="28"/>
      <c r="BP156" s="28"/>
      <c r="BQ156" s="28"/>
      <c r="BR156" s="28"/>
      <c r="BS156" s="28"/>
      <c r="BT156" s="28"/>
      <c r="BU156" s="28"/>
      <c r="BV156" s="28"/>
      <c r="BW156" s="28"/>
      <c r="BX156" s="28"/>
      <c r="BY156" s="28"/>
      <c r="BZ156" s="28"/>
      <c r="CA156" s="28"/>
      <c r="CB156" s="28"/>
    </row>
    <row r="157" spans="1:80" s="6" customFormat="1" ht="15.75" x14ac:dyDescent="0.2">
      <c r="A157" s="55"/>
      <c r="C157" s="55"/>
      <c r="E157" s="561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47"/>
      <c r="R157" s="8"/>
      <c r="T157" s="563"/>
      <c r="AE157" s="63"/>
      <c r="AF157" s="59"/>
      <c r="AS157" s="64"/>
      <c r="BF157" s="64"/>
      <c r="BG157" s="64"/>
      <c r="BH157" s="191"/>
      <c r="BI157" s="191"/>
      <c r="BJ157" s="55"/>
      <c r="BK157" s="172"/>
      <c r="BL157" s="28"/>
      <c r="BM157" s="28"/>
      <c r="BN157" s="28"/>
      <c r="BO157" s="28"/>
      <c r="BP157" s="28"/>
      <c r="BQ157" s="28"/>
      <c r="BR157" s="28"/>
      <c r="BS157" s="28"/>
      <c r="BT157" s="28"/>
      <c r="BU157" s="28"/>
      <c r="BV157" s="28"/>
      <c r="BW157" s="28"/>
      <c r="BX157" s="28"/>
      <c r="BY157" s="28"/>
      <c r="BZ157" s="28"/>
      <c r="CA157" s="28"/>
      <c r="CB157" s="28"/>
    </row>
    <row r="158" spans="1:80" s="6" customFormat="1" ht="15.75" x14ac:dyDescent="0.2">
      <c r="A158" s="55"/>
      <c r="C158" s="55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47"/>
      <c r="R158" s="8"/>
      <c r="AE158" s="63"/>
      <c r="AF158" s="59"/>
      <c r="AS158" s="64"/>
      <c r="BF158" s="64"/>
      <c r="BG158" s="64"/>
      <c r="BH158" s="191"/>
      <c r="BI158" s="191"/>
      <c r="BJ158" s="55"/>
      <c r="BK158" s="172"/>
      <c r="BL158" s="28"/>
      <c r="BM158" s="28"/>
      <c r="BN158" s="28"/>
      <c r="BO158" s="28"/>
      <c r="BP158" s="28"/>
      <c r="BQ158" s="28"/>
      <c r="BR158" s="28"/>
      <c r="BS158" s="28"/>
      <c r="BT158" s="28"/>
      <c r="BU158" s="28"/>
      <c r="BV158" s="28"/>
      <c r="BW158" s="28"/>
      <c r="BX158" s="28"/>
      <c r="BY158" s="28"/>
      <c r="BZ158" s="28"/>
      <c r="CA158" s="28"/>
      <c r="CB158" s="28"/>
    </row>
    <row r="159" spans="1:80" s="6" customFormat="1" ht="15.75" x14ac:dyDescent="0.2">
      <c r="A159" s="55"/>
      <c r="C159" s="55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47"/>
      <c r="R159" s="8"/>
      <c r="AE159" s="63"/>
      <c r="AF159" s="59"/>
      <c r="AS159" s="64"/>
      <c r="BF159" s="64"/>
      <c r="BG159" s="64"/>
      <c r="BH159" s="191"/>
      <c r="BI159" s="191"/>
      <c r="BJ159" s="55"/>
      <c r="BK159" s="172"/>
      <c r="BL159" s="28"/>
      <c r="BM159" s="28"/>
      <c r="BN159" s="28"/>
      <c r="BO159" s="28"/>
      <c r="BP159" s="28"/>
      <c r="BQ159" s="28"/>
      <c r="BR159" s="28"/>
      <c r="BS159" s="28"/>
      <c r="BT159" s="28"/>
      <c r="BU159" s="28"/>
      <c r="BV159" s="28"/>
      <c r="BW159" s="28"/>
      <c r="BX159" s="28"/>
      <c r="BY159" s="28"/>
      <c r="BZ159" s="28"/>
      <c r="CA159" s="28"/>
      <c r="CB159" s="28"/>
    </row>
    <row r="160" spans="1:80" s="6" customFormat="1" ht="15.75" x14ac:dyDescent="0.2">
      <c r="A160" s="55"/>
      <c r="C160" s="55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47"/>
      <c r="R160" s="8"/>
      <c r="AE160" s="63"/>
      <c r="AF160" s="59"/>
      <c r="AS160" s="64"/>
      <c r="BF160" s="64"/>
      <c r="BG160" s="64"/>
      <c r="BH160" s="191"/>
      <c r="BI160" s="191"/>
      <c r="BJ160" s="55"/>
      <c r="BK160" s="172"/>
      <c r="BL160" s="28"/>
      <c r="BM160" s="28"/>
      <c r="BN160" s="28"/>
      <c r="BO160" s="28"/>
      <c r="BP160" s="28"/>
      <c r="BQ160" s="28"/>
      <c r="BR160" s="28"/>
      <c r="BS160" s="28"/>
      <c r="BT160" s="28"/>
      <c r="BU160" s="28"/>
      <c r="BV160" s="28"/>
      <c r="BW160" s="28"/>
      <c r="BX160" s="28"/>
      <c r="BY160" s="28"/>
      <c r="BZ160" s="28"/>
      <c r="CA160" s="28"/>
      <c r="CB160" s="28"/>
    </row>
    <row r="161" spans="1:80" s="6" customFormat="1" ht="15.75" x14ac:dyDescent="0.2">
      <c r="A161" s="55"/>
      <c r="C161" s="55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47"/>
      <c r="R161" s="8"/>
      <c r="AE161" s="63"/>
      <c r="AF161" s="59"/>
      <c r="AS161" s="64"/>
      <c r="BF161" s="64"/>
      <c r="BG161" s="64"/>
      <c r="BH161" s="191"/>
      <c r="BI161" s="191"/>
      <c r="BJ161" s="55"/>
      <c r="BK161" s="172"/>
      <c r="BL161" s="28"/>
      <c r="BM161" s="28"/>
      <c r="BN161" s="28"/>
      <c r="BO161" s="28"/>
      <c r="BP161" s="28"/>
      <c r="BQ161" s="28"/>
      <c r="BR161" s="28"/>
      <c r="BS161" s="28"/>
      <c r="BT161" s="28"/>
      <c r="BU161" s="28"/>
      <c r="BV161" s="28"/>
      <c r="BW161" s="28"/>
      <c r="BX161" s="28"/>
      <c r="BY161" s="28"/>
      <c r="BZ161" s="28"/>
      <c r="CA161" s="28"/>
      <c r="CB161" s="28"/>
    </row>
    <row r="162" spans="1:80" s="6" customFormat="1" ht="15.75" x14ac:dyDescent="0.2">
      <c r="A162" s="55"/>
      <c r="C162" s="55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47"/>
      <c r="R162" s="8"/>
      <c r="AE162" s="63"/>
      <c r="AF162" s="59"/>
      <c r="AS162" s="64"/>
      <c r="BF162" s="64"/>
      <c r="BG162" s="64"/>
      <c r="BH162" s="191"/>
      <c r="BI162" s="191"/>
      <c r="BJ162" s="55"/>
      <c r="BK162" s="172"/>
      <c r="BL162" s="28"/>
      <c r="BM162" s="28"/>
      <c r="BN162" s="28"/>
      <c r="BO162" s="28"/>
      <c r="BP162" s="28"/>
      <c r="BQ162" s="28"/>
      <c r="BR162" s="28"/>
      <c r="BS162" s="28"/>
      <c r="BT162" s="28"/>
      <c r="BU162" s="28"/>
      <c r="BV162" s="28"/>
      <c r="BW162" s="28"/>
      <c r="BX162" s="28"/>
      <c r="BY162" s="28"/>
      <c r="BZ162" s="28"/>
      <c r="CA162" s="28"/>
      <c r="CB162" s="28"/>
    </row>
    <row r="163" spans="1:80" s="6" customFormat="1" ht="15.75" x14ac:dyDescent="0.2">
      <c r="A163" s="55"/>
      <c r="C163" s="55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47"/>
      <c r="R163" s="8"/>
      <c r="AE163" s="63"/>
      <c r="AF163" s="59"/>
      <c r="AS163" s="64"/>
      <c r="BF163" s="64"/>
      <c r="BG163" s="64"/>
      <c r="BH163" s="191"/>
      <c r="BI163" s="191"/>
      <c r="BJ163" s="55"/>
      <c r="BK163" s="172"/>
      <c r="BL163" s="28"/>
      <c r="BM163" s="28"/>
      <c r="BN163" s="28"/>
      <c r="BO163" s="28"/>
      <c r="BP163" s="28"/>
      <c r="BQ163" s="28"/>
      <c r="BR163" s="28"/>
      <c r="BS163" s="28"/>
      <c r="BT163" s="28"/>
      <c r="BU163" s="28"/>
      <c r="BV163" s="28"/>
      <c r="BW163" s="28"/>
      <c r="BX163" s="28"/>
      <c r="BY163" s="28"/>
      <c r="BZ163" s="28"/>
      <c r="CA163" s="28"/>
      <c r="CB163" s="28"/>
    </row>
    <row r="164" spans="1:80" s="6" customFormat="1" ht="15.75" x14ac:dyDescent="0.2">
      <c r="A164" s="55"/>
      <c r="C164" s="55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47"/>
      <c r="R164" s="8"/>
      <c r="AE164" s="63"/>
      <c r="AF164" s="59"/>
      <c r="AS164" s="64"/>
      <c r="BF164" s="64"/>
      <c r="BG164" s="64"/>
      <c r="BH164" s="191"/>
      <c r="BI164" s="191"/>
      <c r="BJ164" s="55"/>
      <c r="BK164" s="172"/>
      <c r="BL164" s="28"/>
      <c r="BM164" s="28"/>
      <c r="BN164" s="28"/>
      <c r="BO164" s="28"/>
      <c r="BP164" s="28"/>
      <c r="BQ164" s="28"/>
      <c r="BR164" s="28"/>
      <c r="BS164" s="28"/>
      <c r="BT164" s="28"/>
      <c r="BU164" s="28"/>
      <c r="BV164" s="28"/>
      <c r="BW164" s="28"/>
      <c r="BX164" s="28"/>
      <c r="BY164" s="28"/>
      <c r="BZ164" s="28"/>
      <c r="CA164" s="28"/>
      <c r="CB164" s="28"/>
    </row>
    <row r="165" spans="1:80" s="6" customFormat="1" ht="15.75" x14ac:dyDescent="0.2">
      <c r="A165" s="55"/>
      <c r="C165" s="55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47"/>
      <c r="R165" s="8"/>
      <c r="AE165" s="63"/>
      <c r="AF165" s="59"/>
      <c r="AS165" s="64"/>
      <c r="BF165" s="64"/>
      <c r="BG165" s="64"/>
      <c r="BH165" s="191"/>
      <c r="BI165" s="191"/>
      <c r="BJ165" s="55"/>
      <c r="BK165" s="172"/>
      <c r="BL165" s="28"/>
      <c r="BM165" s="28"/>
      <c r="BN165" s="28"/>
      <c r="BO165" s="28"/>
      <c r="BP165" s="28"/>
      <c r="BQ165" s="28"/>
      <c r="BR165" s="28"/>
      <c r="BS165" s="28"/>
      <c r="BT165" s="28"/>
      <c r="BU165" s="28"/>
      <c r="BV165" s="28"/>
      <c r="BW165" s="28"/>
      <c r="BX165" s="28"/>
      <c r="BY165" s="28"/>
      <c r="BZ165" s="28"/>
      <c r="CA165" s="28"/>
      <c r="CB165" s="28"/>
    </row>
    <row r="166" spans="1:80" s="6" customFormat="1" ht="15.75" x14ac:dyDescent="0.2">
      <c r="A166" s="55"/>
      <c r="C166" s="55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47"/>
      <c r="R166" s="8"/>
      <c r="AE166" s="63"/>
      <c r="AF166" s="59"/>
      <c r="AS166" s="64"/>
      <c r="BF166" s="64"/>
      <c r="BG166" s="64"/>
      <c r="BH166" s="191"/>
      <c r="BI166" s="191"/>
      <c r="BJ166" s="55"/>
      <c r="BK166" s="172"/>
      <c r="BL166" s="28"/>
      <c r="BM166" s="28"/>
      <c r="BN166" s="28"/>
      <c r="BO166" s="28"/>
      <c r="BP166" s="28"/>
      <c r="BQ166" s="28"/>
      <c r="BR166" s="28"/>
      <c r="BS166" s="28"/>
      <c r="BT166" s="28"/>
      <c r="BU166" s="28"/>
      <c r="BV166" s="28"/>
      <c r="BW166" s="28"/>
      <c r="BX166" s="28"/>
      <c r="BY166" s="28"/>
      <c r="BZ166" s="28"/>
      <c r="CA166" s="28"/>
      <c r="CB166" s="28"/>
    </row>
    <row r="167" spans="1:80" s="6" customFormat="1" ht="15.75" x14ac:dyDescent="0.2">
      <c r="A167" s="55"/>
      <c r="C167" s="55"/>
      <c r="E167" s="561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47"/>
      <c r="R167" s="8"/>
      <c r="T167" s="563"/>
      <c r="AE167" s="63"/>
      <c r="AF167" s="59"/>
      <c r="AS167" s="64"/>
      <c r="BF167" s="64"/>
      <c r="BG167" s="64"/>
      <c r="BH167" s="191"/>
      <c r="BI167" s="191"/>
      <c r="BJ167" s="55"/>
      <c r="BK167" s="172"/>
      <c r="BL167" s="28"/>
      <c r="BM167" s="28"/>
      <c r="BN167" s="28"/>
      <c r="BO167" s="28"/>
      <c r="BP167" s="28"/>
      <c r="BQ167" s="28"/>
      <c r="BR167" s="28"/>
      <c r="BS167" s="28"/>
      <c r="BT167" s="28"/>
      <c r="BU167" s="28"/>
      <c r="BV167" s="28"/>
      <c r="BW167" s="28"/>
      <c r="BX167" s="28"/>
      <c r="BY167" s="28"/>
      <c r="BZ167" s="28"/>
      <c r="CA167" s="28"/>
      <c r="CB167" s="28"/>
    </row>
    <row r="168" spans="1:80" s="6" customFormat="1" ht="15.75" x14ac:dyDescent="0.2">
      <c r="A168" s="55"/>
      <c r="C168" s="55"/>
      <c r="E168" s="561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47"/>
      <c r="R168" s="8"/>
      <c r="T168" s="563">
        <v>53000</v>
      </c>
      <c r="AE168" s="63"/>
      <c r="AF168" s="59"/>
      <c r="AS168" s="64"/>
      <c r="BF168" s="64"/>
      <c r="BG168" s="64"/>
      <c r="BH168" s="191"/>
      <c r="BI168" s="191"/>
      <c r="BJ168" s="55"/>
      <c r="BK168" s="172"/>
      <c r="BL168" s="28"/>
      <c r="BM168" s="28"/>
      <c r="BN168" s="28"/>
      <c r="BO168" s="28"/>
      <c r="BP168" s="28"/>
      <c r="BQ168" s="28"/>
      <c r="BR168" s="28"/>
      <c r="BS168" s="28"/>
      <c r="BT168" s="28"/>
      <c r="BU168" s="28"/>
      <c r="BV168" s="28"/>
      <c r="BW168" s="28"/>
      <c r="BX168" s="28"/>
      <c r="BY168" s="28"/>
      <c r="BZ168" s="28"/>
      <c r="CA168" s="28"/>
      <c r="CB168" s="28"/>
    </row>
    <row r="169" spans="1:80" s="6" customFormat="1" ht="15.75" x14ac:dyDescent="0.2">
      <c r="A169" s="55"/>
      <c r="C169" s="55"/>
      <c r="E169" s="561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47"/>
      <c r="R169" s="8"/>
      <c r="T169" s="563">
        <v>85000</v>
      </c>
      <c r="AE169" s="63"/>
      <c r="AF169" s="59"/>
      <c r="AS169" s="64"/>
      <c r="BF169" s="64"/>
      <c r="BG169" s="64"/>
      <c r="BH169" s="191"/>
      <c r="BI169" s="191"/>
      <c r="BJ169" s="55"/>
      <c r="BK169" s="172"/>
      <c r="BL169" s="28"/>
      <c r="BM169" s="28"/>
      <c r="BN169" s="28"/>
      <c r="BO169" s="28"/>
      <c r="BP169" s="28"/>
      <c r="BQ169" s="28"/>
      <c r="BR169" s="28"/>
      <c r="BS169" s="28"/>
      <c r="BT169" s="28"/>
      <c r="BU169" s="28"/>
      <c r="BV169" s="28"/>
      <c r="BW169" s="28"/>
      <c r="BX169" s="28"/>
      <c r="BY169" s="28"/>
      <c r="BZ169" s="28"/>
      <c r="CA169" s="28"/>
      <c r="CB169" s="28"/>
    </row>
    <row r="170" spans="1:80" s="6" customFormat="1" ht="15.75" x14ac:dyDescent="0.2">
      <c r="A170" s="55"/>
      <c r="C170" s="55"/>
      <c r="E170" s="561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47"/>
      <c r="R170" s="8"/>
      <c r="T170" s="563">
        <v>75000</v>
      </c>
      <c r="AE170" s="63"/>
      <c r="AF170" s="59"/>
      <c r="AS170" s="64"/>
      <c r="BF170" s="64"/>
      <c r="BG170" s="64"/>
      <c r="BH170" s="191"/>
      <c r="BI170" s="191"/>
      <c r="BJ170" s="55"/>
      <c r="BK170" s="172"/>
      <c r="BL170" s="28"/>
      <c r="BM170" s="28"/>
      <c r="BN170" s="28"/>
      <c r="BO170" s="28"/>
      <c r="BP170" s="28"/>
      <c r="BQ170" s="28"/>
      <c r="BR170" s="28"/>
      <c r="BS170" s="28"/>
      <c r="BT170" s="28"/>
      <c r="BU170" s="28"/>
      <c r="BV170" s="28"/>
      <c r="BW170" s="28"/>
      <c r="BX170" s="28"/>
      <c r="BY170" s="28"/>
      <c r="BZ170" s="28"/>
      <c r="CA170" s="28"/>
      <c r="CB170" s="28"/>
    </row>
    <row r="171" spans="1:80" s="6" customFormat="1" ht="15.75" x14ac:dyDescent="0.2">
      <c r="A171" s="55"/>
      <c r="C171" s="55"/>
      <c r="E171" s="561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47"/>
      <c r="R171" s="8"/>
      <c r="T171" s="563"/>
      <c r="AE171" s="63"/>
      <c r="AF171" s="59"/>
      <c r="AS171" s="64"/>
      <c r="BF171" s="64"/>
      <c r="BG171" s="64"/>
      <c r="BH171" s="191"/>
      <c r="BI171" s="191"/>
      <c r="BJ171" s="55"/>
      <c r="BK171" s="172"/>
      <c r="BL171" s="28"/>
      <c r="BM171" s="28"/>
      <c r="BN171" s="28"/>
      <c r="BO171" s="28"/>
      <c r="BP171" s="28"/>
      <c r="BQ171" s="28"/>
      <c r="BR171" s="28"/>
      <c r="BS171" s="28"/>
      <c r="BT171" s="28"/>
      <c r="BU171" s="28"/>
      <c r="BV171" s="28"/>
      <c r="BW171" s="28"/>
      <c r="BX171" s="28"/>
      <c r="BY171" s="28"/>
      <c r="BZ171" s="28"/>
      <c r="CA171" s="28"/>
      <c r="CB171" s="28"/>
    </row>
    <row r="172" spans="1:80" s="6" customFormat="1" ht="15.75" x14ac:dyDescent="0.2">
      <c r="A172" s="55"/>
      <c r="C172" s="55"/>
      <c r="E172" s="561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47"/>
      <c r="R172" s="8"/>
      <c r="T172" s="563"/>
      <c r="AE172" s="63"/>
      <c r="AF172" s="59"/>
      <c r="AS172" s="64"/>
      <c r="BF172" s="64"/>
      <c r="BG172" s="64"/>
      <c r="BH172" s="191"/>
      <c r="BI172" s="191"/>
      <c r="BJ172" s="55"/>
      <c r="BK172" s="172"/>
      <c r="BL172" s="28"/>
      <c r="BM172" s="28"/>
      <c r="BN172" s="28"/>
      <c r="BO172" s="28"/>
      <c r="BP172" s="28"/>
      <c r="BQ172" s="28"/>
      <c r="BR172" s="28"/>
      <c r="BS172" s="28"/>
      <c r="BT172" s="28"/>
      <c r="BU172" s="28"/>
      <c r="BV172" s="28"/>
      <c r="BW172" s="28"/>
      <c r="BX172" s="28"/>
      <c r="BY172" s="28"/>
      <c r="BZ172" s="28"/>
      <c r="CA172" s="28"/>
      <c r="CB172" s="28"/>
    </row>
    <row r="173" spans="1:80" s="6" customFormat="1" ht="15.75" x14ac:dyDescent="0.2">
      <c r="A173" s="55"/>
      <c r="C173" s="55"/>
      <c r="E173" s="561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47"/>
      <c r="R173" s="8"/>
      <c r="T173" s="563"/>
      <c r="AE173" s="63"/>
      <c r="AF173" s="59"/>
      <c r="AS173" s="64"/>
      <c r="BF173" s="64"/>
      <c r="BG173" s="64"/>
      <c r="BH173" s="191"/>
      <c r="BI173" s="191"/>
      <c r="BJ173" s="55"/>
      <c r="BK173" s="172"/>
      <c r="BL173" s="28"/>
      <c r="BM173" s="28"/>
      <c r="BN173" s="28"/>
      <c r="BO173" s="28"/>
      <c r="BP173" s="28"/>
      <c r="BQ173" s="28"/>
      <c r="BR173" s="28"/>
      <c r="BS173" s="28"/>
      <c r="BT173" s="28"/>
      <c r="BU173" s="28"/>
      <c r="BV173" s="28"/>
      <c r="BW173" s="28"/>
      <c r="BX173" s="28"/>
      <c r="BY173" s="28"/>
      <c r="BZ173" s="28"/>
      <c r="CA173" s="28"/>
      <c r="CB173" s="28"/>
    </row>
    <row r="174" spans="1:80" s="6" customFormat="1" ht="15.75" x14ac:dyDescent="0.2">
      <c r="A174" s="55"/>
      <c r="C174" s="55"/>
      <c r="E174" s="561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47"/>
      <c r="R174" s="8"/>
      <c r="T174" s="563"/>
      <c r="AE174" s="63"/>
      <c r="AF174" s="59"/>
      <c r="AS174" s="64"/>
      <c r="BF174" s="64"/>
      <c r="BG174" s="64"/>
      <c r="BH174" s="191"/>
      <c r="BI174" s="191"/>
      <c r="BJ174" s="55"/>
      <c r="BK174" s="172"/>
      <c r="BL174" s="28"/>
      <c r="BM174" s="28"/>
      <c r="BN174" s="28"/>
      <c r="BO174" s="28"/>
      <c r="BP174" s="28"/>
      <c r="BQ174" s="28"/>
      <c r="BR174" s="28"/>
      <c r="BS174" s="28"/>
      <c r="BT174" s="28"/>
      <c r="BU174" s="28"/>
      <c r="BV174" s="28"/>
      <c r="BW174" s="28"/>
      <c r="BX174" s="28"/>
      <c r="BY174" s="28"/>
      <c r="BZ174" s="28"/>
      <c r="CA174" s="28"/>
      <c r="CB174" s="28"/>
    </row>
    <row r="175" spans="1:80" s="6" customFormat="1" ht="15.75" x14ac:dyDescent="0.2">
      <c r="A175" s="55"/>
      <c r="C175" s="55"/>
      <c r="E175" s="561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47"/>
      <c r="R175" s="8"/>
      <c r="T175" s="563"/>
      <c r="AE175" s="63"/>
      <c r="AF175" s="59"/>
      <c r="AS175" s="64"/>
      <c r="BF175" s="64"/>
      <c r="BG175" s="64"/>
      <c r="BH175" s="191"/>
      <c r="BI175" s="191"/>
      <c r="BJ175" s="55"/>
      <c r="BK175" s="172"/>
      <c r="BL175" s="28"/>
      <c r="BM175" s="28"/>
      <c r="BN175" s="28"/>
      <c r="BO175" s="28"/>
      <c r="BP175" s="28"/>
      <c r="BQ175" s="28"/>
      <c r="BR175" s="28"/>
      <c r="BS175" s="28"/>
      <c r="BT175" s="28"/>
      <c r="BU175" s="28"/>
      <c r="BV175" s="28"/>
      <c r="BW175" s="28"/>
      <c r="BX175" s="28"/>
      <c r="BY175" s="28"/>
      <c r="BZ175" s="28"/>
      <c r="CA175" s="28"/>
      <c r="CB175" s="28"/>
    </row>
    <row r="176" spans="1:80" s="6" customFormat="1" ht="15.75" x14ac:dyDescent="0.2">
      <c r="A176" s="55"/>
      <c r="C176" s="55"/>
      <c r="E176" s="561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47"/>
      <c r="R176" s="8"/>
      <c r="T176" s="563"/>
      <c r="AE176" s="63"/>
      <c r="AF176" s="59"/>
      <c r="AS176" s="64"/>
      <c r="BF176" s="64"/>
      <c r="BG176" s="64"/>
      <c r="BH176" s="191"/>
      <c r="BI176" s="191"/>
      <c r="BJ176" s="55"/>
      <c r="BK176" s="172"/>
      <c r="BL176" s="28"/>
      <c r="BM176" s="28"/>
      <c r="BN176" s="28"/>
      <c r="BO176" s="28"/>
      <c r="BP176" s="28"/>
      <c r="BQ176" s="28"/>
      <c r="BR176" s="28"/>
      <c r="BS176" s="28"/>
      <c r="BT176" s="28"/>
      <c r="BU176" s="28"/>
      <c r="BV176" s="28"/>
      <c r="BW176" s="28"/>
      <c r="BX176" s="28"/>
      <c r="BY176" s="28"/>
      <c r="BZ176" s="28"/>
      <c r="CA176" s="28"/>
      <c r="CB176" s="28"/>
    </row>
    <row r="177" spans="1:80" s="6" customFormat="1" ht="15.75" x14ac:dyDescent="0.2">
      <c r="A177" s="55"/>
      <c r="C177" s="55"/>
      <c r="E177" s="561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47"/>
      <c r="R177" s="8"/>
      <c r="T177" s="563"/>
      <c r="AE177" s="63"/>
      <c r="AF177" s="59"/>
      <c r="AS177" s="64"/>
      <c r="BF177" s="64"/>
      <c r="BG177" s="64"/>
      <c r="BH177" s="191"/>
      <c r="BI177" s="191"/>
      <c r="BJ177" s="55"/>
      <c r="BK177" s="172"/>
      <c r="BL177" s="28"/>
      <c r="BM177" s="28"/>
      <c r="BN177" s="28"/>
      <c r="BO177" s="28"/>
      <c r="BP177" s="28"/>
      <c r="BQ177" s="28"/>
      <c r="BR177" s="28"/>
      <c r="BS177" s="28"/>
      <c r="BT177" s="28"/>
      <c r="BU177" s="28"/>
      <c r="BV177" s="28"/>
      <c r="BW177" s="28"/>
      <c r="BX177" s="28"/>
      <c r="BY177" s="28"/>
      <c r="BZ177" s="28"/>
      <c r="CA177" s="28"/>
      <c r="CB177" s="28"/>
    </row>
    <row r="178" spans="1:80" s="6" customFormat="1" ht="15.75" x14ac:dyDescent="0.2">
      <c r="A178" s="55"/>
      <c r="C178" s="55"/>
      <c r="E178" s="561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47"/>
      <c r="R178" s="8"/>
      <c r="T178" s="563"/>
      <c r="AE178" s="63"/>
      <c r="AF178" s="59"/>
      <c r="AS178" s="64"/>
      <c r="BF178" s="64"/>
      <c r="BG178" s="64"/>
      <c r="BH178" s="191"/>
      <c r="BI178" s="191"/>
      <c r="BJ178" s="55"/>
      <c r="BK178" s="172"/>
      <c r="BL178" s="28"/>
      <c r="BM178" s="28"/>
      <c r="BN178" s="28"/>
      <c r="BO178" s="28"/>
      <c r="BP178" s="28"/>
      <c r="BQ178" s="28"/>
      <c r="BR178" s="28"/>
      <c r="BS178" s="28"/>
      <c r="BT178" s="28"/>
      <c r="BU178" s="28"/>
      <c r="BV178" s="28"/>
      <c r="BW178" s="28"/>
      <c r="BX178" s="28"/>
      <c r="BY178" s="28"/>
      <c r="BZ178" s="28"/>
      <c r="CA178" s="28"/>
      <c r="CB178" s="28"/>
    </row>
    <row r="179" spans="1:80" s="6" customFormat="1" ht="15.75" x14ac:dyDescent="0.2">
      <c r="A179" s="55"/>
      <c r="C179" s="55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47"/>
      <c r="R179" s="8"/>
      <c r="AE179" s="63"/>
      <c r="AF179" s="59"/>
      <c r="AS179" s="64"/>
      <c r="BF179" s="64"/>
      <c r="BG179" s="64"/>
      <c r="BH179" s="191"/>
      <c r="BI179" s="191"/>
      <c r="BJ179" s="55"/>
      <c r="BK179" s="172"/>
      <c r="BL179" s="28"/>
      <c r="BM179" s="28"/>
      <c r="BN179" s="28"/>
      <c r="BO179" s="28"/>
      <c r="BP179" s="28"/>
      <c r="BQ179" s="28"/>
      <c r="BR179" s="28"/>
      <c r="BS179" s="28"/>
      <c r="BT179" s="28"/>
      <c r="BU179" s="28"/>
      <c r="BV179" s="28"/>
      <c r="BW179" s="28"/>
      <c r="BX179" s="28"/>
      <c r="BY179" s="28"/>
      <c r="BZ179" s="28"/>
      <c r="CA179" s="28"/>
      <c r="CB179" s="28"/>
    </row>
    <row r="180" spans="1:80" s="6" customFormat="1" ht="15.75" x14ac:dyDescent="0.2">
      <c r="A180" s="55"/>
      <c r="C180" s="55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47"/>
      <c r="R180" s="8"/>
      <c r="AE180" s="63"/>
      <c r="AF180" s="59"/>
      <c r="AS180" s="64"/>
      <c r="BF180" s="64"/>
      <c r="BG180" s="64"/>
      <c r="BH180" s="191"/>
      <c r="BI180" s="191"/>
      <c r="BJ180" s="55"/>
      <c r="BK180" s="172"/>
      <c r="BL180" s="28"/>
      <c r="BM180" s="28"/>
      <c r="BN180" s="28"/>
      <c r="BO180" s="28"/>
      <c r="BP180" s="28"/>
      <c r="BQ180" s="28"/>
      <c r="BR180" s="28"/>
      <c r="BS180" s="28"/>
      <c r="BT180" s="28"/>
      <c r="BU180" s="28"/>
      <c r="BV180" s="28"/>
      <c r="BW180" s="28"/>
      <c r="BX180" s="28"/>
      <c r="BY180" s="28"/>
      <c r="BZ180" s="28"/>
      <c r="CA180" s="28"/>
      <c r="CB180" s="28"/>
    </row>
    <row r="181" spans="1:80" s="6" customFormat="1" ht="15.75" x14ac:dyDescent="0.2">
      <c r="A181" s="55"/>
      <c r="C181" s="55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47"/>
      <c r="R181" s="8"/>
      <c r="AE181" s="63"/>
      <c r="AF181" s="59"/>
      <c r="AS181" s="64"/>
      <c r="BF181" s="64"/>
      <c r="BG181" s="64"/>
      <c r="BH181" s="191"/>
      <c r="BI181" s="191"/>
      <c r="BJ181" s="55"/>
      <c r="BK181" s="172"/>
      <c r="BL181" s="28"/>
      <c r="BM181" s="28"/>
      <c r="BN181" s="28"/>
      <c r="BO181" s="28"/>
      <c r="BP181" s="28"/>
      <c r="BQ181" s="28"/>
      <c r="BR181" s="28"/>
      <c r="BS181" s="28"/>
      <c r="BT181" s="28"/>
      <c r="BU181" s="28"/>
      <c r="BV181" s="28"/>
      <c r="BW181" s="28"/>
      <c r="BX181" s="28"/>
      <c r="BY181" s="28"/>
      <c r="BZ181" s="28"/>
      <c r="CA181" s="28"/>
      <c r="CB181" s="28"/>
    </row>
    <row r="182" spans="1:80" s="6" customFormat="1" ht="15.75" x14ac:dyDescent="0.2">
      <c r="A182" s="55"/>
      <c r="C182" s="55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47"/>
      <c r="R182" s="8"/>
      <c r="AE182" s="63"/>
      <c r="AF182" s="59"/>
      <c r="AG182" s="260"/>
      <c r="AS182" s="64"/>
      <c r="BF182" s="64"/>
      <c r="BG182" s="64"/>
      <c r="BH182" s="191"/>
      <c r="BI182" s="191"/>
      <c r="BJ182" s="55"/>
      <c r="BK182" s="172"/>
      <c r="BL182" s="28"/>
      <c r="BM182" s="28"/>
      <c r="BN182" s="28"/>
      <c r="BO182" s="28"/>
      <c r="BP182" s="28"/>
      <c r="BQ182" s="28"/>
      <c r="BR182" s="28"/>
      <c r="BS182" s="28"/>
      <c r="BT182" s="28"/>
      <c r="BU182" s="28"/>
      <c r="BV182" s="28"/>
      <c r="BW182" s="28"/>
      <c r="BX182" s="28"/>
      <c r="BY182" s="28"/>
      <c r="BZ182" s="28"/>
      <c r="CA182" s="28"/>
      <c r="CB182" s="28"/>
    </row>
    <row r="183" spans="1:80" s="6" customFormat="1" ht="15.75" x14ac:dyDescent="0.2">
      <c r="A183" s="55"/>
      <c r="C183" s="55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47"/>
      <c r="R183" s="8"/>
      <c r="AE183" s="63"/>
      <c r="AF183" s="59"/>
      <c r="AS183" s="64"/>
      <c r="BF183" s="64"/>
      <c r="BG183" s="64"/>
      <c r="BH183" s="191"/>
      <c r="BI183" s="191"/>
      <c r="BJ183" s="55"/>
      <c r="BK183" s="172"/>
      <c r="BL183" s="28"/>
      <c r="BM183" s="28"/>
      <c r="BN183" s="28"/>
      <c r="BO183" s="28"/>
      <c r="BP183" s="28"/>
      <c r="BQ183" s="28"/>
      <c r="BR183" s="28"/>
      <c r="BS183" s="28"/>
      <c r="BT183" s="28"/>
      <c r="BU183" s="28"/>
      <c r="BV183" s="28"/>
      <c r="BW183" s="28"/>
      <c r="BX183" s="28"/>
      <c r="BY183" s="28"/>
      <c r="BZ183" s="28"/>
      <c r="CA183" s="28"/>
      <c r="CB183" s="28"/>
    </row>
    <row r="184" spans="1:80" s="6" customFormat="1" ht="15.75" x14ac:dyDescent="0.2">
      <c r="A184" s="55"/>
      <c r="C184" s="55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47"/>
      <c r="R184" s="8"/>
      <c r="AE184" s="63"/>
      <c r="AF184" s="59"/>
      <c r="AS184" s="64"/>
      <c r="BF184" s="64"/>
      <c r="BG184" s="64"/>
      <c r="BH184" s="191"/>
      <c r="BI184" s="191"/>
      <c r="BJ184" s="55"/>
      <c r="BK184" s="172"/>
      <c r="BL184" s="28"/>
      <c r="BM184" s="28"/>
      <c r="BN184" s="28"/>
      <c r="BO184" s="28"/>
      <c r="BP184" s="28"/>
      <c r="BQ184" s="28"/>
      <c r="BR184" s="28"/>
      <c r="BS184" s="28"/>
      <c r="BT184" s="28"/>
      <c r="BU184" s="28"/>
      <c r="BV184" s="28"/>
      <c r="BW184" s="28"/>
      <c r="BX184" s="28"/>
      <c r="BY184" s="28"/>
      <c r="BZ184" s="28"/>
      <c r="CA184" s="28"/>
      <c r="CB184" s="28"/>
    </row>
    <row r="185" spans="1:80" s="6" customFormat="1" ht="15.75" x14ac:dyDescent="0.2">
      <c r="A185" s="55"/>
      <c r="C185" s="55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47"/>
      <c r="R185" s="8"/>
      <c r="AE185" s="63"/>
      <c r="AF185" s="59"/>
      <c r="AS185" s="64"/>
      <c r="BF185" s="64"/>
      <c r="BG185" s="64"/>
      <c r="BH185" s="191"/>
      <c r="BI185" s="191"/>
      <c r="BJ185" s="55"/>
      <c r="BK185" s="172"/>
      <c r="BL185" s="28"/>
      <c r="BM185" s="28"/>
      <c r="BN185" s="28"/>
      <c r="BO185" s="28"/>
      <c r="BP185" s="28"/>
      <c r="BQ185" s="28"/>
      <c r="BR185" s="28"/>
      <c r="BS185" s="28"/>
      <c r="BT185" s="28"/>
      <c r="BU185" s="28"/>
      <c r="BV185" s="28"/>
      <c r="BW185" s="28"/>
      <c r="BX185" s="28"/>
      <c r="BY185" s="28"/>
      <c r="BZ185" s="28"/>
      <c r="CA185" s="28"/>
      <c r="CB185" s="28"/>
    </row>
    <row r="186" spans="1:80" s="6" customFormat="1" ht="15.75" x14ac:dyDescent="0.2">
      <c r="A186" s="55"/>
      <c r="C186" s="55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47"/>
      <c r="R186" s="8"/>
      <c r="AE186" s="63"/>
      <c r="AF186" s="59"/>
      <c r="AS186" s="64"/>
      <c r="BF186" s="64"/>
      <c r="BG186" s="64"/>
      <c r="BH186" s="191"/>
      <c r="BI186" s="191"/>
      <c r="BJ186" s="55"/>
      <c r="BK186" s="172"/>
      <c r="BL186" s="28"/>
      <c r="BM186" s="28"/>
      <c r="BN186" s="28"/>
      <c r="BO186" s="28"/>
      <c r="BP186" s="28"/>
      <c r="BQ186" s="28"/>
      <c r="BR186" s="28"/>
      <c r="BS186" s="28"/>
      <c r="BT186" s="28"/>
      <c r="BU186" s="28"/>
      <c r="BV186" s="28"/>
      <c r="BW186" s="28"/>
      <c r="BX186" s="28"/>
      <c r="BY186" s="28"/>
      <c r="BZ186" s="28"/>
      <c r="CA186" s="28"/>
      <c r="CB186" s="28"/>
    </row>
    <row r="187" spans="1:80" s="6" customFormat="1" ht="15.75" x14ac:dyDescent="0.2">
      <c r="A187" s="55"/>
      <c r="C187" s="55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47"/>
      <c r="R187" s="8"/>
      <c r="AE187" s="63"/>
      <c r="AF187" s="59"/>
      <c r="AS187" s="64"/>
      <c r="BF187" s="64"/>
      <c r="BG187" s="64"/>
      <c r="BH187" s="191"/>
      <c r="BI187" s="191"/>
      <c r="BJ187" s="55"/>
      <c r="BK187" s="172"/>
      <c r="BL187" s="28"/>
      <c r="BM187" s="28"/>
      <c r="BN187" s="28"/>
      <c r="BO187" s="28"/>
      <c r="BP187" s="28"/>
      <c r="BQ187" s="28"/>
      <c r="BR187" s="28"/>
      <c r="BS187" s="28"/>
      <c r="BT187" s="28"/>
      <c r="BU187" s="28"/>
      <c r="BV187" s="28"/>
      <c r="BW187" s="28"/>
      <c r="BX187" s="28"/>
      <c r="BY187" s="28"/>
      <c r="BZ187" s="28"/>
      <c r="CA187" s="28"/>
      <c r="CB187" s="28"/>
    </row>
    <row r="188" spans="1:80" s="6" customFormat="1" ht="15.75" x14ac:dyDescent="0.2">
      <c r="A188" s="55"/>
      <c r="C188" s="55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47"/>
      <c r="R188" s="8"/>
      <c r="AE188" s="63"/>
      <c r="AF188" s="59"/>
      <c r="AS188" s="64"/>
      <c r="BF188" s="64"/>
      <c r="BG188" s="64"/>
      <c r="BH188" s="191"/>
      <c r="BI188" s="191"/>
      <c r="BJ188" s="55"/>
      <c r="BK188" s="172"/>
      <c r="BL188" s="28"/>
      <c r="BM188" s="28"/>
      <c r="BN188" s="28"/>
      <c r="BO188" s="28"/>
      <c r="BP188" s="28"/>
      <c r="BQ188" s="28"/>
      <c r="BR188" s="28"/>
      <c r="BS188" s="28"/>
      <c r="BT188" s="28"/>
      <c r="BU188" s="28"/>
      <c r="BV188" s="28"/>
      <c r="BW188" s="28"/>
      <c r="BX188" s="28"/>
      <c r="BY188" s="28"/>
      <c r="BZ188" s="28"/>
      <c r="CA188" s="28"/>
      <c r="CB188" s="28"/>
    </row>
    <row r="189" spans="1:80" s="6" customFormat="1" ht="15.75" x14ac:dyDescent="0.2">
      <c r="A189" s="55"/>
      <c r="C189" s="55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47"/>
      <c r="R189" s="8"/>
      <c r="AE189" s="63"/>
      <c r="AF189" s="59"/>
      <c r="AS189" s="64"/>
      <c r="BF189" s="64"/>
      <c r="BG189" s="64"/>
      <c r="BH189" s="191"/>
      <c r="BI189" s="191"/>
      <c r="BJ189" s="55"/>
      <c r="BK189" s="172"/>
      <c r="BL189" s="28"/>
      <c r="BM189" s="28"/>
      <c r="BN189" s="28"/>
      <c r="BO189" s="28"/>
      <c r="BP189" s="28"/>
      <c r="BQ189" s="28"/>
      <c r="BR189" s="28"/>
      <c r="BS189" s="28"/>
      <c r="BT189" s="28"/>
      <c r="BU189" s="28"/>
      <c r="BV189" s="28"/>
      <c r="BW189" s="28"/>
      <c r="BX189" s="28"/>
      <c r="BY189" s="28"/>
      <c r="BZ189" s="28"/>
      <c r="CA189" s="28"/>
      <c r="CB189" s="28"/>
    </row>
    <row r="190" spans="1:80" s="6" customFormat="1" ht="15.75" x14ac:dyDescent="0.2">
      <c r="A190" s="55"/>
      <c r="C190" s="55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47"/>
      <c r="R190" s="8"/>
      <c r="AE190" s="63"/>
      <c r="AF190" s="59"/>
      <c r="AS190" s="64"/>
      <c r="BF190" s="64"/>
      <c r="BG190" s="64"/>
      <c r="BH190" s="191"/>
      <c r="BI190" s="191"/>
      <c r="BJ190" s="55"/>
      <c r="BK190" s="172"/>
      <c r="BL190" s="28"/>
      <c r="BM190" s="28"/>
      <c r="BN190" s="28"/>
      <c r="BO190" s="28"/>
      <c r="BP190" s="28"/>
      <c r="BQ190" s="28"/>
      <c r="BR190" s="28"/>
      <c r="BS190" s="28"/>
      <c r="BT190" s="28"/>
      <c r="BU190" s="28"/>
      <c r="BV190" s="28"/>
      <c r="BW190" s="28"/>
      <c r="BX190" s="28"/>
      <c r="BY190" s="28"/>
      <c r="BZ190" s="28"/>
      <c r="CA190" s="28"/>
      <c r="CB190" s="28"/>
    </row>
    <row r="191" spans="1:80" s="6" customFormat="1" ht="15.75" x14ac:dyDescent="0.2">
      <c r="A191" s="55"/>
      <c r="C191" s="55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47"/>
      <c r="R191" s="8"/>
      <c r="AE191" s="63"/>
      <c r="AF191" s="59"/>
      <c r="AS191" s="64"/>
      <c r="BF191" s="64"/>
      <c r="BG191" s="64"/>
      <c r="BH191" s="191"/>
      <c r="BI191" s="191"/>
      <c r="BJ191" s="55"/>
      <c r="BK191" s="172"/>
      <c r="BL191" s="28"/>
      <c r="BM191" s="28"/>
      <c r="BN191" s="28"/>
      <c r="BO191" s="28"/>
      <c r="BP191" s="28"/>
      <c r="BQ191" s="28"/>
      <c r="BR191" s="28"/>
      <c r="BS191" s="28"/>
      <c r="BT191" s="28"/>
      <c r="BU191" s="28"/>
      <c r="BV191" s="28"/>
      <c r="BW191" s="28"/>
      <c r="BX191" s="28"/>
      <c r="BY191" s="28"/>
      <c r="BZ191" s="28"/>
      <c r="CA191" s="28"/>
      <c r="CB191" s="28"/>
    </row>
    <row r="192" spans="1:80" s="6" customFormat="1" ht="15.75" x14ac:dyDescent="0.2">
      <c r="A192" s="55"/>
      <c r="C192" s="55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47"/>
      <c r="R192" s="8"/>
      <c r="AE192" s="63"/>
      <c r="AF192" s="59"/>
      <c r="AS192" s="64"/>
      <c r="BF192" s="64"/>
      <c r="BG192" s="64"/>
      <c r="BH192" s="191"/>
      <c r="BI192" s="191"/>
      <c r="BJ192" s="55"/>
      <c r="BK192" s="172"/>
      <c r="BL192" s="28"/>
      <c r="BM192" s="28"/>
      <c r="BN192" s="28"/>
      <c r="BO192" s="28"/>
      <c r="BP192" s="28"/>
      <c r="BQ192" s="28"/>
      <c r="BR192" s="28"/>
      <c r="BS192" s="28"/>
      <c r="BT192" s="28"/>
      <c r="BU192" s="28"/>
      <c r="BV192" s="28"/>
      <c r="BW192" s="28"/>
      <c r="BX192" s="28"/>
      <c r="BY192" s="28"/>
      <c r="BZ192" s="28"/>
      <c r="CA192" s="28"/>
      <c r="CB192" s="28"/>
    </row>
    <row r="193" spans="1:80" s="6" customFormat="1" ht="15.75" x14ac:dyDescent="0.2">
      <c r="A193" s="55"/>
      <c r="C193" s="55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47"/>
      <c r="R193" s="8"/>
      <c r="AE193" s="63"/>
      <c r="AF193" s="59"/>
      <c r="AS193" s="64"/>
      <c r="BF193" s="64"/>
      <c r="BG193" s="64"/>
      <c r="BH193" s="191"/>
      <c r="BI193" s="191"/>
      <c r="BJ193" s="55"/>
      <c r="BK193" s="172"/>
      <c r="BL193" s="28"/>
      <c r="BM193" s="28"/>
      <c r="BN193" s="28"/>
      <c r="BO193" s="28"/>
      <c r="BP193" s="28"/>
      <c r="BQ193" s="28"/>
      <c r="BR193" s="28"/>
      <c r="BS193" s="28"/>
      <c r="BT193" s="28"/>
      <c r="BU193" s="28"/>
      <c r="BV193" s="28"/>
      <c r="BW193" s="28"/>
      <c r="BX193" s="28"/>
      <c r="BY193" s="28"/>
      <c r="BZ193" s="28"/>
      <c r="CA193" s="28"/>
      <c r="CB193" s="28"/>
    </row>
    <row r="194" spans="1:80" s="6" customFormat="1" ht="15.75" x14ac:dyDescent="0.2">
      <c r="A194" s="55"/>
      <c r="C194" s="55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47"/>
      <c r="R194" s="8"/>
      <c r="AE194" s="63"/>
      <c r="AF194" s="59"/>
      <c r="AS194" s="64"/>
      <c r="BF194" s="64"/>
      <c r="BG194" s="64"/>
      <c r="BH194" s="191"/>
      <c r="BI194" s="191"/>
      <c r="BJ194" s="55"/>
      <c r="BK194" s="172"/>
      <c r="BL194" s="28"/>
      <c r="BM194" s="28"/>
      <c r="BN194" s="28"/>
      <c r="BO194" s="28"/>
      <c r="BP194" s="28"/>
      <c r="BQ194" s="28"/>
      <c r="BR194" s="28"/>
      <c r="BS194" s="28"/>
      <c r="BT194" s="28"/>
      <c r="BU194" s="28"/>
      <c r="BV194" s="28"/>
      <c r="BW194" s="28"/>
      <c r="BX194" s="28"/>
      <c r="BY194" s="28"/>
      <c r="BZ194" s="28"/>
      <c r="CA194" s="28"/>
      <c r="CB194" s="28"/>
    </row>
    <row r="195" spans="1:80" s="6" customFormat="1" ht="15.75" x14ac:dyDescent="0.2">
      <c r="A195" s="55"/>
      <c r="C195" s="55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47"/>
      <c r="R195" s="8"/>
      <c r="AE195" s="63"/>
      <c r="AF195" s="59"/>
      <c r="AS195" s="64"/>
      <c r="BF195" s="64"/>
      <c r="BG195" s="64"/>
      <c r="BH195" s="191"/>
      <c r="BI195" s="191"/>
      <c r="BJ195" s="55"/>
      <c r="BK195" s="172"/>
      <c r="BL195" s="28"/>
      <c r="BM195" s="28"/>
      <c r="BN195" s="28"/>
      <c r="BO195" s="28"/>
      <c r="BP195" s="28"/>
      <c r="BQ195" s="28"/>
      <c r="BR195" s="28"/>
      <c r="BS195" s="28"/>
      <c r="BT195" s="28"/>
      <c r="BU195" s="28"/>
      <c r="BV195" s="28"/>
      <c r="BW195" s="28"/>
      <c r="BX195" s="28"/>
      <c r="BY195" s="28"/>
      <c r="BZ195" s="28"/>
      <c r="CA195" s="28"/>
      <c r="CB195" s="28"/>
    </row>
    <row r="196" spans="1:80" s="6" customFormat="1" ht="15.75" x14ac:dyDescent="0.2">
      <c r="A196" s="55"/>
      <c r="C196" s="55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47"/>
      <c r="R196" s="8"/>
      <c r="AE196" s="63"/>
      <c r="AF196" s="59"/>
      <c r="AS196" s="64"/>
      <c r="BF196" s="64"/>
      <c r="BG196" s="64"/>
      <c r="BH196" s="191"/>
      <c r="BI196" s="191"/>
      <c r="BJ196" s="55"/>
      <c r="BK196" s="172"/>
      <c r="BL196" s="28"/>
      <c r="BM196" s="28"/>
      <c r="BN196" s="28"/>
      <c r="BO196" s="28"/>
      <c r="BP196" s="28"/>
      <c r="BQ196" s="28"/>
      <c r="BR196" s="28"/>
      <c r="BS196" s="28"/>
      <c r="BT196" s="28"/>
      <c r="BU196" s="28"/>
      <c r="BV196" s="28"/>
      <c r="BW196" s="28"/>
      <c r="BX196" s="28"/>
      <c r="BY196" s="28"/>
      <c r="BZ196" s="28"/>
      <c r="CA196" s="28"/>
      <c r="CB196" s="28"/>
    </row>
    <row r="197" spans="1:80" s="6" customFormat="1" ht="15.75" x14ac:dyDescent="0.2">
      <c r="A197" s="55"/>
      <c r="C197" s="55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47"/>
      <c r="R197" s="8"/>
      <c r="AE197" s="63"/>
      <c r="AF197" s="59"/>
      <c r="AS197" s="64"/>
      <c r="BF197" s="64"/>
      <c r="BG197" s="64"/>
      <c r="BH197" s="191"/>
      <c r="BI197" s="191"/>
      <c r="BJ197" s="55"/>
      <c r="BK197" s="172"/>
      <c r="BL197" s="28"/>
      <c r="BM197" s="28"/>
      <c r="BN197" s="28"/>
      <c r="BO197" s="28"/>
      <c r="BP197" s="28"/>
      <c r="BQ197" s="28"/>
      <c r="BR197" s="28"/>
      <c r="BS197" s="28"/>
      <c r="BT197" s="28"/>
      <c r="BU197" s="28"/>
      <c r="BV197" s="28"/>
      <c r="BW197" s="28"/>
      <c r="BX197" s="28"/>
      <c r="BY197" s="28"/>
      <c r="BZ197" s="28"/>
      <c r="CA197" s="28"/>
      <c r="CB197" s="28"/>
    </row>
    <row r="198" spans="1:80" s="6" customFormat="1" ht="15.75" x14ac:dyDescent="0.2">
      <c r="A198" s="55"/>
      <c r="C198" s="55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47"/>
      <c r="R198" s="8"/>
      <c r="AE198" s="63"/>
      <c r="AF198" s="59"/>
      <c r="AS198" s="64"/>
      <c r="BF198" s="64"/>
      <c r="BG198" s="64"/>
      <c r="BH198" s="191"/>
      <c r="BI198" s="191"/>
      <c r="BJ198" s="55"/>
      <c r="BK198" s="172"/>
      <c r="BL198" s="28"/>
      <c r="BM198" s="28"/>
      <c r="BN198" s="28"/>
      <c r="BO198" s="28"/>
      <c r="BP198" s="28"/>
      <c r="BQ198" s="28"/>
      <c r="BR198" s="28"/>
      <c r="BS198" s="28"/>
      <c r="BT198" s="28"/>
      <c r="BU198" s="28"/>
      <c r="BV198" s="28"/>
      <c r="BW198" s="28"/>
      <c r="BX198" s="28"/>
      <c r="BY198" s="28"/>
      <c r="BZ198" s="28"/>
      <c r="CA198" s="28"/>
      <c r="CB198" s="28"/>
    </row>
    <row r="199" spans="1:80" s="6" customFormat="1" ht="15.75" x14ac:dyDescent="0.2">
      <c r="A199" s="55"/>
      <c r="C199" s="55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47"/>
      <c r="R199" s="8"/>
      <c r="AE199" s="63"/>
      <c r="AF199" s="59"/>
      <c r="AS199" s="64"/>
      <c r="BF199" s="64"/>
      <c r="BG199" s="64"/>
      <c r="BH199" s="191"/>
      <c r="BI199" s="191"/>
      <c r="BJ199" s="55"/>
      <c r="BK199" s="172"/>
      <c r="BL199" s="28"/>
      <c r="BM199" s="28"/>
      <c r="BN199" s="28"/>
      <c r="BO199" s="28"/>
      <c r="BP199" s="28"/>
      <c r="BQ199" s="28"/>
      <c r="BR199" s="28"/>
      <c r="BS199" s="28"/>
      <c r="BT199" s="28"/>
      <c r="BU199" s="28"/>
      <c r="BV199" s="28"/>
      <c r="BW199" s="28"/>
      <c r="BX199" s="28"/>
      <c r="BY199" s="28"/>
      <c r="BZ199" s="28"/>
      <c r="CA199" s="28"/>
      <c r="CB199" s="28"/>
    </row>
    <row r="200" spans="1:80" s="6" customFormat="1" ht="15.75" x14ac:dyDescent="0.2">
      <c r="A200" s="55"/>
      <c r="C200" s="55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47"/>
      <c r="R200" s="8"/>
      <c r="AE200" s="63"/>
      <c r="AF200" s="59"/>
      <c r="AS200" s="64"/>
      <c r="BF200" s="64"/>
      <c r="BG200" s="64"/>
      <c r="BH200" s="191"/>
      <c r="BI200" s="191"/>
      <c r="BJ200" s="55"/>
      <c r="BK200" s="172"/>
      <c r="BL200" s="28"/>
      <c r="BM200" s="28"/>
      <c r="BN200" s="28"/>
      <c r="BO200" s="28"/>
      <c r="BP200" s="28"/>
      <c r="BQ200" s="28"/>
      <c r="BR200" s="28"/>
      <c r="BS200" s="28"/>
      <c r="BT200" s="28"/>
      <c r="BU200" s="28"/>
      <c r="BV200" s="28"/>
      <c r="BW200" s="28"/>
      <c r="BX200" s="28"/>
      <c r="BY200" s="28"/>
      <c r="BZ200" s="28"/>
      <c r="CA200" s="28"/>
      <c r="CB200" s="28"/>
    </row>
    <row r="201" spans="1:80" s="6" customFormat="1" ht="15.75" x14ac:dyDescent="0.2">
      <c r="A201" s="55"/>
      <c r="C201" s="55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47"/>
      <c r="R201" s="8"/>
      <c r="AE201" s="63"/>
      <c r="AF201" s="59"/>
      <c r="AS201" s="64"/>
      <c r="BF201" s="64"/>
      <c r="BG201" s="64"/>
      <c r="BH201" s="191"/>
      <c r="BI201" s="191"/>
      <c r="BJ201" s="55"/>
      <c r="BK201" s="172"/>
      <c r="BL201" s="28"/>
      <c r="BM201" s="28"/>
      <c r="BN201" s="28"/>
      <c r="BO201" s="28"/>
      <c r="BP201" s="28"/>
      <c r="BQ201" s="28"/>
      <c r="BR201" s="28"/>
      <c r="BS201" s="28"/>
      <c r="BT201" s="28"/>
      <c r="BU201" s="28"/>
      <c r="BV201" s="28"/>
      <c r="BW201" s="28"/>
      <c r="BX201" s="28"/>
      <c r="BY201" s="28"/>
      <c r="BZ201" s="28"/>
      <c r="CA201" s="28"/>
      <c r="CB201" s="28"/>
    </row>
    <row r="202" spans="1:80" s="6" customFormat="1" ht="15.75" x14ac:dyDescent="0.2">
      <c r="A202" s="55"/>
      <c r="C202" s="55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47"/>
      <c r="R202" s="8"/>
      <c r="AE202" s="63"/>
      <c r="AF202" s="59"/>
      <c r="AS202" s="64"/>
      <c r="BF202" s="64"/>
      <c r="BG202" s="64"/>
      <c r="BH202" s="191"/>
      <c r="BI202" s="191"/>
      <c r="BJ202" s="55"/>
      <c r="BK202" s="172"/>
      <c r="BL202" s="28"/>
      <c r="BM202" s="28"/>
      <c r="BN202" s="28"/>
      <c r="BO202" s="28"/>
      <c r="BP202" s="28"/>
      <c r="BQ202" s="28"/>
      <c r="BR202" s="28"/>
      <c r="BS202" s="28"/>
      <c r="BT202" s="28"/>
      <c r="BU202" s="28"/>
      <c r="BV202" s="28"/>
      <c r="BW202" s="28"/>
      <c r="BX202" s="28"/>
      <c r="BY202" s="28"/>
      <c r="BZ202" s="28"/>
      <c r="CA202" s="28"/>
      <c r="CB202" s="28"/>
    </row>
    <row r="203" spans="1:80" s="6" customFormat="1" ht="15.75" x14ac:dyDescent="0.2">
      <c r="A203" s="55"/>
      <c r="C203" s="55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47"/>
      <c r="R203" s="8"/>
      <c r="AE203" s="63"/>
      <c r="AF203" s="59"/>
      <c r="AS203" s="64"/>
      <c r="BF203" s="64"/>
      <c r="BG203" s="64"/>
      <c r="BH203" s="191"/>
      <c r="BI203" s="191"/>
      <c r="BJ203" s="55"/>
      <c r="BK203" s="172"/>
      <c r="BL203" s="28"/>
      <c r="BM203" s="28"/>
      <c r="BN203" s="28"/>
      <c r="BO203" s="28"/>
      <c r="BP203" s="28"/>
      <c r="BQ203" s="28"/>
      <c r="BR203" s="28"/>
      <c r="BS203" s="28"/>
      <c r="BT203" s="28"/>
      <c r="BU203" s="28"/>
      <c r="BV203" s="28"/>
      <c r="BW203" s="28"/>
      <c r="BX203" s="28"/>
      <c r="BY203" s="28"/>
      <c r="BZ203" s="28"/>
      <c r="CA203" s="28"/>
      <c r="CB203" s="28"/>
    </row>
    <row r="204" spans="1:80" s="6" customFormat="1" ht="15.75" x14ac:dyDescent="0.2">
      <c r="A204" s="55"/>
      <c r="C204" s="55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47"/>
      <c r="R204" s="8"/>
      <c r="AE204" s="63"/>
      <c r="AF204" s="59"/>
      <c r="AS204" s="64"/>
      <c r="BF204" s="64"/>
      <c r="BG204" s="64"/>
      <c r="BH204" s="191"/>
      <c r="BI204" s="191"/>
      <c r="BJ204" s="55"/>
      <c r="BK204" s="172"/>
      <c r="BL204" s="28"/>
      <c r="BM204" s="28"/>
      <c r="BN204" s="28"/>
      <c r="BO204" s="28"/>
      <c r="BP204" s="28"/>
      <c r="BQ204" s="28"/>
      <c r="BR204" s="28"/>
      <c r="BS204" s="28"/>
      <c r="BT204" s="28"/>
      <c r="BU204" s="28"/>
      <c r="BV204" s="28"/>
      <c r="BW204" s="28"/>
      <c r="BX204" s="28"/>
      <c r="BY204" s="28"/>
      <c r="BZ204" s="28"/>
      <c r="CA204" s="28"/>
      <c r="CB204" s="28"/>
    </row>
    <row r="205" spans="1:80" s="6" customFormat="1" ht="15.75" x14ac:dyDescent="0.2">
      <c r="A205" s="55"/>
      <c r="C205" s="55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47"/>
      <c r="R205" s="8"/>
      <c r="AE205" s="63"/>
      <c r="AF205" s="59"/>
      <c r="AS205" s="64"/>
      <c r="BF205" s="64"/>
      <c r="BG205" s="64"/>
      <c r="BH205" s="191"/>
      <c r="BI205" s="191"/>
      <c r="BJ205" s="55"/>
      <c r="BK205" s="172"/>
      <c r="BL205" s="28"/>
      <c r="BM205" s="28"/>
      <c r="BN205" s="28"/>
      <c r="BO205" s="28"/>
      <c r="BP205" s="28"/>
      <c r="BQ205" s="28"/>
      <c r="BR205" s="28"/>
      <c r="BS205" s="28"/>
      <c r="BT205" s="28"/>
      <c r="BU205" s="28"/>
      <c r="BV205" s="28"/>
      <c r="BW205" s="28"/>
      <c r="BX205" s="28"/>
      <c r="BY205" s="28"/>
      <c r="BZ205" s="28"/>
      <c r="CA205" s="28"/>
      <c r="CB205" s="28"/>
    </row>
    <row r="206" spans="1:80" s="6" customFormat="1" ht="15.75" x14ac:dyDescent="0.2">
      <c r="A206" s="55"/>
      <c r="C206" s="55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47"/>
      <c r="R206" s="8"/>
      <c r="AE206" s="63"/>
      <c r="AF206" s="59"/>
      <c r="AS206" s="64"/>
      <c r="BF206" s="64"/>
      <c r="BG206" s="64"/>
      <c r="BH206" s="191"/>
      <c r="BI206" s="191"/>
      <c r="BJ206" s="55"/>
      <c r="BK206" s="172"/>
      <c r="BL206" s="28"/>
      <c r="BM206" s="28"/>
      <c r="BN206" s="28"/>
      <c r="BO206" s="28"/>
      <c r="BP206" s="28"/>
      <c r="BQ206" s="28"/>
      <c r="BR206" s="28"/>
      <c r="BS206" s="28"/>
      <c r="BT206" s="28"/>
      <c r="BU206" s="28"/>
      <c r="BV206" s="28"/>
      <c r="BW206" s="28"/>
      <c r="BX206" s="28"/>
      <c r="BY206" s="28"/>
      <c r="BZ206" s="28"/>
      <c r="CA206" s="28"/>
      <c r="CB206" s="28"/>
    </row>
    <row r="207" spans="1:80" s="6" customFormat="1" ht="15.75" x14ac:dyDescent="0.2">
      <c r="A207" s="55"/>
      <c r="C207" s="55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47"/>
      <c r="R207" s="8"/>
      <c r="AE207" s="63"/>
      <c r="AF207" s="59"/>
      <c r="AS207" s="64"/>
      <c r="BF207" s="64"/>
      <c r="BG207" s="64"/>
      <c r="BH207" s="191"/>
      <c r="BI207" s="191"/>
      <c r="BJ207" s="55"/>
      <c r="BK207" s="172"/>
      <c r="BL207" s="28"/>
      <c r="BM207" s="28"/>
      <c r="BN207" s="28"/>
      <c r="BO207" s="28"/>
      <c r="BP207" s="28"/>
      <c r="BQ207" s="28"/>
      <c r="BR207" s="28"/>
      <c r="BS207" s="28"/>
      <c r="BT207" s="28"/>
      <c r="BU207" s="28"/>
      <c r="BV207" s="28"/>
      <c r="BW207" s="28"/>
      <c r="BX207" s="28"/>
      <c r="BY207" s="28"/>
      <c r="BZ207" s="28"/>
      <c r="CA207" s="28"/>
      <c r="CB207" s="28"/>
    </row>
    <row r="208" spans="1:80" s="6" customFormat="1" ht="15.75" x14ac:dyDescent="0.2">
      <c r="A208" s="55"/>
      <c r="C208" s="55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47"/>
      <c r="R208" s="8"/>
      <c r="AE208" s="63"/>
      <c r="AF208" s="59"/>
      <c r="AS208" s="64"/>
      <c r="BF208" s="64"/>
      <c r="BG208" s="64"/>
      <c r="BH208" s="191"/>
      <c r="BI208" s="191"/>
      <c r="BJ208" s="55"/>
      <c r="BK208" s="172"/>
      <c r="BL208" s="28"/>
      <c r="BM208" s="28"/>
      <c r="BN208" s="28"/>
      <c r="BO208" s="28"/>
      <c r="BP208" s="28"/>
      <c r="BQ208" s="28"/>
      <c r="BR208" s="28"/>
      <c r="BS208" s="28"/>
      <c r="BT208" s="28"/>
      <c r="BU208" s="28"/>
      <c r="BV208" s="28"/>
      <c r="BW208" s="28"/>
      <c r="BX208" s="28"/>
      <c r="BY208" s="28"/>
      <c r="BZ208" s="28"/>
      <c r="CA208" s="28"/>
      <c r="CB208" s="28"/>
    </row>
    <row r="209" spans="1:80" s="6" customFormat="1" ht="15.75" x14ac:dyDescent="0.2">
      <c r="A209" s="55"/>
      <c r="C209" s="55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47"/>
      <c r="R209" s="8"/>
      <c r="AE209" s="63"/>
      <c r="AF209" s="59"/>
      <c r="AS209" s="64"/>
      <c r="BF209" s="64"/>
      <c r="BG209" s="64"/>
      <c r="BH209" s="191"/>
      <c r="BI209" s="191"/>
      <c r="BJ209" s="55"/>
      <c r="BK209" s="172"/>
      <c r="BL209" s="28"/>
      <c r="BM209" s="28"/>
      <c r="BN209" s="28"/>
      <c r="BO209" s="28"/>
      <c r="BP209" s="28"/>
      <c r="BQ209" s="28"/>
      <c r="BR209" s="28"/>
      <c r="BS209" s="28"/>
      <c r="BT209" s="28"/>
      <c r="BU209" s="28"/>
      <c r="BV209" s="28"/>
      <c r="BW209" s="28"/>
      <c r="BX209" s="28"/>
      <c r="BY209" s="28"/>
      <c r="BZ209" s="28"/>
      <c r="CA209" s="28"/>
      <c r="CB209" s="28"/>
    </row>
    <row r="210" spans="1:80" s="6" customFormat="1" ht="15.75" x14ac:dyDescent="0.2">
      <c r="A210" s="55"/>
      <c r="C210" s="55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47"/>
      <c r="R210" s="8"/>
      <c r="AE210" s="63"/>
      <c r="AF210" s="59"/>
      <c r="AS210" s="64"/>
      <c r="BF210" s="64"/>
      <c r="BG210" s="64"/>
      <c r="BH210" s="191"/>
      <c r="BI210" s="191"/>
      <c r="BJ210" s="55"/>
      <c r="BK210" s="172"/>
      <c r="BL210" s="28"/>
      <c r="BM210" s="28"/>
      <c r="BN210" s="28"/>
      <c r="BO210" s="28"/>
      <c r="BP210" s="28"/>
      <c r="BQ210" s="28"/>
      <c r="BR210" s="28"/>
      <c r="BS210" s="28"/>
      <c r="BT210" s="28"/>
      <c r="BU210" s="28"/>
      <c r="BV210" s="28"/>
      <c r="BW210" s="28"/>
      <c r="BX210" s="28"/>
      <c r="BY210" s="28"/>
      <c r="BZ210" s="28"/>
      <c r="CA210" s="28"/>
      <c r="CB210" s="28"/>
    </row>
  </sheetData>
  <mergeCells count="114">
    <mergeCell ref="A1:B1"/>
    <mergeCell ref="AT3:BF4"/>
    <mergeCell ref="BG3:BG5"/>
    <mergeCell ref="BH3:BH5"/>
    <mergeCell ref="BI3:BI5"/>
    <mergeCell ref="D4:D5"/>
    <mergeCell ref="E4:Q4"/>
    <mergeCell ref="S4:S5"/>
    <mergeCell ref="T4:AE4"/>
    <mergeCell ref="AF4:AF5"/>
    <mergeCell ref="AG4:AS4"/>
    <mergeCell ref="A2:B2"/>
    <mergeCell ref="A3:A5"/>
    <mergeCell ref="B3:B5"/>
    <mergeCell ref="C3:C5"/>
    <mergeCell ref="D3:Q3"/>
    <mergeCell ref="R3:R5"/>
    <mergeCell ref="S3:AE3"/>
    <mergeCell ref="AF3:AS3"/>
    <mergeCell ref="BG79:BG81"/>
    <mergeCell ref="BH79:BH81"/>
    <mergeCell ref="BI79:BI81"/>
    <mergeCell ref="D80:D81"/>
    <mergeCell ref="E80:Q80"/>
    <mergeCell ref="S80:S81"/>
    <mergeCell ref="T80:AE80"/>
    <mergeCell ref="AF80:AF81"/>
    <mergeCell ref="AG80:AS80"/>
    <mergeCell ref="D79:Q79"/>
    <mergeCell ref="R79:R81"/>
    <mergeCell ref="S79:AE79"/>
    <mergeCell ref="AF79:AS79"/>
    <mergeCell ref="AT79:BF80"/>
    <mergeCell ref="A77:B77"/>
    <mergeCell ref="A78:B78"/>
    <mergeCell ref="A79:A81"/>
    <mergeCell ref="B79:B81"/>
    <mergeCell ref="C79:C81"/>
    <mergeCell ref="A54:B54"/>
    <mergeCell ref="A55:B55"/>
    <mergeCell ref="A56:A58"/>
    <mergeCell ref="B56:B58"/>
    <mergeCell ref="C56:C58"/>
    <mergeCell ref="A25:B25"/>
    <mergeCell ref="A26:B26"/>
    <mergeCell ref="A27:A29"/>
    <mergeCell ref="B27:B29"/>
    <mergeCell ref="C27:C29"/>
    <mergeCell ref="A38:B38"/>
    <mergeCell ref="A39:B39"/>
    <mergeCell ref="A40:A42"/>
    <mergeCell ref="B40:B42"/>
    <mergeCell ref="C40:C42"/>
    <mergeCell ref="A13:B13"/>
    <mergeCell ref="A14:B14"/>
    <mergeCell ref="A15:A17"/>
    <mergeCell ref="B15:B17"/>
    <mergeCell ref="C15:C17"/>
    <mergeCell ref="D15:Q15"/>
    <mergeCell ref="R15:R17"/>
    <mergeCell ref="S15:AE15"/>
    <mergeCell ref="AF15:AS15"/>
    <mergeCell ref="BG15:BG17"/>
    <mergeCell ref="BH15:BH17"/>
    <mergeCell ref="BI15:BI17"/>
    <mergeCell ref="D16:D17"/>
    <mergeCell ref="E16:Q16"/>
    <mergeCell ref="S16:S17"/>
    <mergeCell ref="T16:AE16"/>
    <mergeCell ref="AF16:AF17"/>
    <mergeCell ref="AG16:AS16"/>
    <mergeCell ref="AT15:BF16"/>
    <mergeCell ref="BH27:BH29"/>
    <mergeCell ref="BI27:BI29"/>
    <mergeCell ref="D28:D29"/>
    <mergeCell ref="E28:Q28"/>
    <mergeCell ref="S28:S29"/>
    <mergeCell ref="T28:AE28"/>
    <mergeCell ref="AF28:AF29"/>
    <mergeCell ref="AG28:AS28"/>
    <mergeCell ref="AT27:BF28"/>
    <mergeCell ref="D27:Q27"/>
    <mergeCell ref="R27:R29"/>
    <mergeCell ref="S27:AE27"/>
    <mergeCell ref="AF27:AS27"/>
    <mergeCell ref="BG27:BG29"/>
    <mergeCell ref="BH40:BH42"/>
    <mergeCell ref="BI40:BI42"/>
    <mergeCell ref="D41:D42"/>
    <mergeCell ref="E41:Q41"/>
    <mergeCell ref="S41:S42"/>
    <mergeCell ref="T41:AE41"/>
    <mergeCell ref="AF41:AF42"/>
    <mergeCell ref="AG41:AS41"/>
    <mergeCell ref="D40:Q40"/>
    <mergeCell ref="R40:R42"/>
    <mergeCell ref="S40:AE40"/>
    <mergeCell ref="AF40:AS40"/>
    <mergeCell ref="BG40:BG42"/>
    <mergeCell ref="AT40:BF41"/>
    <mergeCell ref="BI56:BI58"/>
    <mergeCell ref="D57:D58"/>
    <mergeCell ref="E57:Q57"/>
    <mergeCell ref="S57:S58"/>
    <mergeCell ref="T57:AE57"/>
    <mergeCell ref="AF57:AF58"/>
    <mergeCell ref="AG57:AS57"/>
    <mergeCell ref="AT56:BF57"/>
    <mergeCell ref="R56:R58"/>
    <mergeCell ref="S56:AE56"/>
    <mergeCell ref="AF56:AS56"/>
    <mergeCell ref="BG56:BG58"/>
    <mergeCell ref="BH56:BH58"/>
    <mergeCell ref="D56:Q56"/>
  </mergeCells>
  <pageMargins left="0.70866141732283472" right="0.70866141732283472" top="0.74803149606299213" bottom="1.5354330708661419" header="0.31496062992125984" footer="0.31496062992125984"/>
  <pageSetup paperSize="5" scale="75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7030A0"/>
  </sheetPr>
  <dimension ref="A2:CT235"/>
  <sheetViews>
    <sheetView topLeftCell="A23" zoomScale="70" zoomScaleNormal="70" workbookViewId="0">
      <selection activeCell="L28" sqref="L28"/>
    </sheetView>
  </sheetViews>
  <sheetFormatPr defaultRowHeight="15" x14ac:dyDescent="0.2"/>
  <cols>
    <col min="1" max="1" width="7.5" style="10" customWidth="1"/>
    <col min="2" max="2" width="62.1640625" style="9" customWidth="1"/>
    <col min="3" max="3" width="8.83203125" style="10" customWidth="1"/>
    <col min="4" max="4" width="10.83203125" style="242" customWidth="1"/>
    <col min="5" max="16" width="11.6640625" style="4" customWidth="1"/>
    <col min="17" max="17" width="11.6640625" style="15" customWidth="1"/>
    <col min="18" max="18" width="14.33203125" style="170" customWidth="1"/>
    <col min="19" max="19" width="16" style="512" customWidth="1"/>
    <col min="20" max="30" width="16" customWidth="1"/>
    <col min="31" max="31" width="16" style="2" customWidth="1"/>
    <col min="32" max="32" width="18.83203125" style="11" customWidth="1"/>
    <col min="33" max="44" width="16" customWidth="1"/>
    <col min="45" max="45" width="16" style="13" customWidth="1"/>
    <col min="46" max="47" width="16" customWidth="1"/>
    <col min="48" max="48" width="19.5" customWidth="1"/>
    <col min="49" max="57" width="16" customWidth="1"/>
    <col min="58" max="59" width="17.5" style="13" customWidth="1"/>
    <col min="60" max="61" width="22.1640625" style="14" customWidth="1"/>
    <col min="62" max="62" width="16.33203125" bestFit="1" customWidth="1"/>
    <col min="63" max="63" width="14.1640625" style="177" customWidth="1"/>
    <col min="64" max="64" width="15.83203125" style="3" customWidth="1"/>
    <col min="65" max="67" width="14.1640625" style="3" customWidth="1"/>
    <col min="68" max="68" width="16.6640625" style="3" bestFit="1" customWidth="1"/>
    <col min="69" max="80" width="9.33203125" style="3"/>
    <col min="81" max="81" width="28.5" bestFit="1" customWidth="1"/>
  </cols>
  <sheetData>
    <row r="2" spans="1:98" s="21" customFormat="1" ht="24.75" customHeight="1" x14ac:dyDescent="0.2">
      <c r="A2" s="776" t="s">
        <v>9</v>
      </c>
      <c r="B2" s="777"/>
      <c r="C2" s="131" t="s">
        <v>292</v>
      </c>
      <c r="D2" s="143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143"/>
      <c r="U2" s="143"/>
      <c r="V2" s="143"/>
      <c r="W2" s="143"/>
      <c r="X2" s="143"/>
      <c r="Y2" s="143"/>
      <c r="Z2" s="143"/>
      <c r="AA2" s="143"/>
      <c r="AB2" s="143"/>
      <c r="AC2" s="143"/>
      <c r="AD2" s="143"/>
      <c r="AE2" s="144"/>
      <c r="AF2" s="24"/>
      <c r="AG2" s="143"/>
      <c r="AH2" s="143"/>
      <c r="AI2" s="143"/>
      <c r="AJ2" s="143"/>
      <c r="AK2" s="143"/>
      <c r="AL2" s="143"/>
      <c r="AM2" s="143"/>
      <c r="AN2" s="143"/>
      <c r="AO2" s="143"/>
      <c r="AP2" s="143"/>
      <c r="AQ2" s="143"/>
      <c r="AR2" s="143"/>
      <c r="AS2" s="145"/>
      <c r="AT2" s="143"/>
      <c r="AU2" s="143"/>
      <c r="AV2" s="143"/>
      <c r="AW2" s="143"/>
      <c r="AX2" s="143"/>
      <c r="AY2" s="143"/>
      <c r="AZ2" s="143"/>
      <c r="BA2" s="143"/>
      <c r="BB2" s="143"/>
      <c r="BC2" s="143"/>
      <c r="BD2" s="143"/>
      <c r="BE2" s="143"/>
      <c r="BF2" s="145"/>
      <c r="BG2" s="145"/>
      <c r="BH2" s="142"/>
      <c r="BI2" s="146"/>
      <c r="BJ2" s="24"/>
      <c r="BK2" s="171"/>
      <c r="BL2" s="143"/>
      <c r="BM2" s="143"/>
      <c r="BN2" s="143"/>
      <c r="BO2" s="143"/>
      <c r="BP2" s="144"/>
      <c r="BQ2" s="143"/>
      <c r="BR2" s="143"/>
      <c r="BS2" s="143"/>
      <c r="BT2" s="143"/>
      <c r="BU2" s="143"/>
      <c r="BV2" s="145"/>
      <c r="BW2" s="145"/>
      <c r="BX2" s="145"/>
      <c r="BY2" s="142"/>
      <c r="BZ2" s="146"/>
      <c r="CA2" s="145"/>
      <c r="CB2" s="145"/>
      <c r="CC2" s="25"/>
      <c r="CD2" s="25"/>
      <c r="CE2" s="25"/>
      <c r="CF2" s="25"/>
      <c r="CG2" s="25"/>
      <c r="CH2" s="147"/>
      <c r="CI2" s="25"/>
      <c r="CJ2" s="25"/>
      <c r="CK2" s="25"/>
      <c r="CL2" s="25"/>
      <c r="CM2" s="25"/>
      <c r="CN2" s="25"/>
      <c r="CO2" s="25"/>
      <c r="CP2" s="25"/>
      <c r="CQ2" s="25"/>
      <c r="CR2" s="25"/>
      <c r="CS2" s="25"/>
      <c r="CT2" s="25"/>
    </row>
    <row r="3" spans="1:98" s="21" customFormat="1" ht="26.25" customHeight="1" x14ac:dyDescent="0.2">
      <c r="A3" s="778" t="s">
        <v>10</v>
      </c>
      <c r="B3" s="779"/>
      <c r="C3" s="149" t="s">
        <v>84</v>
      </c>
      <c r="D3" s="221"/>
      <c r="E3" s="150"/>
      <c r="F3" s="150"/>
      <c r="G3" s="150"/>
      <c r="H3" s="150"/>
      <c r="I3" s="150"/>
      <c r="J3" s="150"/>
      <c r="K3" s="150"/>
      <c r="L3" s="150"/>
      <c r="M3" s="150"/>
      <c r="N3" s="150"/>
      <c r="O3" s="150"/>
      <c r="P3" s="150"/>
      <c r="Q3" s="150"/>
      <c r="R3" s="150"/>
      <c r="S3" s="150"/>
      <c r="T3" s="151"/>
      <c r="U3" s="151"/>
      <c r="V3" s="151"/>
      <c r="W3" s="151"/>
      <c r="X3" s="151"/>
      <c r="Y3" s="151"/>
      <c r="Z3" s="151"/>
      <c r="AA3" s="151"/>
      <c r="AB3" s="151"/>
      <c r="AC3" s="151"/>
      <c r="AD3" s="151"/>
      <c r="AE3" s="152"/>
      <c r="AF3" s="150"/>
      <c r="AG3" s="151"/>
      <c r="AH3" s="151"/>
      <c r="AI3" s="151"/>
      <c r="AJ3" s="151"/>
      <c r="AK3" s="151"/>
      <c r="AL3" s="151"/>
      <c r="AM3" s="151"/>
      <c r="AN3" s="151"/>
      <c r="AO3" s="151"/>
      <c r="AP3" s="151"/>
      <c r="AQ3" s="151"/>
      <c r="AR3" s="151"/>
      <c r="AS3" s="152"/>
      <c r="AT3" s="151"/>
      <c r="AU3" s="151"/>
      <c r="AV3" s="446"/>
      <c r="AW3" s="447"/>
      <c r="AX3" s="151"/>
      <c r="AY3" s="447"/>
      <c r="AZ3" s="151"/>
      <c r="BA3" s="151"/>
      <c r="BB3" s="151"/>
      <c r="BC3" s="151"/>
      <c r="BD3" s="151"/>
      <c r="BE3" s="151"/>
      <c r="BF3" s="152"/>
      <c r="BG3" s="152"/>
      <c r="BH3" s="148"/>
      <c r="BI3" s="153"/>
      <c r="BJ3" s="24"/>
      <c r="BK3" s="171"/>
      <c r="BL3" s="24"/>
      <c r="BM3" s="24"/>
      <c r="BN3" s="24"/>
      <c r="BO3" s="24"/>
      <c r="BP3" s="24"/>
      <c r="BQ3" s="24"/>
      <c r="BR3" s="24"/>
      <c r="BS3" s="24"/>
      <c r="BT3" s="24"/>
      <c r="BU3" s="24"/>
      <c r="BV3" s="24"/>
      <c r="BW3" s="24"/>
      <c r="BX3" s="24"/>
      <c r="BY3" s="24"/>
      <c r="BZ3" s="24"/>
      <c r="CA3" s="145"/>
      <c r="CB3" s="145"/>
      <c r="CC3" s="25">
        <v>1100000</v>
      </c>
      <c r="CD3" s="25"/>
      <c r="CE3" s="25"/>
      <c r="CF3" s="25"/>
      <c r="CG3" s="25"/>
      <c r="CH3" s="147"/>
      <c r="CI3" s="25"/>
      <c r="CJ3" s="25"/>
      <c r="CK3" s="25"/>
      <c r="CL3" s="25"/>
      <c r="CM3" s="25"/>
      <c r="CN3" s="25"/>
      <c r="CO3" s="25"/>
      <c r="CP3" s="25"/>
      <c r="CQ3" s="25"/>
      <c r="CR3" s="25"/>
      <c r="CS3" s="25"/>
      <c r="CT3" s="25"/>
    </row>
    <row r="4" spans="1:98" s="8" customFormat="1" ht="48.75" customHeight="1" x14ac:dyDescent="0.2">
      <c r="A4" s="797" t="s">
        <v>11</v>
      </c>
      <c r="B4" s="800" t="s">
        <v>12</v>
      </c>
      <c r="C4" s="800" t="s">
        <v>26</v>
      </c>
      <c r="D4" s="819" t="s">
        <v>13</v>
      </c>
      <c r="E4" s="819"/>
      <c r="F4" s="819"/>
      <c r="G4" s="819"/>
      <c r="H4" s="819"/>
      <c r="I4" s="819"/>
      <c r="J4" s="819"/>
      <c r="K4" s="819"/>
      <c r="L4" s="819"/>
      <c r="M4" s="819"/>
      <c r="N4" s="819"/>
      <c r="O4" s="819"/>
      <c r="P4" s="819"/>
      <c r="Q4" s="819"/>
      <c r="R4" s="800" t="s">
        <v>24</v>
      </c>
      <c r="S4" s="820" t="s">
        <v>21</v>
      </c>
      <c r="T4" s="821"/>
      <c r="U4" s="821"/>
      <c r="V4" s="821"/>
      <c r="W4" s="821"/>
      <c r="X4" s="821"/>
      <c r="Y4" s="821"/>
      <c r="Z4" s="821"/>
      <c r="AA4" s="821"/>
      <c r="AB4" s="821"/>
      <c r="AC4" s="821"/>
      <c r="AD4" s="821"/>
      <c r="AE4" s="822"/>
      <c r="AF4" s="823" t="s">
        <v>6</v>
      </c>
      <c r="AG4" s="823"/>
      <c r="AH4" s="823"/>
      <c r="AI4" s="823"/>
      <c r="AJ4" s="823"/>
      <c r="AK4" s="823"/>
      <c r="AL4" s="823"/>
      <c r="AM4" s="823"/>
      <c r="AN4" s="823"/>
      <c r="AO4" s="823"/>
      <c r="AP4" s="823"/>
      <c r="AQ4" s="823"/>
      <c r="AR4" s="823"/>
      <c r="AS4" s="823"/>
      <c r="AT4" s="813" t="s">
        <v>40</v>
      </c>
      <c r="AU4" s="814"/>
      <c r="AV4" s="814"/>
      <c r="AW4" s="814"/>
      <c r="AX4" s="814"/>
      <c r="AY4" s="814"/>
      <c r="AZ4" s="814"/>
      <c r="BA4" s="814"/>
      <c r="BB4" s="814"/>
      <c r="BC4" s="814"/>
      <c r="BD4" s="814"/>
      <c r="BE4" s="814"/>
      <c r="BF4" s="815"/>
      <c r="BG4" s="800" t="s">
        <v>37</v>
      </c>
      <c r="BH4" s="800" t="s">
        <v>124</v>
      </c>
      <c r="BI4" s="803" t="s">
        <v>38</v>
      </c>
      <c r="BJ4" s="142"/>
      <c r="BK4" s="24"/>
      <c r="BL4" s="24"/>
      <c r="BM4" s="24"/>
      <c r="BN4" s="24"/>
      <c r="BO4" s="24"/>
      <c r="BP4" s="24"/>
      <c r="BQ4" s="24"/>
      <c r="BR4" s="24"/>
      <c r="BS4" s="24"/>
      <c r="BT4" s="24"/>
      <c r="BU4" s="24"/>
      <c r="BV4" s="24"/>
      <c r="BW4" s="24"/>
      <c r="BX4" s="24"/>
      <c r="BY4" s="24"/>
      <c r="BZ4" s="24"/>
      <c r="CA4" s="26"/>
      <c r="CB4" s="26"/>
    </row>
    <row r="5" spans="1:98" s="8" customFormat="1" ht="48.75" customHeight="1" x14ac:dyDescent="0.2">
      <c r="A5" s="798"/>
      <c r="B5" s="801"/>
      <c r="C5" s="801"/>
      <c r="D5" s="859" t="s">
        <v>22</v>
      </c>
      <c r="E5" s="808" t="s">
        <v>23</v>
      </c>
      <c r="F5" s="809"/>
      <c r="G5" s="809"/>
      <c r="H5" s="809"/>
      <c r="I5" s="809"/>
      <c r="J5" s="809"/>
      <c r="K5" s="809"/>
      <c r="L5" s="809"/>
      <c r="M5" s="809"/>
      <c r="N5" s="809"/>
      <c r="O5" s="809"/>
      <c r="P5" s="809"/>
      <c r="Q5" s="809"/>
      <c r="R5" s="801"/>
      <c r="S5" s="810" t="s">
        <v>22</v>
      </c>
      <c r="T5" s="808" t="s">
        <v>23</v>
      </c>
      <c r="U5" s="809"/>
      <c r="V5" s="809"/>
      <c r="W5" s="809"/>
      <c r="X5" s="809"/>
      <c r="Y5" s="809"/>
      <c r="Z5" s="809"/>
      <c r="AA5" s="809"/>
      <c r="AB5" s="809"/>
      <c r="AC5" s="809"/>
      <c r="AD5" s="809"/>
      <c r="AE5" s="812"/>
      <c r="AF5" s="810" t="s">
        <v>22</v>
      </c>
      <c r="AG5" s="808" t="s">
        <v>23</v>
      </c>
      <c r="AH5" s="809"/>
      <c r="AI5" s="809"/>
      <c r="AJ5" s="809"/>
      <c r="AK5" s="809"/>
      <c r="AL5" s="809"/>
      <c r="AM5" s="809"/>
      <c r="AN5" s="809"/>
      <c r="AO5" s="809"/>
      <c r="AP5" s="809"/>
      <c r="AQ5" s="809"/>
      <c r="AR5" s="809"/>
      <c r="AS5" s="812"/>
      <c r="AT5" s="816"/>
      <c r="AU5" s="817"/>
      <c r="AV5" s="817"/>
      <c r="AW5" s="817"/>
      <c r="AX5" s="817"/>
      <c r="AY5" s="817"/>
      <c r="AZ5" s="817"/>
      <c r="BA5" s="817"/>
      <c r="BB5" s="817"/>
      <c r="BC5" s="817"/>
      <c r="BD5" s="817"/>
      <c r="BE5" s="817"/>
      <c r="BF5" s="818"/>
      <c r="BG5" s="801"/>
      <c r="BH5" s="801"/>
      <c r="BI5" s="804"/>
      <c r="BJ5" s="142"/>
      <c r="BK5" s="24"/>
      <c r="BL5" s="24"/>
      <c r="BM5" s="24"/>
      <c r="BN5" s="24"/>
      <c r="BO5" s="24"/>
      <c r="BP5" s="24"/>
      <c r="BQ5" s="24"/>
      <c r="BR5" s="24"/>
      <c r="BS5" s="24"/>
      <c r="BT5" s="24"/>
      <c r="BU5" s="24"/>
      <c r="BV5" s="24"/>
      <c r="BW5" s="24"/>
      <c r="BX5" s="24"/>
      <c r="BY5" s="24"/>
      <c r="BZ5" s="24"/>
      <c r="CA5" s="26"/>
      <c r="CB5" s="26"/>
    </row>
    <row r="6" spans="1:98" s="6" customFormat="1" ht="28.5" customHeight="1" x14ac:dyDescent="0.2">
      <c r="A6" s="799"/>
      <c r="B6" s="802"/>
      <c r="C6" s="802"/>
      <c r="D6" s="860"/>
      <c r="E6" s="27">
        <v>1</v>
      </c>
      <c r="F6" s="27">
        <v>2</v>
      </c>
      <c r="G6" s="27">
        <v>3</v>
      </c>
      <c r="H6" s="27">
        <v>4</v>
      </c>
      <c r="I6" s="27">
        <v>5</v>
      </c>
      <c r="J6" s="27">
        <v>6</v>
      </c>
      <c r="K6" s="27">
        <v>7</v>
      </c>
      <c r="L6" s="27">
        <v>8</v>
      </c>
      <c r="M6" s="27">
        <v>9</v>
      </c>
      <c r="N6" s="27">
        <v>10</v>
      </c>
      <c r="O6" s="27">
        <v>11</v>
      </c>
      <c r="P6" s="27">
        <v>12</v>
      </c>
      <c r="Q6" s="27" t="s">
        <v>25</v>
      </c>
      <c r="R6" s="802"/>
      <c r="S6" s="811"/>
      <c r="T6" s="558">
        <v>1</v>
      </c>
      <c r="U6" s="27">
        <v>2</v>
      </c>
      <c r="V6" s="27">
        <v>3</v>
      </c>
      <c r="W6" s="27">
        <v>4</v>
      </c>
      <c r="X6" s="27">
        <v>5</v>
      </c>
      <c r="Y6" s="27">
        <v>6</v>
      </c>
      <c r="Z6" s="27">
        <v>7</v>
      </c>
      <c r="AA6" s="27">
        <v>8</v>
      </c>
      <c r="AB6" s="27">
        <v>9</v>
      </c>
      <c r="AC6" s="27">
        <v>10</v>
      </c>
      <c r="AD6" s="27">
        <v>11</v>
      </c>
      <c r="AE6" s="27">
        <v>12</v>
      </c>
      <c r="AF6" s="811"/>
      <c r="AG6" s="27">
        <v>1</v>
      </c>
      <c r="AH6" s="27">
        <v>2</v>
      </c>
      <c r="AI6" s="27">
        <v>3</v>
      </c>
      <c r="AJ6" s="27">
        <v>4</v>
      </c>
      <c r="AK6" s="27">
        <v>5</v>
      </c>
      <c r="AL6" s="27">
        <v>6</v>
      </c>
      <c r="AM6" s="27">
        <v>7</v>
      </c>
      <c r="AN6" s="27">
        <v>8</v>
      </c>
      <c r="AO6" s="27">
        <v>9</v>
      </c>
      <c r="AP6" s="27">
        <v>10</v>
      </c>
      <c r="AQ6" s="27">
        <v>11</v>
      </c>
      <c r="AR6" s="27">
        <v>12</v>
      </c>
      <c r="AS6" s="27" t="s">
        <v>16</v>
      </c>
      <c r="AT6" s="181">
        <v>1</v>
      </c>
      <c r="AU6" s="181">
        <v>2</v>
      </c>
      <c r="AV6" s="181">
        <v>3</v>
      </c>
      <c r="AW6" s="181">
        <v>4</v>
      </c>
      <c r="AX6" s="181">
        <v>5</v>
      </c>
      <c r="AY6" s="181">
        <v>6</v>
      </c>
      <c r="AZ6" s="181">
        <v>7</v>
      </c>
      <c r="BA6" s="181">
        <v>8</v>
      </c>
      <c r="BB6" s="181">
        <v>9</v>
      </c>
      <c r="BC6" s="181">
        <v>10</v>
      </c>
      <c r="BD6" s="181">
        <v>11</v>
      </c>
      <c r="BE6" s="181">
        <v>12</v>
      </c>
      <c r="BF6" s="27" t="s">
        <v>16</v>
      </c>
      <c r="BG6" s="802"/>
      <c r="BH6" s="802"/>
      <c r="BI6" s="805"/>
      <c r="BJ6" s="7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  <c r="BX6" s="28"/>
      <c r="BY6" s="28"/>
      <c r="BZ6" s="28"/>
      <c r="CA6" s="28"/>
      <c r="CB6" s="28"/>
    </row>
    <row r="7" spans="1:98" s="92" customFormat="1" ht="24.75" customHeight="1" x14ac:dyDescent="0.2">
      <c r="A7" s="85"/>
      <c r="B7" s="154" t="s">
        <v>44</v>
      </c>
      <c r="C7" s="86" t="s">
        <v>162</v>
      </c>
      <c r="D7" s="81">
        <v>1</v>
      </c>
      <c r="E7" s="557">
        <v>1</v>
      </c>
      <c r="F7" s="88"/>
      <c r="G7" s="88"/>
      <c r="H7" s="88"/>
      <c r="I7" s="88"/>
      <c r="J7" s="88"/>
      <c r="K7" s="88"/>
      <c r="L7" s="88"/>
      <c r="M7" s="88"/>
      <c r="N7" s="88"/>
      <c r="O7" s="88"/>
      <c r="P7" s="88"/>
      <c r="Q7" s="89">
        <f>SUM(E7:P7)</f>
        <v>1</v>
      </c>
      <c r="R7" s="192" t="s">
        <v>45</v>
      </c>
      <c r="S7" s="572">
        <v>7451000</v>
      </c>
      <c r="T7" s="190">
        <v>7283380</v>
      </c>
      <c r="U7" s="95"/>
      <c r="V7" s="95"/>
      <c r="W7" s="95"/>
      <c r="X7" s="95"/>
      <c r="Y7" s="95"/>
      <c r="Z7" s="95"/>
      <c r="AA7" s="95"/>
      <c r="AB7" s="95"/>
      <c r="AC7" s="95"/>
      <c r="AD7" s="95"/>
      <c r="AE7" s="95"/>
      <c r="AF7" s="68">
        <f>SUM(Q7*S7)</f>
        <v>7451000</v>
      </c>
      <c r="AG7" s="69">
        <f t="shared" ref="AG7" si="0">T7*E7</f>
        <v>7283380</v>
      </c>
      <c r="AH7" s="69">
        <f t="shared" ref="AH7" si="1">U7*F7</f>
        <v>0</v>
      </c>
      <c r="AI7" s="69">
        <f t="shared" ref="AI7" si="2">V7*G7</f>
        <v>0</v>
      </c>
      <c r="AJ7" s="69">
        <f t="shared" ref="AJ7" si="3">W7*H7</f>
        <v>0</v>
      </c>
      <c r="AK7" s="69">
        <f t="shared" ref="AK7" si="4">X7*I7</f>
        <v>0</v>
      </c>
      <c r="AL7" s="69">
        <f t="shared" ref="AL7" si="5">Y7*J7</f>
        <v>0</v>
      </c>
      <c r="AM7" s="69">
        <f t="shared" ref="AM7" si="6">Z7*K7</f>
        <v>0</v>
      </c>
      <c r="AN7" s="69">
        <f t="shared" ref="AN7" si="7">AA7*L7</f>
        <v>0</v>
      </c>
      <c r="AO7" s="69">
        <f t="shared" ref="AO7" si="8">AB7*M7</f>
        <v>0</v>
      </c>
      <c r="AP7" s="69">
        <f t="shared" ref="AP7" si="9">AC7*N7</f>
        <v>0</v>
      </c>
      <c r="AQ7" s="69">
        <f t="shared" ref="AQ7" si="10">AD7*O7</f>
        <v>0</v>
      </c>
      <c r="AR7" s="69">
        <f t="shared" ref="AR7" si="11">AE7*P7</f>
        <v>0</v>
      </c>
      <c r="AS7" s="70">
        <f t="shared" ref="AS7" si="12">SUM(AG7:AR7)</f>
        <v>7283380</v>
      </c>
      <c r="AT7" s="69"/>
      <c r="AU7" s="69">
        <f t="shared" ref="AU7" si="13">SUM(AH7*14%)</f>
        <v>0</v>
      </c>
      <c r="AV7" s="69">
        <f t="shared" ref="AV7" si="14">SUM(AI7*14%)</f>
        <v>0</v>
      </c>
      <c r="AW7" s="69">
        <f t="shared" ref="AW7" si="15">SUM(AJ7*14%)</f>
        <v>0</v>
      </c>
      <c r="AX7" s="69">
        <f t="shared" ref="AX7" si="16">SUM(AK7*14%)</f>
        <v>0</v>
      </c>
      <c r="AY7" s="69">
        <f t="shared" ref="AY7" si="17">SUM(AL7*14%)</f>
        <v>0</v>
      </c>
      <c r="AZ7" s="69">
        <f t="shared" ref="AZ7" si="18">SUM(AM7*14%)</f>
        <v>0</v>
      </c>
      <c r="BA7" s="69">
        <f t="shared" ref="BA7" si="19">SUM(AN7*14%)</f>
        <v>0</v>
      </c>
      <c r="BB7" s="69">
        <f t="shared" ref="BB7" si="20">SUM(AO7*14%)</f>
        <v>0</v>
      </c>
      <c r="BC7" s="69">
        <f t="shared" ref="BC7" si="21">SUM(AP7*14%)</f>
        <v>0</v>
      </c>
      <c r="BD7" s="69">
        <f t="shared" ref="BD7" si="22">SUM(AQ7*14%)</f>
        <v>0</v>
      </c>
      <c r="BE7" s="69">
        <f t="shared" ref="BE7" si="23">SUM(AR7*14%)</f>
        <v>0</v>
      </c>
      <c r="BF7" s="71">
        <f>SUM(AT7:BE7)</f>
        <v>0</v>
      </c>
      <c r="BG7" s="100">
        <f>AF7-AS7-BF7</f>
        <v>167620</v>
      </c>
      <c r="BH7" s="101">
        <f>S7*D7</f>
        <v>7451000</v>
      </c>
      <c r="BI7" s="102">
        <f>BH7-AS7-BF7</f>
        <v>167620</v>
      </c>
      <c r="BJ7" s="167">
        <f>SUM(Q7/D7)</f>
        <v>1</v>
      </c>
      <c r="BK7" s="173"/>
      <c r="BL7" s="91"/>
      <c r="BM7" s="91"/>
      <c r="BN7" s="91"/>
      <c r="BO7" s="91"/>
      <c r="BP7" s="91"/>
      <c r="BQ7" s="91"/>
      <c r="BR7" s="91"/>
      <c r="BS7" s="91"/>
      <c r="BT7" s="91"/>
      <c r="BU7" s="91"/>
      <c r="BV7" s="91"/>
      <c r="BW7" s="91"/>
      <c r="BX7" s="91"/>
      <c r="BY7" s="91"/>
      <c r="BZ7" s="91"/>
      <c r="CA7" s="91"/>
      <c r="CB7" s="91"/>
    </row>
    <row r="8" spans="1:98" s="92" customFormat="1" ht="24.75" customHeight="1" thickBot="1" x14ac:dyDescent="0.25">
      <c r="A8" s="85"/>
      <c r="B8" s="154" t="s">
        <v>44</v>
      </c>
      <c r="C8" s="86" t="s">
        <v>162</v>
      </c>
      <c r="D8" s="81">
        <v>10</v>
      </c>
      <c r="E8" s="87"/>
      <c r="F8" s="88">
        <v>8</v>
      </c>
      <c r="G8" s="752">
        <v>2</v>
      </c>
      <c r="H8" s="88"/>
      <c r="I8" s="88"/>
      <c r="J8" s="88"/>
      <c r="K8" s="88"/>
      <c r="L8" s="88"/>
      <c r="M8" s="88"/>
      <c r="N8" s="88"/>
      <c r="O8" s="88"/>
      <c r="P8" s="88"/>
      <c r="Q8" s="89">
        <f>SUM(E8:P8)</f>
        <v>10</v>
      </c>
      <c r="R8" s="192" t="s">
        <v>45</v>
      </c>
      <c r="S8" s="573">
        <v>100000</v>
      </c>
      <c r="T8" s="190"/>
      <c r="U8" s="95">
        <v>100000</v>
      </c>
      <c r="V8" s="95">
        <v>100000</v>
      </c>
      <c r="W8" s="95"/>
      <c r="X8" s="95"/>
      <c r="Y8" s="95"/>
      <c r="Z8" s="95"/>
      <c r="AA8" s="95"/>
      <c r="AB8" s="95"/>
      <c r="AC8" s="95"/>
      <c r="AD8" s="95"/>
      <c r="AE8" s="95"/>
      <c r="AF8" s="68">
        <f>SUM(Q8*S8)</f>
        <v>1000000</v>
      </c>
      <c r="AG8" s="69">
        <f t="shared" ref="AG8" si="24">T8*E8</f>
        <v>0</v>
      </c>
      <c r="AH8" s="69">
        <f t="shared" ref="AH8" si="25">U8*F8</f>
        <v>800000</v>
      </c>
      <c r="AI8" s="69">
        <f t="shared" ref="AI8" si="26">V8*G8</f>
        <v>200000</v>
      </c>
      <c r="AJ8" s="69">
        <f t="shared" ref="AJ8" si="27">W8*H8</f>
        <v>0</v>
      </c>
      <c r="AK8" s="69">
        <f t="shared" ref="AK8" si="28">X8*I8</f>
        <v>0</v>
      </c>
      <c r="AL8" s="69">
        <f t="shared" ref="AL8" si="29">Y8*J8</f>
        <v>0</v>
      </c>
      <c r="AM8" s="69">
        <f t="shared" ref="AM8" si="30">Z8*K8</f>
        <v>0</v>
      </c>
      <c r="AN8" s="69">
        <f t="shared" ref="AN8" si="31">AA8*L8</f>
        <v>0</v>
      </c>
      <c r="AO8" s="69">
        <f t="shared" ref="AO8" si="32">AB8*M8</f>
        <v>0</v>
      </c>
      <c r="AP8" s="69">
        <f t="shared" ref="AP8" si="33">AC8*N8</f>
        <v>0</v>
      </c>
      <c r="AQ8" s="69">
        <f t="shared" ref="AQ8" si="34">AD8*O8</f>
        <v>0</v>
      </c>
      <c r="AR8" s="69">
        <f t="shared" ref="AR8" si="35">AE8*P8</f>
        <v>0</v>
      </c>
      <c r="AS8" s="70">
        <f t="shared" ref="AS8" si="36">SUM(AG8:AR8)</f>
        <v>1000000</v>
      </c>
      <c r="AT8" s="69">
        <f t="shared" ref="AT8" si="37">SUM(AG8*14%)</f>
        <v>0</v>
      </c>
      <c r="AU8" s="69"/>
      <c r="AV8" s="69"/>
      <c r="AW8" s="69">
        <f t="shared" ref="AW8" si="38">SUM(AJ8*14%)</f>
        <v>0</v>
      </c>
      <c r="AX8" s="69">
        <f t="shared" ref="AX8" si="39">SUM(AK8*14%)</f>
        <v>0</v>
      </c>
      <c r="AY8" s="69">
        <f t="shared" ref="AY8" si="40">SUM(AL8*14%)</f>
        <v>0</v>
      </c>
      <c r="AZ8" s="69">
        <f t="shared" ref="AZ8" si="41">SUM(AM8*14%)</f>
        <v>0</v>
      </c>
      <c r="BA8" s="69">
        <f t="shared" ref="BA8" si="42">SUM(AN8*14%)</f>
        <v>0</v>
      </c>
      <c r="BB8" s="69">
        <f t="shared" ref="BB8" si="43">SUM(AO8*14%)</f>
        <v>0</v>
      </c>
      <c r="BC8" s="69">
        <f t="shared" ref="BC8" si="44">SUM(AP8*14%)</f>
        <v>0</v>
      </c>
      <c r="BD8" s="69">
        <f t="shared" ref="BD8" si="45">SUM(AQ8*14%)</f>
        <v>0</v>
      </c>
      <c r="BE8" s="69">
        <f t="shared" ref="BE8" si="46">SUM(AR8*14%)</f>
        <v>0</v>
      </c>
      <c r="BF8" s="71">
        <f>SUM(AT8:BE8)</f>
        <v>0</v>
      </c>
      <c r="BG8" s="100">
        <f>AF8-AS8-BF8</f>
        <v>0</v>
      </c>
      <c r="BH8" s="101">
        <f>S8*D8</f>
        <v>1000000</v>
      </c>
      <c r="BI8" s="102">
        <f>BH8-AS8-BF8</f>
        <v>0</v>
      </c>
      <c r="BJ8" s="167">
        <f>SUM(Q8/D8)</f>
        <v>1</v>
      </c>
      <c r="BK8" s="173"/>
      <c r="BL8" s="91"/>
      <c r="BM8" s="91"/>
      <c r="BN8" s="91"/>
      <c r="BO8" s="91"/>
      <c r="BP8" s="91"/>
      <c r="BQ8" s="91"/>
      <c r="BR8" s="91"/>
      <c r="BS8" s="91"/>
      <c r="BT8" s="91"/>
      <c r="BU8" s="91"/>
      <c r="BV8" s="91"/>
      <c r="BW8" s="91"/>
      <c r="BX8" s="91"/>
      <c r="BY8" s="91"/>
      <c r="BZ8" s="91"/>
      <c r="CA8" s="91"/>
      <c r="CB8" s="91"/>
    </row>
    <row r="9" spans="1:98" s="35" customFormat="1" ht="24.75" customHeight="1" thickBot="1" x14ac:dyDescent="0.25">
      <c r="A9" s="40"/>
      <c r="B9" s="41" t="s">
        <v>5</v>
      </c>
      <c r="C9" s="41"/>
      <c r="D9" s="222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4"/>
      <c r="R9" s="76"/>
      <c r="S9" s="104"/>
      <c r="T9" s="105"/>
      <c r="U9" s="105"/>
      <c r="V9" s="105"/>
      <c r="W9" s="105"/>
      <c r="X9" s="105"/>
      <c r="Y9" s="105"/>
      <c r="Z9" s="105"/>
      <c r="AA9" s="105"/>
      <c r="AB9" s="105"/>
      <c r="AC9" s="105"/>
      <c r="AD9" s="105"/>
      <c r="AE9" s="105"/>
      <c r="AF9" s="106">
        <f>SUM(AF7:AF8)</f>
        <v>8451000</v>
      </c>
      <c r="AG9" s="106">
        <f>SUM(AG7:AG8)</f>
        <v>7283380</v>
      </c>
      <c r="AH9" s="106">
        <f t="shared" ref="AH9:BF9" si="47">SUM(AH8:AH8)</f>
        <v>800000</v>
      </c>
      <c r="AI9" s="106">
        <f t="shared" si="47"/>
        <v>200000</v>
      </c>
      <c r="AJ9" s="106">
        <f t="shared" si="47"/>
        <v>0</v>
      </c>
      <c r="AK9" s="106">
        <f t="shared" si="47"/>
        <v>0</v>
      </c>
      <c r="AL9" s="106">
        <f t="shared" si="47"/>
        <v>0</v>
      </c>
      <c r="AM9" s="106">
        <f t="shared" si="47"/>
        <v>0</v>
      </c>
      <c r="AN9" s="106">
        <f t="shared" si="47"/>
        <v>0</v>
      </c>
      <c r="AO9" s="106">
        <f t="shared" si="47"/>
        <v>0</v>
      </c>
      <c r="AP9" s="106">
        <f t="shared" si="47"/>
        <v>0</v>
      </c>
      <c r="AQ9" s="106">
        <f t="shared" si="47"/>
        <v>0</v>
      </c>
      <c r="AR9" s="106">
        <f t="shared" si="47"/>
        <v>0</v>
      </c>
      <c r="AS9" s="106">
        <f>SUM(AS7:AS8)</f>
        <v>8283380</v>
      </c>
      <c r="AT9" s="106">
        <f t="shared" si="47"/>
        <v>0</v>
      </c>
      <c r="AU9" s="106">
        <f t="shared" si="47"/>
        <v>0</v>
      </c>
      <c r="AV9" s="106">
        <f t="shared" si="47"/>
        <v>0</v>
      </c>
      <c r="AW9" s="106">
        <f t="shared" si="47"/>
        <v>0</v>
      </c>
      <c r="AX9" s="106">
        <f t="shared" si="47"/>
        <v>0</v>
      </c>
      <c r="AY9" s="106">
        <f t="shared" si="47"/>
        <v>0</v>
      </c>
      <c r="AZ9" s="106">
        <f t="shared" si="47"/>
        <v>0</v>
      </c>
      <c r="BA9" s="106">
        <f t="shared" si="47"/>
        <v>0</v>
      </c>
      <c r="BB9" s="106">
        <f t="shared" si="47"/>
        <v>0</v>
      </c>
      <c r="BC9" s="106">
        <f t="shared" si="47"/>
        <v>0</v>
      </c>
      <c r="BD9" s="106">
        <f t="shared" si="47"/>
        <v>0</v>
      </c>
      <c r="BE9" s="106">
        <f t="shared" si="47"/>
        <v>0</v>
      </c>
      <c r="BF9" s="106">
        <f t="shared" si="47"/>
        <v>0</v>
      </c>
      <c r="BG9" s="107">
        <f>AF9-AS9-BF9</f>
        <v>167620</v>
      </c>
      <c r="BH9" s="106">
        <f>SUM(BH7:BH8)</f>
        <v>8451000</v>
      </c>
      <c r="BI9" s="106">
        <f>SUM(BI7:BI8)</f>
        <v>167620</v>
      </c>
      <c r="BJ9" s="168">
        <f>SUM(BJ8:BJ8)/1</f>
        <v>1</v>
      </c>
      <c r="BK9" s="175"/>
      <c r="BL9" s="46"/>
      <c r="BM9" s="46"/>
      <c r="BN9" s="46"/>
      <c r="BO9" s="46"/>
      <c r="BP9" s="46"/>
      <c r="BQ9" s="46"/>
      <c r="BR9" s="46"/>
      <c r="BS9" s="46"/>
      <c r="BT9" s="46"/>
      <c r="BU9" s="46"/>
      <c r="BV9" s="46"/>
      <c r="BW9" s="46"/>
      <c r="BX9" s="46"/>
      <c r="BY9" s="46"/>
      <c r="BZ9" s="46"/>
      <c r="CA9" s="46"/>
      <c r="CB9" s="46"/>
    </row>
    <row r="10" spans="1:98" s="21" customFormat="1" ht="24.75" customHeight="1" x14ac:dyDescent="0.2">
      <c r="A10" s="47"/>
      <c r="D10" s="223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AE10" s="36"/>
      <c r="AS10" s="48"/>
      <c r="BF10" s="49">
        <f>SUM(AS9+BF9)</f>
        <v>8283380</v>
      </c>
      <c r="BG10" s="50">
        <f>AF9-AS9-BF9</f>
        <v>167620</v>
      </c>
      <c r="BH10" s="51">
        <f>SUM(BI9+AS9+BF9)</f>
        <v>8451000</v>
      </c>
      <c r="BI10" s="52">
        <f>SUM(BG9)</f>
        <v>167620</v>
      </c>
      <c r="BJ10" s="36" t="s">
        <v>37</v>
      </c>
      <c r="BK10" s="176"/>
      <c r="BL10" s="25"/>
      <c r="BM10" s="25"/>
      <c r="BN10" s="25"/>
      <c r="BO10" s="25"/>
      <c r="BP10" s="25"/>
      <c r="BQ10" s="25"/>
      <c r="BR10" s="25"/>
      <c r="BS10" s="25"/>
      <c r="BT10" s="25"/>
      <c r="BU10" s="25"/>
      <c r="BV10" s="25"/>
      <c r="BW10" s="25"/>
      <c r="BX10" s="25"/>
      <c r="BY10" s="25"/>
      <c r="BZ10" s="25"/>
      <c r="CA10" s="25"/>
      <c r="CB10" s="25"/>
      <c r="CC10" s="25"/>
    </row>
    <row r="11" spans="1:98" s="21" customFormat="1" ht="24.75" customHeight="1" x14ac:dyDescent="0.2">
      <c r="A11" s="47"/>
      <c r="D11" s="223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AE11" s="36"/>
      <c r="AS11" s="36"/>
      <c r="AT11" s="130">
        <f>SUM(AT9+AG9)</f>
        <v>7283380</v>
      </c>
      <c r="AU11" s="130">
        <f t="shared" ref="AU11:BF11" si="48">SUM(AU9+AH9)</f>
        <v>800000</v>
      </c>
      <c r="AV11" s="130">
        <f t="shared" si="48"/>
        <v>200000</v>
      </c>
      <c r="AW11" s="130">
        <f t="shared" si="48"/>
        <v>0</v>
      </c>
      <c r="AX11" s="130">
        <f t="shared" si="48"/>
        <v>0</v>
      </c>
      <c r="AY11" s="130">
        <f t="shared" si="48"/>
        <v>0</v>
      </c>
      <c r="AZ11" s="130">
        <f t="shared" si="48"/>
        <v>0</v>
      </c>
      <c r="BA11" s="130">
        <f t="shared" si="48"/>
        <v>0</v>
      </c>
      <c r="BB11" s="130">
        <f t="shared" si="48"/>
        <v>0</v>
      </c>
      <c r="BC11" s="130">
        <f t="shared" si="48"/>
        <v>0</v>
      </c>
      <c r="BD11" s="130">
        <f t="shared" si="48"/>
        <v>0</v>
      </c>
      <c r="BE11" s="130">
        <f t="shared" si="48"/>
        <v>0</v>
      </c>
      <c r="BF11" s="130">
        <f t="shared" si="48"/>
        <v>8283380</v>
      </c>
      <c r="BG11" s="36"/>
      <c r="BH11" s="53"/>
      <c r="BI11" s="54">
        <f>SUM(BI9-BI10)</f>
        <v>0</v>
      </c>
      <c r="BJ11" s="36" t="s">
        <v>36</v>
      </c>
      <c r="BK11" s="176"/>
      <c r="BL11" s="25"/>
      <c r="BM11" s="25"/>
      <c r="BN11" s="25"/>
      <c r="BO11" s="25"/>
      <c r="BP11" s="25"/>
      <c r="BQ11" s="25"/>
      <c r="BR11" s="25"/>
      <c r="BS11" s="25"/>
      <c r="BT11" s="25"/>
      <c r="BU11" s="25"/>
      <c r="BV11" s="25"/>
      <c r="BW11" s="25"/>
      <c r="BX11" s="25"/>
      <c r="BY11" s="25"/>
      <c r="BZ11" s="25"/>
      <c r="CA11" s="25"/>
      <c r="CB11" s="25"/>
      <c r="CC11" s="25"/>
    </row>
    <row r="12" spans="1:98" s="21" customFormat="1" ht="24.75" customHeight="1" x14ac:dyDescent="0.2">
      <c r="A12" s="776" t="s">
        <v>9</v>
      </c>
      <c r="B12" s="777"/>
      <c r="C12" s="131" t="s">
        <v>100</v>
      </c>
      <c r="D12" s="143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143"/>
      <c r="U12" s="143"/>
      <c r="V12" s="143"/>
      <c r="W12" s="143"/>
      <c r="X12" s="143"/>
      <c r="Y12" s="143"/>
      <c r="Z12" s="143"/>
      <c r="AA12" s="143"/>
      <c r="AB12" s="143"/>
      <c r="AC12" s="143"/>
      <c r="AD12" s="143"/>
      <c r="AE12" s="144"/>
      <c r="AF12" s="24"/>
      <c r="AG12" s="143"/>
      <c r="AH12" s="143"/>
      <c r="AI12" s="143"/>
      <c r="AJ12" s="143"/>
      <c r="AK12" s="143"/>
      <c r="AL12" s="143"/>
      <c r="AM12" s="143"/>
      <c r="AN12" s="143"/>
      <c r="AO12" s="143"/>
      <c r="AP12" s="143"/>
      <c r="AQ12" s="143"/>
      <c r="AR12" s="143"/>
      <c r="AS12" s="145"/>
      <c r="AT12" s="143"/>
      <c r="AU12" s="143"/>
      <c r="AV12" s="143"/>
      <c r="AW12" s="143"/>
      <c r="AX12" s="143"/>
      <c r="AY12" s="143"/>
      <c r="AZ12" s="143"/>
      <c r="BA12" s="143"/>
      <c r="BB12" s="143"/>
      <c r="BC12" s="143"/>
      <c r="BD12" s="143"/>
      <c r="BE12" s="143"/>
      <c r="BF12" s="145"/>
      <c r="BG12" s="145"/>
      <c r="BH12" s="142"/>
      <c r="BI12" s="146"/>
      <c r="BJ12" s="24"/>
      <c r="BK12" s="171"/>
      <c r="BL12" s="143"/>
      <c r="BM12" s="143"/>
      <c r="BN12" s="143"/>
      <c r="BO12" s="143"/>
      <c r="BP12" s="144"/>
      <c r="BQ12" s="143"/>
      <c r="BR12" s="143"/>
      <c r="BS12" s="143"/>
      <c r="BT12" s="143"/>
      <c r="BU12" s="143"/>
      <c r="BV12" s="145"/>
      <c r="BW12" s="145"/>
      <c r="BX12" s="145"/>
      <c r="BY12" s="142"/>
      <c r="BZ12" s="146"/>
      <c r="CA12" s="145"/>
      <c r="CB12" s="145"/>
      <c r="CC12" s="25"/>
      <c r="CD12" s="25"/>
      <c r="CE12" s="25"/>
      <c r="CF12" s="25"/>
      <c r="CG12" s="25"/>
      <c r="CH12" s="147"/>
      <c r="CI12" s="25"/>
      <c r="CJ12" s="25"/>
      <c r="CK12" s="25"/>
      <c r="CL12" s="25"/>
      <c r="CM12" s="25"/>
      <c r="CN12" s="25"/>
      <c r="CO12" s="25"/>
      <c r="CP12" s="25"/>
      <c r="CQ12" s="25"/>
      <c r="CR12" s="25"/>
      <c r="CS12" s="25"/>
      <c r="CT12" s="25"/>
    </row>
    <row r="13" spans="1:98" s="21" customFormat="1" ht="26.25" customHeight="1" x14ac:dyDescent="0.2">
      <c r="A13" s="778" t="s">
        <v>10</v>
      </c>
      <c r="B13" s="779"/>
      <c r="C13" s="149" t="s">
        <v>84</v>
      </c>
      <c r="D13" s="221"/>
      <c r="E13" s="150"/>
      <c r="F13" s="150"/>
      <c r="G13" s="150"/>
      <c r="H13" s="150"/>
      <c r="I13" s="150"/>
      <c r="J13" s="150"/>
      <c r="K13" s="150"/>
      <c r="L13" s="150"/>
      <c r="M13" s="150"/>
      <c r="N13" s="150"/>
      <c r="O13" s="150"/>
      <c r="P13" s="150"/>
      <c r="Q13" s="150"/>
      <c r="R13" s="150"/>
      <c r="S13" s="150"/>
      <c r="T13" s="151"/>
      <c r="U13" s="151"/>
      <c r="V13" s="151"/>
      <c r="W13" s="151"/>
      <c r="X13" s="151"/>
      <c r="Y13" s="151"/>
      <c r="Z13" s="151"/>
      <c r="AA13" s="151"/>
      <c r="AB13" s="151"/>
      <c r="AC13" s="151"/>
      <c r="AD13" s="151"/>
      <c r="AE13" s="152"/>
      <c r="AF13" s="150"/>
      <c r="AG13" s="151"/>
      <c r="AH13" s="151"/>
      <c r="AI13" s="151"/>
      <c r="AJ13" s="151"/>
      <c r="AK13" s="151"/>
      <c r="AL13" s="151"/>
      <c r="AM13" s="151"/>
      <c r="AN13" s="151"/>
      <c r="AO13" s="151"/>
      <c r="AP13" s="151"/>
      <c r="AQ13" s="151"/>
      <c r="AR13" s="151"/>
      <c r="AS13" s="152"/>
      <c r="AT13" s="151"/>
      <c r="AU13" s="151"/>
      <c r="AV13" s="446"/>
      <c r="AW13" s="447"/>
      <c r="AX13" s="151"/>
      <c r="AY13" s="447"/>
      <c r="AZ13" s="151"/>
      <c r="BA13" s="151"/>
      <c r="BB13" s="151"/>
      <c r="BC13" s="151"/>
      <c r="BD13" s="151"/>
      <c r="BE13" s="151"/>
      <c r="BF13" s="152"/>
      <c r="BG13" s="152"/>
      <c r="BH13" s="148"/>
      <c r="BI13" s="153"/>
      <c r="BJ13" s="24"/>
      <c r="BK13" s="171"/>
      <c r="BL13" s="24"/>
      <c r="BM13" s="24"/>
      <c r="BN13" s="24"/>
      <c r="BO13" s="24"/>
      <c r="BP13" s="24"/>
      <c r="BQ13" s="24"/>
      <c r="BR13" s="24"/>
      <c r="BS13" s="24"/>
      <c r="BT13" s="24"/>
      <c r="BU13" s="24"/>
      <c r="BV13" s="24"/>
      <c r="BW13" s="24"/>
      <c r="BX13" s="24"/>
      <c r="BY13" s="24"/>
      <c r="BZ13" s="24"/>
      <c r="CA13" s="145"/>
      <c r="CB13" s="145"/>
      <c r="CC13" s="25">
        <v>1100000</v>
      </c>
      <c r="CD13" s="25"/>
      <c r="CE13" s="25"/>
      <c r="CF13" s="25"/>
      <c r="CG13" s="25"/>
      <c r="CH13" s="147"/>
      <c r="CI13" s="25"/>
      <c r="CJ13" s="25"/>
      <c r="CK13" s="25"/>
      <c r="CL13" s="25"/>
      <c r="CM13" s="25"/>
      <c r="CN13" s="25"/>
      <c r="CO13" s="25"/>
      <c r="CP13" s="25"/>
      <c r="CQ13" s="25"/>
      <c r="CR13" s="25"/>
      <c r="CS13" s="25"/>
      <c r="CT13" s="25"/>
    </row>
    <row r="14" spans="1:98" s="8" customFormat="1" ht="48.75" customHeight="1" x14ac:dyDescent="0.2">
      <c r="A14" s="797" t="s">
        <v>11</v>
      </c>
      <c r="B14" s="800" t="s">
        <v>12</v>
      </c>
      <c r="C14" s="800" t="s">
        <v>26</v>
      </c>
      <c r="D14" s="819" t="s">
        <v>13</v>
      </c>
      <c r="E14" s="819"/>
      <c r="F14" s="819"/>
      <c r="G14" s="819"/>
      <c r="H14" s="819"/>
      <c r="I14" s="819"/>
      <c r="J14" s="819"/>
      <c r="K14" s="819"/>
      <c r="L14" s="819"/>
      <c r="M14" s="819"/>
      <c r="N14" s="819"/>
      <c r="O14" s="819"/>
      <c r="P14" s="819"/>
      <c r="Q14" s="819"/>
      <c r="R14" s="800" t="s">
        <v>24</v>
      </c>
      <c r="S14" s="820" t="s">
        <v>21</v>
      </c>
      <c r="T14" s="821"/>
      <c r="U14" s="821"/>
      <c r="V14" s="821"/>
      <c r="W14" s="821"/>
      <c r="X14" s="821"/>
      <c r="Y14" s="821"/>
      <c r="Z14" s="821"/>
      <c r="AA14" s="821"/>
      <c r="AB14" s="821"/>
      <c r="AC14" s="821"/>
      <c r="AD14" s="821"/>
      <c r="AE14" s="822"/>
      <c r="AF14" s="823" t="s">
        <v>6</v>
      </c>
      <c r="AG14" s="823"/>
      <c r="AH14" s="823"/>
      <c r="AI14" s="823"/>
      <c r="AJ14" s="823"/>
      <c r="AK14" s="823"/>
      <c r="AL14" s="823"/>
      <c r="AM14" s="823"/>
      <c r="AN14" s="823"/>
      <c r="AO14" s="823"/>
      <c r="AP14" s="823"/>
      <c r="AQ14" s="823"/>
      <c r="AR14" s="823"/>
      <c r="AS14" s="823"/>
      <c r="AT14" s="813" t="s">
        <v>40</v>
      </c>
      <c r="AU14" s="814"/>
      <c r="AV14" s="814"/>
      <c r="AW14" s="814"/>
      <c r="AX14" s="814"/>
      <c r="AY14" s="814"/>
      <c r="AZ14" s="814"/>
      <c r="BA14" s="814"/>
      <c r="BB14" s="814"/>
      <c r="BC14" s="814"/>
      <c r="BD14" s="814"/>
      <c r="BE14" s="814"/>
      <c r="BF14" s="815"/>
      <c r="BG14" s="800" t="s">
        <v>37</v>
      </c>
      <c r="BH14" s="800" t="s">
        <v>124</v>
      </c>
      <c r="BI14" s="803" t="s">
        <v>38</v>
      </c>
      <c r="BJ14" s="142"/>
      <c r="BK14" s="24"/>
      <c r="BL14" s="24"/>
      <c r="BM14" s="24"/>
      <c r="BN14" s="24"/>
      <c r="BO14" s="24"/>
      <c r="BP14" s="24"/>
      <c r="BQ14" s="24"/>
      <c r="BR14" s="24"/>
      <c r="BS14" s="24"/>
      <c r="BT14" s="24"/>
      <c r="BU14" s="24"/>
      <c r="BV14" s="24"/>
      <c r="BW14" s="24"/>
      <c r="BX14" s="24"/>
      <c r="BY14" s="24"/>
      <c r="BZ14" s="24"/>
      <c r="CA14" s="26"/>
      <c r="CB14" s="26"/>
    </row>
    <row r="15" spans="1:98" s="8" customFormat="1" ht="48.75" customHeight="1" x14ac:dyDescent="0.2">
      <c r="A15" s="798"/>
      <c r="B15" s="801"/>
      <c r="C15" s="801"/>
      <c r="D15" s="859" t="s">
        <v>22</v>
      </c>
      <c r="E15" s="808" t="s">
        <v>23</v>
      </c>
      <c r="F15" s="809"/>
      <c r="G15" s="809"/>
      <c r="H15" s="809"/>
      <c r="I15" s="809"/>
      <c r="J15" s="809"/>
      <c r="K15" s="809"/>
      <c r="L15" s="809"/>
      <c r="M15" s="809"/>
      <c r="N15" s="809"/>
      <c r="O15" s="809"/>
      <c r="P15" s="809"/>
      <c r="Q15" s="809"/>
      <c r="R15" s="801"/>
      <c r="S15" s="810" t="s">
        <v>22</v>
      </c>
      <c r="T15" s="808" t="s">
        <v>23</v>
      </c>
      <c r="U15" s="809"/>
      <c r="V15" s="809"/>
      <c r="W15" s="809"/>
      <c r="X15" s="809"/>
      <c r="Y15" s="809"/>
      <c r="Z15" s="809"/>
      <c r="AA15" s="809"/>
      <c r="AB15" s="809"/>
      <c r="AC15" s="809"/>
      <c r="AD15" s="809"/>
      <c r="AE15" s="812"/>
      <c r="AF15" s="810" t="s">
        <v>22</v>
      </c>
      <c r="AG15" s="808" t="s">
        <v>23</v>
      </c>
      <c r="AH15" s="809"/>
      <c r="AI15" s="809"/>
      <c r="AJ15" s="809"/>
      <c r="AK15" s="809"/>
      <c r="AL15" s="809"/>
      <c r="AM15" s="809"/>
      <c r="AN15" s="809"/>
      <c r="AO15" s="809"/>
      <c r="AP15" s="809"/>
      <c r="AQ15" s="809"/>
      <c r="AR15" s="809"/>
      <c r="AS15" s="812"/>
      <c r="AT15" s="816"/>
      <c r="AU15" s="817"/>
      <c r="AV15" s="817"/>
      <c r="AW15" s="817"/>
      <c r="AX15" s="817"/>
      <c r="AY15" s="817"/>
      <c r="AZ15" s="817"/>
      <c r="BA15" s="817"/>
      <c r="BB15" s="817"/>
      <c r="BC15" s="817"/>
      <c r="BD15" s="817"/>
      <c r="BE15" s="817"/>
      <c r="BF15" s="818"/>
      <c r="BG15" s="801"/>
      <c r="BH15" s="801"/>
      <c r="BI15" s="804"/>
      <c r="BJ15" s="142"/>
      <c r="BK15" s="24"/>
      <c r="BL15" s="24"/>
      <c r="BM15" s="24"/>
      <c r="BN15" s="24"/>
      <c r="BO15" s="24"/>
      <c r="BP15" s="24"/>
      <c r="BQ15" s="24"/>
      <c r="BR15" s="24"/>
      <c r="BS15" s="24"/>
      <c r="BT15" s="24"/>
      <c r="BU15" s="24"/>
      <c r="BV15" s="24"/>
      <c r="BW15" s="24"/>
      <c r="BX15" s="24"/>
      <c r="BY15" s="24"/>
      <c r="BZ15" s="24"/>
      <c r="CA15" s="26"/>
      <c r="CB15" s="26"/>
    </row>
    <row r="16" spans="1:98" s="6" customFormat="1" ht="28.5" customHeight="1" x14ac:dyDescent="0.2">
      <c r="A16" s="799"/>
      <c r="B16" s="802"/>
      <c r="C16" s="802"/>
      <c r="D16" s="860"/>
      <c r="E16" s="27">
        <v>1</v>
      </c>
      <c r="F16" s="27">
        <v>2</v>
      </c>
      <c r="G16" s="27">
        <v>3</v>
      </c>
      <c r="H16" s="27">
        <v>4</v>
      </c>
      <c r="I16" s="27">
        <v>5</v>
      </c>
      <c r="J16" s="27">
        <v>6</v>
      </c>
      <c r="K16" s="27">
        <v>7</v>
      </c>
      <c r="L16" s="27">
        <v>8</v>
      </c>
      <c r="M16" s="27">
        <v>9</v>
      </c>
      <c r="N16" s="27">
        <v>10</v>
      </c>
      <c r="O16" s="27">
        <v>11</v>
      </c>
      <c r="P16" s="27">
        <v>12</v>
      </c>
      <c r="Q16" s="27" t="s">
        <v>25</v>
      </c>
      <c r="R16" s="802"/>
      <c r="S16" s="811"/>
      <c r="T16" s="558"/>
      <c r="U16" s="27">
        <v>2</v>
      </c>
      <c r="V16" s="27">
        <v>3</v>
      </c>
      <c r="W16" s="27">
        <v>4</v>
      </c>
      <c r="X16" s="27">
        <v>5</v>
      </c>
      <c r="Y16" s="27">
        <v>6</v>
      </c>
      <c r="Z16" s="27">
        <v>7</v>
      </c>
      <c r="AA16" s="27">
        <v>8</v>
      </c>
      <c r="AB16" s="27">
        <v>9</v>
      </c>
      <c r="AC16" s="27">
        <v>10</v>
      </c>
      <c r="AD16" s="27">
        <v>11</v>
      </c>
      <c r="AE16" s="27">
        <v>12</v>
      </c>
      <c r="AF16" s="811"/>
      <c r="AG16" s="27">
        <v>1</v>
      </c>
      <c r="AH16" s="27">
        <v>2</v>
      </c>
      <c r="AI16" s="27">
        <v>3</v>
      </c>
      <c r="AJ16" s="27">
        <v>4</v>
      </c>
      <c r="AK16" s="27">
        <v>5</v>
      </c>
      <c r="AL16" s="27">
        <v>6</v>
      </c>
      <c r="AM16" s="27">
        <v>7</v>
      </c>
      <c r="AN16" s="27">
        <v>8</v>
      </c>
      <c r="AO16" s="27">
        <v>9</v>
      </c>
      <c r="AP16" s="27">
        <v>10</v>
      </c>
      <c r="AQ16" s="27">
        <v>11</v>
      </c>
      <c r="AR16" s="27">
        <v>12</v>
      </c>
      <c r="AS16" s="27" t="s">
        <v>16</v>
      </c>
      <c r="AT16" s="181">
        <v>1</v>
      </c>
      <c r="AU16" s="181">
        <v>2</v>
      </c>
      <c r="AV16" s="181">
        <v>3</v>
      </c>
      <c r="AW16" s="181">
        <v>4</v>
      </c>
      <c r="AX16" s="181">
        <v>5</v>
      </c>
      <c r="AY16" s="181">
        <v>6</v>
      </c>
      <c r="AZ16" s="181">
        <v>7</v>
      </c>
      <c r="BA16" s="181">
        <v>8</v>
      </c>
      <c r="BB16" s="181">
        <v>9</v>
      </c>
      <c r="BC16" s="181">
        <v>10</v>
      </c>
      <c r="BD16" s="181">
        <v>11</v>
      </c>
      <c r="BE16" s="181">
        <v>12</v>
      </c>
      <c r="BF16" s="27" t="s">
        <v>16</v>
      </c>
      <c r="BG16" s="802"/>
      <c r="BH16" s="802"/>
      <c r="BI16" s="805"/>
      <c r="BJ16" s="7"/>
      <c r="BK16" s="28"/>
      <c r="BL16" s="28"/>
      <c r="BM16" s="28"/>
      <c r="BN16" s="28"/>
      <c r="BO16" s="28"/>
      <c r="BP16" s="28"/>
      <c r="BQ16" s="28"/>
      <c r="BR16" s="28"/>
      <c r="BS16" s="28"/>
      <c r="BT16" s="28"/>
      <c r="BU16" s="28"/>
      <c r="BV16" s="28"/>
      <c r="BW16" s="28"/>
      <c r="BX16" s="28"/>
      <c r="BY16" s="28"/>
      <c r="BZ16" s="28"/>
      <c r="CA16" s="28"/>
      <c r="CB16" s="28"/>
    </row>
    <row r="17" spans="1:98" s="92" customFormat="1" ht="24.75" customHeight="1" thickBot="1" x14ac:dyDescent="0.25">
      <c r="A17" s="85"/>
      <c r="B17" s="154" t="s">
        <v>44</v>
      </c>
      <c r="C17" s="86" t="s">
        <v>162</v>
      </c>
      <c r="D17" s="81">
        <v>1</v>
      </c>
      <c r="E17" s="87">
        <v>2</v>
      </c>
      <c r="F17" s="88"/>
      <c r="G17" s="88"/>
      <c r="H17" s="88"/>
      <c r="I17" s="88"/>
      <c r="J17" s="88"/>
      <c r="K17" s="88"/>
      <c r="L17" s="88"/>
      <c r="M17" s="88"/>
      <c r="N17" s="88"/>
      <c r="O17" s="88"/>
      <c r="P17" s="88"/>
      <c r="Q17" s="89">
        <v>1</v>
      </c>
      <c r="R17" s="192" t="s">
        <v>45</v>
      </c>
      <c r="S17" s="576">
        <v>1802000</v>
      </c>
      <c r="T17" s="190">
        <v>430000</v>
      </c>
      <c r="U17" s="95"/>
      <c r="V17" s="95"/>
      <c r="W17" s="95"/>
      <c r="X17" s="95"/>
      <c r="Y17" s="95"/>
      <c r="Z17" s="95"/>
      <c r="AA17" s="95"/>
      <c r="AB17" s="95"/>
      <c r="AC17" s="95"/>
      <c r="AD17" s="95"/>
      <c r="AE17" s="95"/>
      <c r="AF17" s="68">
        <f>SUM(Q17*S17)</f>
        <v>1802000</v>
      </c>
      <c r="AG17" s="69">
        <f t="shared" ref="AG17:AI17" si="49">T17*E17</f>
        <v>860000</v>
      </c>
      <c r="AH17" s="69">
        <f t="shared" si="49"/>
        <v>0</v>
      </c>
      <c r="AI17" s="69">
        <f t="shared" si="49"/>
        <v>0</v>
      </c>
      <c r="AJ17" s="69">
        <f t="shared" ref="AJ17:AR17" si="50">W17*H17</f>
        <v>0</v>
      </c>
      <c r="AK17" s="69">
        <f t="shared" si="50"/>
        <v>0</v>
      </c>
      <c r="AL17" s="69">
        <f t="shared" si="50"/>
        <v>0</v>
      </c>
      <c r="AM17" s="69">
        <f t="shared" si="50"/>
        <v>0</v>
      </c>
      <c r="AN17" s="69">
        <f t="shared" si="50"/>
        <v>0</v>
      </c>
      <c r="AO17" s="69">
        <f t="shared" si="50"/>
        <v>0</v>
      </c>
      <c r="AP17" s="69">
        <f t="shared" si="50"/>
        <v>0</v>
      </c>
      <c r="AQ17" s="69">
        <f t="shared" si="50"/>
        <v>0</v>
      </c>
      <c r="AR17" s="69">
        <f t="shared" si="50"/>
        <v>0</v>
      </c>
      <c r="AS17" s="70">
        <f t="shared" ref="AS17" si="51">SUM(AG17:AR17)</f>
        <v>860000</v>
      </c>
      <c r="AT17" s="69"/>
      <c r="AU17" s="69">
        <f t="shared" ref="AU17" si="52">SUM(AH17*14%)</f>
        <v>0</v>
      </c>
      <c r="AV17" s="69">
        <f t="shared" ref="AV17" si="53">SUM(AI17*14%)</f>
        <v>0</v>
      </c>
      <c r="AW17" s="69">
        <f t="shared" ref="AW17" si="54">SUM(AJ17*14%)</f>
        <v>0</v>
      </c>
      <c r="AX17" s="69">
        <f t="shared" ref="AX17" si="55">SUM(AK17*14%)</f>
        <v>0</v>
      </c>
      <c r="AY17" s="69">
        <f t="shared" ref="AY17" si="56">SUM(AL17*14%)</f>
        <v>0</v>
      </c>
      <c r="AZ17" s="69">
        <f t="shared" ref="AZ17" si="57">SUM(AM17*14%)</f>
        <v>0</v>
      </c>
      <c r="BA17" s="69">
        <f t="shared" ref="BA17" si="58">SUM(AN17*14%)</f>
        <v>0</v>
      </c>
      <c r="BB17" s="69">
        <f t="shared" ref="BB17" si="59">SUM(AO17*14%)</f>
        <v>0</v>
      </c>
      <c r="BC17" s="69">
        <f t="shared" ref="BC17" si="60">SUM(AP17*14%)</f>
        <v>0</v>
      </c>
      <c r="BD17" s="69">
        <f t="shared" ref="BD17" si="61">SUM(AQ17*14%)</f>
        <v>0</v>
      </c>
      <c r="BE17" s="69">
        <f t="shared" ref="BE17" si="62">SUM(AR17*14%)</f>
        <v>0</v>
      </c>
      <c r="BF17" s="71">
        <f>SUM(AT17:BE17)</f>
        <v>0</v>
      </c>
      <c r="BG17" s="100">
        <f>AF17-AS17-BF17</f>
        <v>942000</v>
      </c>
      <c r="BH17" s="101">
        <f>S17*D17</f>
        <v>1802000</v>
      </c>
      <c r="BI17" s="102">
        <f>BH17-AS17-BF17</f>
        <v>942000</v>
      </c>
      <c r="BJ17" s="167">
        <f>SUM(Q17/D17)</f>
        <v>1</v>
      </c>
      <c r="BK17" s="173"/>
      <c r="BL17" s="91"/>
      <c r="BM17" s="91"/>
      <c r="BN17" s="91"/>
      <c r="BO17" s="91"/>
      <c r="BP17" s="91"/>
      <c r="BQ17" s="91"/>
      <c r="BR17" s="91"/>
      <c r="BS17" s="91"/>
      <c r="BT17" s="91"/>
      <c r="BU17" s="91"/>
      <c r="BV17" s="91"/>
      <c r="BW17" s="91"/>
      <c r="BX17" s="91"/>
      <c r="BY17" s="91"/>
      <c r="BZ17" s="91"/>
      <c r="CA17" s="91"/>
      <c r="CB17" s="91"/>
    </row>
    <row r="18" spans="1:98" s="35" customFormat="1" ht="24.75" customHeight="1" thickBot="1" x14ac:dyDescent="0.25">
      <c r="A18" s="40"/>
      <c r="B18" s="41" t="s">
        <v>5</v>
      </c>
      <c r="C18" s="41"/>
      <c r="D18" s="222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4"/>
      <c r="R18" s="76"/>
      <c r="S18" s="104"/>
      <c r="T18" s="105"/>
      <c r="U18" s="105"/>
      <c r="V18" s="105"/>
      <c r="W18" s="105"/>
      <c r="X18" s="105"/>
      <c r="Y18" s="105"/>
      <c r="Z18" s="105"/>
      <c r="AA18" s="105"/>
      <c r="AB18" s="105"/>
      <c r="AC18" s="105"/>
      <c r="AD18" s="105"/>
      <c r="AE18" s="105"/>
      <c r="AF18" s="106">
        <f t="shared" ref="AF18:BF18" si="63">SUM(AF17:AF17)</f>
        <v>1802000</v>
      </c>
      <c r="AG18" s="106">
        <f>SUM(AG17:AG17)</f>
        <v>860000</v>
      </c>
      <c r="AH18" s="106">
        <f t="shared" si="63"/>
        <v>0</v>
      </c>
      <c r="AI18" s="106">
        <f t="shared" si="63"/>
        <v>0</v>
      </c>
      <c r="AJ18" s="106">
        <f t="shared" si="63"/>
        <v>0</v>
      </c>
      <c r="AK18" s="106">
        <f t="shared" si="63"/>
        <v>0</v>
      </c>
      <c r="AL18" s="106">
        <f t="shared" si="63"/>
        <v>0</v>
      </c>
      <c r="AM18" s="106">
        <f t="shared" si="63"/>
        <v>0</v>
      </c>
      <c r="AN18" s="106">
        <f t="shared" si="63"/>
        <v>0</v>
      </c>
      <c r="AO18" s="106">
        <f t="shared" si="63"/>
        <v>0</v>
      </c>
      <c r="AP18" s="106">
        <f t="shared" si="63"/>
        <v>0</v>
      </c>
      <c r="AQ18" s="106">
        <f t="shared" si="63"/>
        <v>0</v>
      </c>
      <c r="AR18" s="106">
        <f t="shared" si="63"/>
        <v>0</v>
      </c>
      <c r="AS18" s="106">
        <f t="shared" si="63"/>
        <v>860000</v>
      </c>
      <c r="AT18" s="106">
        <f t="shared" si="63"/>
        <v>0</v>
      </c>
      <c r="AU18" s="106">
        <f t="shared" si="63"/>
        <v>0</v>
      </c>
      <c r="AV18" s="106">
        <f>SUM(AV17:AV17)</f>
        <v>0</v>
      </c>
      <c r="AW18" s="106">
        <f t="shared" si="63"/>
        <v>0</v>
      </c>
      <c r="AX18" s="106">
        <f t="shared" si="63"/>
        <v>0</v>
      </c>
      <c r="AY18" s="106">
        <f t="shared" si="63"/>
        <v>0</v>
      </c>
      <c r="AZ18" s="106">
        <f t="shared" si="63"/>
        <v>0</v>
      </c>
      <c r="BA18" s="106">
        <f t="shared" si="63"/>
        <v>0</v>
      </c>
      <c r="BB18" s="106">
        <f t="shared" si="63"/>
        <v>0</v>
      </c>
      <c r="BC18" s="106">
        <f t="shared" si="63"/>
        <v>0</v>
      </c>
      <c r="BD18" s="106">
        <f t="shared" si="63"/>
        <v>0</v>
      </c>
      <c r="BE18" s="106">
        <f t="shared" si="63"/>
        <v>0</v>
      </c>
      <c r="BF18" s="106">
        <f t="shared" si="63"/>
        <v>0</v>
      </c>
      <c r="BG18" s="107">
        <f>AF18-AS18-BF18</f>
        <v>942000</v>
      </c>
      <c r="BH18" s="106">
        <f>SUM(BH17:BH17)</f>
        <v>1802000</v>
      </c>
      <c r="BI18" s="106">
        <f>SUM(BI17:BI17)</f>
        <v>942000</v>
      </c>
      <c r="BJ18" s="168">
        <f>SUM(BJ17:BJ17)/1</f>
        <v>1</v>
      </c>
      <c r="BK18" s="175"/>
      <c r="BL18" s="46"/>
      <c r="BM18" s="46"/>
      <c r="BN18" s="46"/>
      <c r="BO18" s="46"/>
      <c r="BP18" s="46"/>
      <c r="BQ18" s="46"/>
      <c r="BR18" s="46"/>
      <c r="BS18" s="46"/>
      <c r="BT18" s="46"/>
      <c r="BU18" s="46"/>
      <c r="BV18" s="46"/>
      <c r="BW18" s="46"/>
      <c r="BX18" s="46"/>
      <c r="BY18" s="46"/>
      <c r="BZ18" s="46"/>
      <c r="CA18" s="46"/>
      <c r="CB18" s="46"/>
    </row>
    <row r="19" spans="1:98" s="21" customFormat="1" ht="24.75" customHeight="1" x14ac:dyDescent="0.2">
      <c r="A19" s="47"/>
      <c r="D19" s="223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  <c r="AE19" s="36"/>
      <c r="AS19" s="48"/>
      <c r="BF19" s="49">
        <f>SUM(AS18+BF18)</f>
        <v>860000</v>
      </c>
      <c r="BG19" s="50">
        <f>AF18-AS18-BF18</f>
        <v>942000</v>
      </c>
      <c r="BH19" s="51">
        <f>SUM(BI18+AS18+BF18)</f>
        <v>1802000</v>
      </c>
      <c r="BI19" s="52">
        <f>SUM(BG18)</f>
        <v>942000</v>
      </c>
      <c r="BJ19" s="36" t="s">
        <v>37</v>
      </c>
      <c r="BK19" s="176"/>
      <c r="BL19" s="25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  <c r="CB19" s="25"/>
      <c r="CC19" s="25"/>
    </row>
    <row r="20" spans="1:98" s="21" customFormat="1" ht="24.75" customHeight="1" x14ac:dyDescent="0.2">
      <c r="A20" s="47"/>
      <c r="D20" s="223"/>
      <c r="E20" s="47"/>
      <c r="F20" s="47"/>
      <c r="G20" s="47"/>
      <c r="H20" s="47"/>
      <c r="I20" s="47"/>
      <c r="J20" s="47"/>
      <c r="K20" s="47"/>
      <c r="L20" s="47"/>
      <c r="M20" s="47"/>
      <c r="N20" s="47"/>
      <c r="O20" s="47"/>
      <c r="P20" s="47"/>
      <c r="Q20" s="47"/>
      <c r="R20" s="47"/>
      <c r="AE20" s="36"/>
      <c r="AS20" s="36"/>
      <c r="AT20" s="130">
        <f>SUM(AG18+AT18)</f>
        <v>860000</v>
      </c>
      <c r="AU20" s="130">
        <f>SUM(AH18+AU18)</f>
        <v>0</v>
      </c>
      <c r="AV20" s="130">
        <f>SUM(AI18+AV18)</f>
        <v>0</v>
      </c>
      <c r="AW20" s="130">
        <f t="shared" ref="AW20" si="64">SUM(AJ18+AW18)</f>
        <v>0</v>
      </c>
      <c r="AX20" s="130">
        <f t="shared" ref="AX20" si="65">SUM(AK18+AX18)</f>
        <v>0</v>
      </c>
      <c r="AY20" s="130">
        <f t="shared" ref="AY20" si="66">SUM(AL18+AY18)</f>
        <v>0</v>
      </c>
      <c r="AZ20" s="130">
        <f t="shared" ref="AZ20" si="67">SUM(AM18+AZ18)</f>
        <v>0</v>
      </c>
      <c r="BA20" s="130">
        <f t="shared" ref="BA20" si="68">SUM(AN18+BA18)</f>
        <v>0</v>
      </c>
      <c r="BB20" s="130">
        <f t="shared" ref="BB20" si="69">SUM(AO18+BB18)</f>
        <v>0</v>
      </c>
      <c r="BC20" s="130">
        <f t="shared" ref="BC20" si="70">SUM(AP18+BC18)</f>
        <v>0</v>
      </c>
      <c r="BD20" s="130">
        <f t="shared" ref="BD20" si="71">SUM(AQ18+BD18)</f>
        <v>0</v>
      </c>
      <c r="BE20" s="130">
        <f t="shared" ref="BE20" si="72">SUM(AR18+BE18)</f>
        <v>0</v>
      </c>
      <c r="BF20" s="130">
        <f>SUM(AT20:BE20)</f>
        <v>860000</v>
      </c>
      <c r="BG20" s="36"/>
      <c r="BH20" s="53"/>
      <c r="BI20" s="54">
        <f>SUM(BI18-BI19)</f>
        <v>0</v>
      </c>
      <c r="BJ20" s="36" t="s">
        <v>36</v>
      </c>
      <c r="BK20" s="176"/>
      <c r="BL20" s="25"/>
      <c r="BM20" s="25"/>
      <c r="BN20" s="25"/>
      <c r="BO20" s="25"/>
      <c r="BP20" s="25"/>
      <c r="BQ20" s="25"/>
      <c r="BR20" s="25"/>
      <c r="BS20" s="25"/>
      <c r="BT20" s="25"/>
      <c r="BU20" s="25"/>
      <c r="BV20" s="25"/>
      <c r="BW20" s="25"/>
      <c r="BX20" s="25"/>
      <c r="BY20" s="25"/>
      <c r="BZ20" s="25"/>
      <c r="CA20" s="25"/>
      <c r="CB20" s="25"/>
      <c r="CC20" s="25"/>
    </row>
    <row r="21" spans="1:98" s="21" customFormat="1" ht="24.75" customHeight="1" x14ac:dyDescent="0.2">
      <c r="A21" s="776" t="s">
        <v>9</v>
      </c>
      <c r="B21" s="777"/>
      <c r="C21" s="131" t="s">
        <v>204</v>
      </c>
      <c r="D21" s="143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143"/>
      <c r="U21" s="143"/>
      <c r="V21" s="143"/>
      <c r="W21" s="143"/>
      <c r="X21" s="143"/>
      <c r="Y21" s="143"/>
      <c r="Z21" s="143"/>
      <c r="AA21" s="143"/>
      <c r="AB21" s="143"/>
      <c r="AC21" s="143"/>
      <c r="AD21" s="143"/>
      <c r="AE21" s="144"/>
      <c r="AF21" s="24"/>
      <c r="AG21" s="143"/>
      <c r="AH21" s="143"/>
      <c r="AI21" s="143"/>
      <c r="AJ21" s="143"/>
      <c r="AK21" s="143"/>
      <c r="AL21" s="143"/>
      <c r="AM21" s="143"/>
      <c r="AN21" s="143"/>
      <c r="AO21" s="143"/>
      <c r="AP21" s="143"/>
      <c r="AQ21" s="143"/>
      <c r="AR21" s="143"/>
      <c r="AS21" s="145"/>
      <c r="AT21" s="143"/>
      <c r="AU21" s="143"/>
      <c r="AV21" s="143"/>
      <c r="AW21" s="143"/>
      <c r="AX21" s="143"/>
      <c r="AY21" s="143"/>
      <c r="AZ21" s="143"/>
      <c r="BA21" s="143"/>
      <c r="BB21" s="143"/>
      <c r="BC21" s="143"/>
      <c r="BD21" s="143"/>
      <c r="BE21" s="143"/>
      <c r="BF21" s="145"/>
      <c r="BG21" s="145"/>
      <c r="BH21" s="142"/>
      <c r="BI21" s="146"/>
      <c r="BJ21" s="24"/>
      <c r="BK21" s="171"/>
      <c r="BL21" s="143"/>
      <c r="BM21" s="143"/>
      <c r="BN21" s="143"/>
      <c r="BO21" s="143"/>
      <c r="BP21" s="144"/>
      <c r="BQ21" s="143"/>
      <c r="BR21" s="143"/>
      <c r="BS21" s="143"/>
      <c r="BT21" s="143"/>
      <c r="BU21" s="143"/>
      <c r="BV21" s="145"/>
      <c r="BW21" s="145"/>
      <c r="BX21" s="145"/>
      <c r="BY21" s="142"/>
      <c r="BZ21" s="146"/>
      <c r="CA21" s="145"/>
      <c r="CB21" s="145"/>
      <c r="CC21" s="25"/>
      <c r="CD21" s="25"/>
      <c r="CE21" s="25"/>
      <c r="CF21" s="25"/>
      <c r="CG21" s="25"/>
      <c r="CH21" s="147"/>
      <c r="CI21" s="25"/>
      <c r="CJ21" s="25"/>
      <c r="CK21" s="25"/>
      <c r="CL21" s="25"/>
      <c r="CM21" s="25"/>
      <c r="CN21" s="25"/>
      <c r="CO21" s="25"/>
      <c r="CP21" s="25"/>
      <c r="CQ21" s="25"/>
      <c r="CR21" s="25"/>
      <c r="CS21" s="25"/>
      <c r="CT21" s="25"/>
    </row>
    <row r="22" spans="1:98" s="21" customFormat="1" ht="26.25" customHeight="1" x14ac:dyDescent="0.2">
      <c r="A22" s="778" t="s">
        <v>10</v>
      </c>
      <c r="B22" s="779"/>
      <c r="C22" s="149" t="s">
        <v>84</v>
      </c>
      <c r="D22" s="221"/>
      <c r="E22" s="150"/>
      <c r="F22" s="150"/>
      <c r="G22" s="150"/>
      <c r="H22" s="150"/>
      <c r="I22" s="150"/>
      <c r="J22" s="150"/>
      <c r="K22" s="150"/>
      <c r="L22" s="150"/>
      <c r="M22" s="150"/>
      <c r="N22" s="150"/>
      <c r="O22" s="150"/>
      <c r="P22" s="150"/>
      <c r="Q22" s="150"/>
      <c r="R22" s="150"/>
      <c r="S22" s="150"/>
      <c r="T22" s="151"/>
      <c r="U22" s="151"/>
      <c r="V22" s="151"/>
      <c r="W22" s="151"/>
      <c r="X22" s="151"/>
      <c r="Y22" s="151"/>
      <c r="Z22" s="151"/>
      <c r="AA22" s="151"/>
      <c r="AB22" s="151"/>
      <c r="AC22" s="151"/>
      <c r="AD22" s="151"/>
      <c r="AE22" s="152"/>
      <c r="AF22" s="150"/>
      <c r="AG22" s="151"/>
      <c r="AH22" s="151"/>
      <c r="AI22" s="151"/>
      <c r="AJ22" s="151"/>
      <c r="AK22" s="151"/>
      <c r="AL22" s="151"/>
      <c r="AM22" s="151"/>
      <c r="AN22" s="151"/>
      <c r="AO22" s="151"/>
      <c r="AP22" s="151"/>
      <c r="AQ22" s="151"/>
      <c r="AR22" s="151"/>
      <c r="AS22" s="152"/>
      <c r="AT22" s="151"/>
      <c r="AU22" s="151"/>
      <c r="AV22" s="151"/>
      <c r="AW22" s="151"/>
      <c r="AX22" s="151"/>
      <c r="AY22" s="151"/>
      <c r="AZ22" s="151"/>
      <c r="BA22" s="151"/>
      <c r="BB22" s="151"/>
      <c r="BC22" s="151"/>
      <c r="BD22" s="151"/>
      <c r="BE22" s="151"/>
      <c r="BF22" s="152"/>
      <c r="BG22" s="152"/>
      <c r="BH22" s="148"/>
      <c r="BI22" s="153"/>
      <c r="BJ22" s="24"/>
      <c r="BK22" s="171"/>
      <c r="BL22" s="24"/>
      <c r="BM22" s="24"/>
      <c r="BN22" s="24"/>
      <c r="BO22" s="24"/>
      <c r="BP22" s="24"/>
      <c r="BQ22" s="24"/>
      <c r="BR22" s="24"/>
      <c r="BS22" s="24"/>
      <c r="BT22" s="24"/>
      <c r="BU22" s="24"/>
      <c r="BV22" s="24"/>
      <c r="BW22" s="24"/>
      <c r="BX22" s="24"/>
      <c r="BY22" s="24"/>
      <c r="BZ22" s="24"/>
      <c r="CA22" s="145"/>
      <c r="CB22" s="145"/>
      <c r="CC22" s="25">
        <v>1100000</v>
      </c>
      <c r="CD22" s="25"/>
      <c r="CE22" s="25"/>
      <c r="CF22" s="25"/>
      <c r="CG22" s="25"/>
      <c r="CH22" s="147"/>
      <c r="CI22" s="25"/>
      <c r="CJ22" s="25"/>
      <c r="CK22" s="25"/>
      <c r="CL22" s="25"/>
      <c r="CM22" s="25"/>
      <c r="CN22" s="25"/>
      <c r="CO22" s="25"/>
      <c r="CP22" s="25"/>
      <c r="CQ22" s="25"/>
      <c r="CR22" s="25"/>
      <c r="CS22" s="25"/>
      <c r="CT22" s="25"/>
    </row>
    <row r="23" spans="1:98" s="8" customFormat="1" ht="48.75" customHeight="1" x14ac:dyDescent="0.2">
      <c r="A23" s="797" t="s">
        <v>11</v>
      </c>
      <c r="B23" s="800" t="s">
        <v>12</v>
      </c>
      <c r="C23" s="800" t="s">
        <v>26</v>
      </c>
      <c r="D23" s="819" t="s">
        <v>13</v>
      </c>
      <c r="E23" s="819"/>
      <c r="F23" s="819"/>
      <c r="G23" s="819"/>
      <c r="H23" s="819"/>
      <c r="I23" s="819"/>
      <c r="J23" s="819"/>
      <c r="K23" s="819"/>
      <c r="L23" s="819"/>
      <c r="M23" s="819"/>
      <c r="N23" s="819"/>
      <c r="O23" s="819"/>
      <c r="P23" s="819"/>
      <c r="Q23" s="819"/>
      <c r="R23" s="800" t="s">
        <v>24</v>
      </c>
      <c r="S23" s="820" t="s">
        <v>21</v>
      </c>
      <c r="T23" s="821"/>
      <c r="U23" s="821"/>
      <c r="V23" s="821"/>
      <c r="W23" s="821"/>
      <c r="X23" s="821"/>
      <c r="Y23" s="821"/>
      <c r="Z23" s="821"/>
      <c r="AA23" s="821"/>
      <c r="AB23" s="821"/>
      <c r="AC23" s="821"/>
      <c r="AD23" s="821"/>
      <c r="AE23" s="822"/>
      <c r="AF23" s="823" t="s">
        <v>6</v>
      </c>
      <c r="AG23" s="823"/>
      <c r="AH23" s="823"/>
      <c r="AI23" s="823"/>
      <c r="AJ23" s="823"/>
      <c r="AK23" s="823"/>
      <c r="AL23" s="823"/>
      <c r="AM23" s="823"/>
      <c r="AN23" s="823"/>
      <c r="AO23" s="823"/>
      <c r="AP23" s="823"/>
      <c r="AQ23" s="823"/>
      <c r="AR23" s="823"/>
      <c r="AS23" s="823"/>
      <c r="AT23" s="813" t="s">
        <v>40</v>
      </c>
      <c r="AU23" s="814"/>
      <c r="AV23" s="814"/>
      <c r="AW23" s="814"/>
      <c r="AX23" s="814"/>
      <c r="AY23" s="814"/>
      <c r="AZ23" s="814"/>
      <c r="BA23" s="814"/>
      <c r="BB23" s="814"/>
      <c r="BC23" s="814"/>
      <c r="BD23" s="814"/>
      <c r="BE23" s="814"/>
      <c r="BF23" s="815"/>
      <c r="BG23" s="800" t="s">
        <v>37</v>
      </c>
      <c r="BH23" s="800" t="s">
        <v>124</v>
      </c>
      <c r="BI23" s="803" t="s">
        <v>38</v>
      </c>
      <c r="BJ23" s="142"/>
      <c r="BK23" s="24"/>
      <c r="BL23" s="24"/>
      <c r="BM23" s="24"/>
      <c r="BN23" s="24"/>
      <c r="BO23" s="24"/>
      <c r="BP23" s="24"/>
      <c r="BQ23" s="24"/>
      <c r="BR23" s="24"/>
      <c r="BS23" s="24"/>
      <c r="BT23" s="24"/>
      <c r="BU23" s="24"/>
      <c r="BV23" s="24"/>
      <c r="BW23" s="24"/>
      <c r="BX23" s="24"/>
      <c r="BY23" s="24"/>
      <c r="BZ23" s="24"/>
      <c r="CA23" s="26"/>
      <c r="CB23" s="26"/>
    </row>
    <row r="24" spans="1:98" s="8" customFormat="1" ht="48.75" customHeight="1" x14ac:dyDescent="0.2">
      <c r="A24" s="798"/>
      <c r="B24" s="801"/>
      <c r="C24" s="801"/>
      <c r="D24" s="859" t="s">
        <v>22</v>
      </c>
      <c r="E24" s="808" t="s">
        <v>23</v>
      </c>
      <c r="F24" s="809"/>
      <c r="G24" s="809"/>
      <c r="H24" s="809"/>
      <c r="I24" s="809"/>
      <c r="J24" s="809"/>
      <c r="K24" s="809"/>
      <c r="L24" s="809"/>
      <c r="M24" s="809"/>
      <c r="N24" s="809"/>
      <c r="O24" s="809"/>
      <c r="P24" s="809"/>
      <c r="Q24" s="809"/>
      <c r="R24" s="801"/>
      <c r="S24" s="810" t="s">
        <v>22</v>
      </c>
      <c r="T24" s="808" t="s">
        <v>23</v>
      </c>
      <c r="U24" s="809"/>
      <c r="V24" s="809"/>
      <c r="W24" s="809"/>
      <c r="X24" s="809"/>
      <c r="Y24" s="809"/>
      <c r="Z24" s="809"/>
      <c r="AA24" s="809"/>
      <c r="AB24" s="809"/>
      <c r="AC24" s="809"/>
      <c r="AD24" s="809"/>
      <c r="AE24" s="812"/>
      <c r="AF24" s="810" t="s">
        <v>22</v>
      </c>
      <c r="AG24" s="808" t="s">
        <v>23</v>
      </c>
      <c r="AH24" s="809"/>
      <c r="AI24" s="809"/>
      <c r="AJ24" s="809"/>
      <c r="AK24" s="809"/>
      <c r="AL24" s="809"/>
      <c r="AM24" s="809"/>
      <c r="AN24" s="809"/>
      <c r="AO24" s="809"/>
      <c r="AP24" s="809"/>
      <c r="AQ24" s="809"/>
      <c r="AR24" s="809"/>
      <c r="AS24" s="812"/>
      <c r="AT24" s="816"/>
      <c r="AU24" s="817"/>
      <c r="AV24" s="817"/>
      <c r="AW24" s="817"/>
      <c r="AX24" s="817"/>
      <c r="AY24" s="817"/>
      <c r="AZ24" s="817"/>
      <c r="BA24" s="817"/>
      <c r="BB24" s="817"/>
      <c r="BC24" s="817"/>
      <c r="BD24" s="817"/>
      <c r="BE24" s="817"/>
      <c r="BF24" s="818"/>
      <c r="BG24" s="801"/>
      <c r="BH24" s="801"/>
      <c r="BI24" s="804"/>
      <c r="BJ24" s="142"/>
      <c r="BK24" s="24"/>
      <c r="BL24" s="24"/>
      <c r="BM24" s="24"/>
      <c r="BN24" s="24"/>
      <c r="BO24" s="24"/>
      <c r="BP24" s="24"/>
      <c r="BQ24" s="24"/>
      <c r="BR24" s="24"/>
      <c r="BS24" s="24"/>
      <c r="BT24" s="24"/>
      <c r="BU24" s="24"/>
      <c r="BV24" s="24"/>
      <c r="BW24" s="24"/>
      <c r="BX24" s="24"/>
      <c r="BY24" s="24"/>
      <c r="BZ24" s="24"/>
      <c r="CA24" s="26"/>
      <c r="CB24" s="26"/>
    </row>
    <row r="25" spans="1:98" s="6" customFormat="1" ht="28.5" customHeight="1" x14ac:dyDescent="0.2">
      <c r="A25" s="799"/>
      <c r="B25" s="802"/>
      <c r="C25" s="802"/>
      <c r="D25" s="860"/>
      <c r="E25" s="27">
        <v>1</v>
      </c>
      <c r="F25" s="27">
        <v>2</v>
      </c>
      <c r="G25" s="27">
        <v>3</v>
      </c>
      <c r="H25" s="27">
        <v>4</v>
      </c>
      <c r="I25" s="27">
        <v>5</v>
      </c>
      <c r="J25" s="27">
        <v>6</v>
      </c>
      <c r="K25" s="27">
        <v>7</v>
      </c>
      <c r="L25" s="27">
        <v>8</v>
      </c>
      <c r="M25" s="27">
        <v>9</v>
      </c>
      <c r="N25" s="27">
        <v>10</v>
      </c>
      <c r="O25" s="27">
        <v>11</v>
      </c>
      <c r="P25" s="27">
        <v>12</v>
      </c>
      <c r="Q25" s="27" t="s">
        <v>25</v>
      </c>
      <c r="R25" s="802"/>
      <c r="S25" s="811"/>
      <c r="T25" s="27">
        <v>1</v>
      </c>
      <c r="U25" s="27">
        <v>2</v>
      </c>
      <c r="V25" s="27">
        <v>3</v>
      </c>
      <c r="W25" s="27">
        <v>4</v>
      </c>
      <c r="X25" s="27">
        <v>5</v>
      </c>
      <c r="Y25" s="27">
        <v>6</v>
      </c>
      <c r="Z25" s="27">
        <v>7</v>
      </c>
      <c r="AA25" s="27">
        <v>8</v>
      </c>
      <c r="AB25" s="27">
        <v>9</v>
      </c>
      <c r="AC25" s="27">
        <v>10</v>
      </c>
      <c r="AD25" s="27">
        <v>11</v>
      </c>
      <c r="AE25" s="27">
        <v>12</v>
      </c>
      <c r="AF25" s="811"/>
      <c r="AG25" s="27">
        <v>1</v>
      </c>
      <c r="AH25" s="27">
        <v>2</v>
      </c>
      <c r="AI25" s="27">
        <v>3</v>
      </c>
      <c r="AJ25" s="27">
        <v>4</v>
      </c>
      <c r="AK25" s="27">
        <v>5</v>
      </c>
      <c r="AL25" s="27">
        <v>6</v>
      </c>
      <c r="AM25" s="27">
        <v>7</v>
      </c>
      <c r="AN25" s="27">
        <v>8</v>
      </c>
      <c r="AO25" s="27">
        <v>9</v>
      </c>
      <c r="AP25" s="27">
        <v>10</v>
      </c>
      <c r="AQ25" s="27">
        <v>11</v>
      </c>
      <c r="AR25" s="27">
        <v>12</v>
      </c>
      <c r="AS25" s="27" t="s">
        <v>16</v>
      </c>
      <c r="AT25" s="181">
        <v>1</v>
      </c>
      <c r="AU25" s="181">
        <v>2</v>
      </c>
      <c r="AV25" s="181">
        <v>3</v>
      </c>
      <c r="AW25" s="181">
        <v>4</v>
      </c>
      <c r="AX25" s="181">
        <v>5</v>
      </c>
      <c r="AY25" s="181">
        <v>6</v>
      </c>
      <c r="AZ25" s="181">
        <v>7</v>
      </c>
      <c r="BA25" s="181">
        <v>8</v>
      </c>
      <c r="BB25" s="181">
        <v>9</v>
      </c>
      <c r="BC25" s="181">
        <v>10</v>
      </c>
      <c r="BD25" s="181">
        <v>11</v>
      </c>
      <c r="BE25" s="181">
        <v>12</v>
      </c>
      <c r="BF25" s="27" t="s">
        <v>16</v>
      </c>
      <c r="BG25" s="802"/>
      <c r="BH25" s="802"/>
      <c r="BI25" s="805"/>
      <c r="BJ25" s="7"/>
      <c r="BK25" s="28"/>
      <c r="BL25" s="28"/>
      <c r="BM25" s="28"/>
      <c r="BN25" s="28"/>
      <c r="BO25" s="28"/>
      <c r="BP25" s="28"/>
      <c r="BQ25" s="28"/>
      <c r="BR25" s="28"/>
      <c r="BS25" s="28"/>
      <c r="BT25" s="28"/>
      <c r="BU25" s="28"/>
      <c r="BV25" s="28"/>
      <c r="BW25" s="28"/>
      <c r="BX25" s="28"/>
      <c r="BY25" s="28"/>
      <c r="BZ25" s="28"/>
      <c r="CA25" s="28"/>
      <c r="CB25" s="28"/>
    </row>
    <row r="26" spans="1:98" s="92" customFormat="1" ht="24.75" customHeight="1" x14ac:dyDescent="0.2">
      <c r="A26" s="85"/>
      <c r="B26" s="199" t="s">
        <v>324</v>
      </c>
      <c r="C26" s="86"/>
      <c r="D26" s="161"/>
      <c r="E26" s="87"/>
      <c r="F26" s="88"/>
      <c r="G26" s="88"/>
      <c r="H26" s="88"/>
      <c r="I26" s="88"/>
      <c r="J26" s="88"/>
      <c r="K26" s="88"/>
      <c r="L26" s="88"/>
      <c r="M26" s="88"/>
      <c r="N26" s="88"/>
      <c r="O26" s="88"/>
      <c r="P26" s="88"/>
      <c r="Q26" s="89"/>
      <c r="R26" s="189"/>
      <c r="S26" s="162"/>
      <c r="T26" s="190"/>
      <c r="U26" s="95"/>
      <c r="V26" s="95"/>
      <c r="W26" s="95"/>
      <c r="X26" s="95"/>
      <c r="Y26" s="95"/>
      <c r="Z26" s="95"/>
      <c r="AA26" s="95"/>
      <c r="AB26" s="95"/>
      <c r="AC26" s="95"/>
      <c r="AD26" s="95"/>
      <c r="AE26" s="95"/>
      <c r="AF26" s="96">
        <f>SUM(S26*E26)</f>
        <v>0</v>
      </c>
      <c r="AG26" s="97">
        <f t="shared" ref="AG26:AG32" si="73">T26*E26</f>
        <v>0</v>
      </c>
      <c r="AH26" s="97">
        <f t="shared" ref="AH26:AH32" si="74">U26*F26</f>
        <v>0</v>
      </c>
      <c r="AI26" s="97">
        <f t="shared" ref="AI26:AI32" si="75">V26*G26</f>
        <v>0</v>
      </c>
      <c r="AJ26" s="97">
        <f t="shared" ref="AJ26:AR32" si="76">W26*H26</f>
        <v>0</v>
      </c>
      <c r="AK26" s="97">
        <f t="shared" si="76"/>
        <v>0</v>
      </c>
      <c r="AL26" s="97">
        <f t="shared" si="76"/>
        <v>0</v>
      </c>
      <c r="AM26" s="97">
        <f t="shared" si="76"/>
        <v>0</v>
      </c>
      <c r="AN26" s="97">
        <f t="shared" si="76"/>
        <v>0</v>
      </c>
      <c r="AO26" s="97">
        <f t="shared" si="76"/>
        <v>0</v>
      </c>
      <c r="AP26" s="97">
        <f t="shared" si="76"/>
        <v>0</v>
      </c>
      <c r="AQ26" s="97">
        <f t="shared" si="76"/>
        <v>0</v>
      </c>
      <c r="AR26" s="97">
        <f t="shared" si="76"/>
        <v>0</v>
      </c>
      <c r="AS26" s="98">
        <f t="shared" ref="AS26:AS32" si="77">SUM(AG26:AR26)</f>
        <v>0</v>
      </c>
      <c r="AT26" s="97">
        <f t="shared" ref="AT26" si="78">AG26*R26</f>
        <v>0</v>
      </c>
      <c r="AU26" s="97">
        <f t="shared" ref="AU26" si="79">AH26*S26</f>
        <v>0</v>
      </c>
      <c r="AV26" s="97">
        <f t="shared" ref="AV26" si="80">AI26*T26</f>
        <v>0</v>
      </c>
      <c r="AW26" s="97">
        <f t="shared" ref="AW26" si="81">AJ26*U26</f>
        <v>0</v>
      </c>
      <c r="AX26" s="97">
        <f t="shared" ref="AX26" si="82">AK26*V26</f>
        <v>0</v>
      </c>
      <c r="AY26" s="97">
        <f t="shared" ref="AY26" si="83">AL26*W26</f>
        <v>0</v>
      </c>
      <c r="AZ26" s="97">
        <f t="shared" ref="AZ26" si="84">AM26*X26</f>
        <v>0</v>
      </c>
      <c r="BA26" s="97">
        <f t="shared" ref="BA26" si="85">AN26*Y26</f>
        <v>0</v>
      </c>
      <c r="BB26" s="97">
        <f t="shared" ref="BB26" si="86">AO26*Z26</f>
        <v>0</v>
      </c>
      <c r="BC26" s="97">
        <f t="shared" ref="BC26" si="87">AP26*AA26</f>
        <v>0</v>
      </c>
      <c r="BD26" s="97">
        <f t="shared" ref="BD26" si="88">AQ26*AB26</f>
        <v>0</v>
      </c>
      <c r="BE26" s="97">
        <f t="shared" ref="BE26" si="89">AR26*AC26</f>
        <v>0</v>
      </c>
      <c r="BF26" s="99">
        <f>AS26*4%</f>
        <v>0</v>
      </c>
      <c r="BG26" s="100">
        <f t="shared" ref="BG26:BG33" si="90">AF26-AS26-BF26</f>
        <v>0</v>
      </c>
      <c r="BH26" s="101">
        <f t="shared" ref="BH26:BH32" si="91">S26*D26</f>
        <v>0</v>
      </c>
      <c r="BI26" s="102">
        <f t="shared" ref="BI26:BI32" si="92">BH26-AS26-BF26</f>
        <v>0</v>
      </c>
      <c r="BJ26" s="90"/>
      <c r="BK26" s="173"/>
      <c r="BL26" s="91"/>
      <c r="BM26" s="91"/>
      <c r="BN26" s="91"/>
      <c r="BO26" s="91"/>
      <c r="BP26" s="91"/>
      <c r="BQ26" s="91"/>
      <c r="BR26" s="91"/>
      <c r="BS26" s="91"/>
      <c r="BT26" s="91"/>
      <c r="BU26" s="91"/>
      <c r="BV26" s="91"/>
      <c r="BW26" s="91"/>
      <c r="BX26" s="91"/>
      <c r="BY26" s="91"/>
      <c r="BZ26" s="91"/>
      <c r="CA26" s="91"/>
      <c r="CB26" s="91"/>
    </row>
    <row r="27" spans="1:98" s="92" customFormat="1" ht="31.5" customHeight="1" x14ac:dyDescent="0.2">
      <c r="A27" s="85"/>
      <c r="B27" s="195" t="s">
        <v>90</v>
      </c>
      <c r="C27" s="86" t="s">
        <v>141</v>
      </c>
      <c r="D27" s="241">
        <v>3</v>
      </c>
      <c r="E27" s="88">
        <v>3</v>
      </c>
      <c r="F27" s="88"/>
      <c r="G27" s="88"/>
      <c r="H27" s="88"/>
      <c r="I27" s="88"/>
      <c r="J27" s="88"/>
      <c r="K27" s="88"/>
      <c r="L27" s="88"/>
      <c r="M27" s="88"/>
      <c r="N27" s="88"/>
      <c r="O27" s="88"/>
      <c r="P27" s="88"/>
      <c r="Q27" s="89">
        <f t="shared" ref="Q27" si="93">SUM(E27:P27)</f>
        <v>3</v>
      </c>
      <c r="R27" s="189" t="s">
        <v>33</v>
      </c>
      <c r="S27" s="162">
        <v>50000</v>
      </c>
      <c r="T27" s="190">
        <v>45000</v>
      </c>
      <c r="U27" s="95"/>
      <c r="V27" s="95"/>
      <c r="W27" s="95"/>
      <c r="X27" s="95"/>
      <c r="Y27" s="95"/>
      <c r="Z27" s="95"/>
      <c r="AA27" s="95"/>
      <c r="AB27" s="95"/>
      <c r="AC27" s="95"/>
      <c r="AD27" s="95"/>
      <c r="AE27" s="95"/>
      <c r="AF27" s="68">
        <f>SUM(Q27*S27)</f>
        <v>150000</v>
      </c>
      <c r="AG27" s="69">
        <f t="shared" ref="AG27" si="94">T27*E27</f>
        <v>135000</v>
      </c>
      <c r="AH27" s="69">
        <f t="shared" ref="AH27" si="95">U27*F27</f>
        <v>0</v>
      </c>
      <c r="AI27" s="69">
        <f t="shared" ref="AI27" si="96">V27*G27</f>
        <v>0</v>
      </c>
      <c r="AJ27" s="69">
        <f t="shared" ref="AJ27" si="97">W27*H27</f>
        <v>0</v>
      </c>
      <c r="AK27" s="69">
        <f t="shared" ref="AK27" si="98">X27*I27</f>
        <v>0</v>
      </c>
      <c r="AL27" s="69">
        <f t="shared" ref="AL27" si="99">Y27*J27</f>
        <v>0</v>
      </c>
      <c r="AM27" s="69">
        <f t="shared" ref="AM27" si="100">Z27*K27</f>
        <v>0</v>
      </c>
      <c r="AN27" s="69">
        <f t="shared" ref="AN27" si="101">AA27*L27</f>
        <v>0</v>
      </c>
      <c r="AO27" s="69">
        <f t="shared" ref="AO27" si="102">AB27*M27</f>
        <v>0</v>
      </c>
      <c r="AP27" s="69">
        <f t="shared" ref="AP27" si="103">AC27*N27</f>
        <v>0</v>
      </c>
      <c r="AQ27" s="69">
        <f t="shared" ref="AQ27" si="104">AD27*O27</f>
        <v>0</v>
      </c>
      <c r="AR27" s="69">
        <f t="shared" ref="AR27" si="105">AE27*P27</f>
        <v>0</v>
      </c>
      <c r="AS27" s="70">
        <f t="shared" ref="AS27" si="106">SUM(AG27:AR27)</f>
        <v>135000</v>
      </c>
      <c r="AT27" s="69">
        <f>SUM(AG27*4%)</f>
        <v>5400</v>
      </c>
      <c r="AU27" s="69">
        <f t="shared" ref="AU27" si="107">SUM(AH27*14%)</f>
        <v>0</v>
      </c>
      <c r="AV27" s="69">
        <f t="shared" ref="AV27" si="108">SUM(AI27*14%)</f>
        <v>0</v>
      </c>
      <c r="AW27" s="69">
        <f t="shared" ref="AW27" si="109">SUM(AJ27*14%)</f>
        <v>0</v>
      </c>
      <c r="AX27" s="69">
        <f t="shared" ref="AX27" si="110">SUM(AK27*14%)</f>
        <v>0</v>
      </c>
      <c r="AY27" s="69">
        <f t="shared" ref="AY27" si="111">SUM(AL27*14%)</f>
        <v>0</v>
      </c>
      <c r="AZ27" s="69">
        <f t="shared" ref="AZ27" si="112">SUM(AM27*14%)</f>
        <v>0</v>
      </c>
      <c r="BA27" s="69">
        <f t="shared" ref="BA27" si="113">SUM(AN27*14%)</f>
        <v>0</v>
      </c>
      <c r="BB27" s="69">
        <f t="shared" ref="BB27" si="114">SUM(AO27*14%)</f>
        <v>0</v>
      </c>
      <c r="BC27" s="69">
        <f t="shared" ref="BC27" si="115">SUM(AP27*14%)</f>
        <v>0</v>
      </c>
      <c r="BD27" s="69">
        <f t="shared" ref="BD27" si="116">SUM(AQ27*14%)</f>
        <v>0</v>
      </c>
      <c r="BE27" s="69">
        <f t="shared" ref="BE27" si="117">SUM(AR27*14%)</f>
        <v>0</v>
      </c>
      <c r="BF27" s="71">
        <f t="shared" ref="BF27:BF32" si="118">SUM(AT27:BE27)</f>
        <v>5400</v>
      </c>
      <c r="BG27" s="100">
        <f t="shared" ref="BG27" si="119">AF27-AS27-BF27</f>
        <v>9600</v>
      </c>
      <c r="BH27" s="101">
        <f t="shared" ref="BH27" si="120">S27*D27</f>
        <v>150000</v>
      </c>
      <c r="BI27" s="102">
        <f t="shared" ref="BI27" si="121">BH27-AS27-BF27</f>
        <v>9600</v>
      </c>
      <c r="BJ27" s="167">
        <f t="shared" ref="BJ27:BJ32" si="122">SUM(Q27/D27)</f>
        <v>1</v>
      </c>
      <c r="BK27" s="173">
        <v>1</v>
      </c>
      <c r="BL27" s="91"/>
      <c r="BM27" s="91"/>
      <c r="BN27" s="91"/>
      <c r="BO27" s="91"/>
      <c r="BP27" s="91"/>
      <c r="BQ27" s="91"/>
      <c r="BR27" s="91"/>
      <c r="BS27" s="91"/>
      <c r="BT27" s="91"/>
      <c r="BU27" s="91"/>
      <c r="BV27" s="91"/>
      <c r="BW27" s="91"/>
      <c r="BX27" s="91"/>
      <c r="BY27" s="91"/>
      <c r="BZ27" s="91"/>
      <c r="CA27" s="91"/>
      <c r="CB27" s="91"/>
    </row>
    <row r="28" spans="1:98" s="92" customFormat="1" ht="31.5" customHeight="1" x14ac:dyDescent="0.2">
      <c r="A28" s="85"/>
      <c r="B28" s="195" t="s">
        <v>86</v>
      </c>
      <c r="C28" s="86" t="s">
        <v>141</v>
      </c>
      <c r="D28" s="241">
        <v>50</v>
      </c>
      <c r="E28" s="88">
        <v>50</v>
      </c>
      <c r="F28" s="88"/>
      <c r="G28" s="88"/>
      <c r="H28" s="88"/>
      <c r="I28" s="88"/>
      <c r="J28" s="88"/>
      <c r="K28" s="88"/>
      <c r="L28" s="88"/>
      <c r="M28" s="88"/>
      <c r="N28" s="88"/>
      <c r="O28" s="88"/>
      <c r="P28" s="88"/>
      <c r="Q28" s="89">
        <f t="shared" ref="Q28:Q32" si="123">SUM(E28:P28)</f>
        <v>50</v>
      </c>
      <c r="R28" s="189" t="s">
        <v>33</v>
      </c>
      <c r="S28" s="162">
        <v>8800</v>
      </c>
      <c r="T28" s="190">
        <v>8000</v>
      </c>
      <c r="U28" s="95"/>
      <c r="V28" s="95"/>
      <c r="W28" s="95"/>
      <c r="X28" s="95"/>
      <c r="Y28" s="95"/>
      <c r="Z28" s="95"/>
      <c r="AA28" s="95"/>
      <c r="AB28" s="95"/>
      <c r="AC28" s="95"/>
      <c r="AD28" s="95"/>
      <c r="AE28" s="95"/>
      <c r="AF28" s="68">
        <f t="shared" ref="AF28:AF32" si="124">SUM(Q28*S28)</f>
        <v>440000</v>
      </c>
      <c r="AG28" s="69">
        <f t="shared" si="73"/>
        <v>400000</v>
      </c>
      <c r="AH28" s="69">
        <f t="shared" si="74"/>
        <v>0</v>
      </c>
      <c r="AI28" s="69">
        <f t="shared" si="75"/>
        <v>0</v>
      </c>
      <c r="AJ28" s="69">
        <f t="shared" si="76"/>
        <v>0</v>
      </c>
      <c r="AK28" s="69">
        <f t="shared" si="76"/>
        <v>0</v>
      </c>
      <c r="AL28" s="69">
        <f t="shared" si="76"/>
        <v>0</v>
      </c>
      <c r="AM28" s="69">
        <f t="shared" si="76"/>
        <v>0</v>
      </c>
      <c r="AN28" s="69">
        <f t="shared" si="76"/>
        <v>0</v>
      </c>
      <c r="AO28" s="69">
        <f t="shared" si="76"/>
        <v>0</v>
      </c>
      <c r="AP28" s="69">
        <f t="shared" si="76"/>
        <v>0</v>
      </c>
      <c r="AQ28" s="69">
        <f t="shared" si="76"/>
        <v>0</v>
      </c>
      <c r="AR28" s="69">
        <f t="shared" si="76"/>
        <v>0</v>
      </c>
      <c r="AS28" s="70">
        <f t="shared" si="77"/>
        <v>400000</v>
      </c>
      <c r="AT28" s="69">
        <f>SUM(AG28*4%)</f>
        <v>16000</v>
      </c>
      <c r="AU28" s="69">
        <f t="shared" ref="AU28:AU32" si="125">SUM(AH28*14%)</f>
        <v>0</v>
      </c>
      <c r="AV28" s="69">
        <f t="shared" ref="AV28:AV32" si="126">SUM(AI28*14%)</f>
        <v>0</v>
      </c>
      <c r="AW28" s="69">
        <f t="shared" ref="AW28:AW32" si="127">SUM(AJ28*14%)</f>
        <v>0</v>
      </c>
      <c r="AX28" s="69">
        <f t="shared" ref="AX28:AX32" si="128">SUM(AK28*14%)</f>
        <v>0</v>
      </c>
      <c r="AY28" s="69">
        <f t="shared" ref="AY28:AY32" si="129">SUM(AL28*14%)</f>
        <v>0</v>
      </c>
      <c r="AZ28" s="69">
        <f t="shared" ref="AZ28:AZ32" si="130">SUM(AM28*14%)</f>
        <v>0</v>
      </c>
      <c r="BA28" s="69">
        <f t="shared" ref="BA28:BA32" si="131">SUM(AN28*14%)</f>
        <v>0</v>
      </c>
      <c r="BB28" s="69">
        <f t="shared" ref="BB28:BB32" si="132">SUM(AO28*14%)</f>
        <v>0</v>
      </c>
      <c r="BC28" s="69">
        <f t="shared" ref="BC28:BC32" si="133">SUM(AP28*14%)</f>
        <v>0</v>
      </c>
      <c r="BD28" s="69">
        <f t="shared" ref="BD28:BD32" si="134">SUM(AQ28*14%)</f>
        <v>0</v>
      </c>
      <c r="BE28" s="69">
        <f t="shared" ref="BE28:BE32" si="135">SUM(AR28*14%)</f>
        <v>0</v>
      </c>
      <c r="BF28" s="71">
        <f t="shared" si="118"/>
        <v>16000</v>
      </c>
      <c r="BG28" s="100">
        <f t="shared" si="90"/>
        <v>24000</v>
      </c>
      <c r="BH28" s="101">
        <f t="shared" si="91"/>
        <v>440000</v>
      </c>
      <c r="BI28" s="102">
        <f t="shared" si="92"/>
        <v>24000</v>
      </c>
      <c r="BJ28" s="167">
        <f t="shared" si="122"/>
        <v>1</v>
      </c>
      <c r="BK28" s="173">
        <v>1</v>
      </c>
      <c r="BL28" s="91"/>
      <c r="BM28" s="91"/>
      <c r="BN28" s="91"/>
      <c r="BO28" s="91"/>
      <c r="BP28" s="91"/>
      <c r="BQ28" s="91"/>
      <c r="BR28" s="91"/>
      <c r="BS28" s="91"/>
      <c r="BT28" s="91"/>
      <c r="BU28" s="91"/>
      <c r="BV28" s="91"/>
      <c r="BW28" s="91"/>
      <c r="BX28" s="91"/>
      <c r="BY28" s="91"/>
      <c r="BZ28" s="91"/>
      <c r="CA28" s="91"/>
      <c r="CB28" s="91"/>
    </row>
    <row r="29" spans="1:98" s="92" customFormat="1" ht="32.25" customHeight="1" x14ac:dyDescent="0.2">
      <c r="A29" s="85"/>
      <c r="B29" s="195" t="s">
        <v>87</v>
      </c>
      <c r="C29" s="86" t="s">
        <v>141</v>
      </c>
      <c r="D29" s="241">
        <v>50</v>
      </c>
      <c r="E29" s="88">
        <v>50</v>
      </c>
      <c r="F29" s="88"/>
      <c r="G29" s="88"/>
      <c r="H29" s="88"/>
      <c r="I29" s="88"/>
      <c r="J29" s="88"/>
      <c r="K29" s="88"/>
      <c r="L29" s="88"/>
      <c r="M29" s="88"/>
      <c r="N29" s="88"/>
      <c r="O29" s="88"/>
      <c r="P29" s="88"/>
      <c r="Q29" s="89">
        <f t="shared" si="123"/>
        <v>50</v>
      </c>
      <c r="R29" s="189" t="s">
        <v>33</v>
      </c>
      <c r="S29" s="162">
        <v>24200</v>
      </c>
      <c r="T29" s="190">
        <v>22000</v>
      </c>
      <c r="U29" s="95"/>
      <c r="V29" s="95"/>
      <c r="W29" s="95"/>
      <c r="X29" s="95"/>
      <c r="Y29" s="95"/>
      <c r="Z29" s="95"/>
      <c r="AA29" s="95"/>
      <c r="AB29" s="95"/>
      <c r="AC29" s="95"/>
      <c r="AD29" s="95"/>
      <c r="AE29" s="95"/>
      <c r="AF29" s="68">
        <f t="shared" si="124"/>
        <v>1210000</v>
      </c>
      <c r="AG29" s="69">
        <f t="shared" si="73"/>
        <v>1100000</v>
      </c>
      <c r="AH29" s="69">
        <f t="shared" si="74"/>
        <v>0</v>
      </c>
      <c r="AI29" s="69">
        <f t="shared" si="75"/>
        <v>0</v>
      </c>
      <c r="AJ29" s="69">
        <f t="shared" si="76"/>
        <v>0</v>
      </c>
      <c r="AK29" s="69">
        <f t="shared" si="76"/>
        <v>0</v>
      </c>
      <c r="AL29" s="69">
        <f t="shared" si="76"/>
        <v>0</v>
      </c>
      <c r="AM29" s="69">
        <f t="shared" si="76"/>
        <v>0</v>
      </c>
      <c r="AN29" s="69">
        <f t="shared" si="76"/>
        <v>0</v>
      </c>
      <c r="AO29" s="69">
        <f t="shared" si="76"/>
        <v>0</v>
      </c>
      <c r="AP29" s="69">
        <f t="shared" si="76"/>
        <v>0</v>
      </c>
      <c r="AQ29" s="69">
        <f t="shared" si="76"/>
        <v>0</v>
      </c>
      <c r="AR29" s="69">
        <f t="shared" si="76"/>
        <v>0</v>
      </c>
      <c r="AS29" s="70">
        <f t="shared" si="77"/>
        <v>1100000</v>
      </c>
      <c r="AT29" s="69">
        <f>SUM(AG29*4%)</f>
        <v>44000</v>
      </c>
      <c r="AU29" s="69">
        <f t="shared" si="125"/>
        <v>0</v>
      </c>
      <c r="AV29" s="69">
        <f t="shared" si="126"/>
        <v>0</v>
      </c>
      <c r="AW29" s="69">
        <f t="shared" si="127"/>
        <v>0</v>
      </c>
      <c r="AX29" s="69">
        <f t="shared" si="128"/>
        <v>0</v>
      </c>
      <c r="AY29" s="69">
        <f t="shared" si="129"/>
        <v>0</v>
      </c>
      <c r="AZ29" s="69">
        <f t="shared" si="130"/>
        <v>0</v>
      </c>
      <c r="BA29" s="69">
        <f t="shared" si="131"/>
        <v>0</v>
      </c>
      <c r="BB29" s="69">
        <f t="shared" si="132"/>
        <v>0</v>
      </c>
      <c r="BC29" s="69">
        <f t="shared" si="133"/>
        <v>0</v>
      </c>
      <c r="BD29" s="69">
        <f t="shared" si="134"/>
        <v>0</v>
      </c>
      <c r="BE29" s="69">
        <f t="shared" si="135"/>
        <v>0</v>
      </c>
      <c r="BF29" s="71">
        <f t="shared" si="118"/>
        <v>44000</v>
      </c>
      <c r="BG29" s="100">
        <f t="shared" si="90"/>
        <v>66000</v>
      </c>
      <c r="BH29" s="101">
        <f t="shared" si="91"/>
        <v>1210000</v>
      </c>
      <c r="BI29" s="102">
        <f t="shared" si="92"/>
        <v>66000</v>
      </c>
      <c r="BJ29" s="167">
        <f t="shared" si="122"/>
        <v>1</v>
      </c>
      <c r="BK29" s="173">
        <v>2</v>
      </c>
      <c r="BL29" s="91"/>
      <c r="BM29" s="91"/>
      <c r="BN29" s="91"/>
      <c r="BO29" s="91"/>
      <c r="BP29" s="91"/>
      <c r="BQ29" s="91"/>
      <c r="BR29" s="91"/>
      <c r="BS29" s="91"/>
      <c r="BT29" s="91"/>
      <c r="BU29" s="91"/>
      <c r="BV29" s="91"/>
      <c r="BW29" s="91"/>
      <c r="BX29" s="91"/>
      <c r="BY29" s="91"/>
      <c r="BZ29" s="91"/>
      <c r="CA29" s="91"/>
      <c r="CB29" s="91"/>
    </row>
    <row r="30" spans="1:98" s="92" customFormat="1" ht="24" customHeight="1" x14ac:dyDescent="0.2">
      <c r="A30" s="85"/>
      <c r="B30" s="193" t="s">
        <v>34</v>
      </c>
      <c r="C30" s="86" t="s">
        <v>141</v>
      </c>
      <c r="D30" s="241">
        <v>2</v>
      </c>
      <c r="E30" s="88">
        <v>2</v>
      </c>
      <c r="F30" s="88"/>
      <c r="G30" s="88"/>
      <c r="H30" s="88"/>
      <c r="I30" s="88"/>
      <c r="J30" s="88"/>
      <c r="K30" s="88"/>
      <c r="L30" s="88"/>
      <c r="M30" s="88"/>
      <c r="N30" s="88"/>
      <c r="O30" s="88"/>
      <c r="P30" s="88"/>
      <c r="Q30" s="89">
        <f t="shared" si="123"/>
        <v>2</v>
      </c>
      <c r="R30" s="192" t="s">
        <v>20</v>
      </c>
      <c r="S30" s="387">
        <v>35000</v>
      </c>
      <c r="T30" s="190">
        <v>30000</v>
      </c>
      <c r="U30" s="95"/>
      <c r="V30" s="95"/>
      <c r="W30" s="95"/>
      <c r="X30" s="95"/>
      <c r="Y30" s="95"/>
      <c r="Z30" s="95"/>
      <c r="AA30" s="95"/>
      <c r="AB30" s="95"/>
      <c r="AC30" s="95"/>
      <c r="AD30" s="95"/>
      <c r="AE30" s="95"/>
      <c r="AF30" s="68">
        <f t="shared" si="124"/>
        <v>70000</v>
      </c>
      <c r="AG30" s="69">
        <f t="shared" si="73"/>
        <v>60000</v>
      </c>
      <c r="AH30" s="69">
        <f t="shared" si="74"/>
        <v>0</v>
      </c>
      <c r="AI30" s="69">
        <f t="shared" si="75"/>
        <v>0</v>
      </c>
      <c r="AJ30" s="69">
        <f t="shared" si="76"/>
        <v>0</v>
      </c>
      <c r="AK30" s="69">
        <f t="shared" si="76"/>
        <v>0</v>
      </c>
      <c r="AL30" s="69">
        <f t="shared" si="76"/>
        <v>0</v>
      </c>
      <c r="AM30" s="69">
        <f t="shared" si="76"/>
        <v>0</v>
      </c>
      <c r="AN30" s="69">
        <f t="shared" si="76"/>
        <v>0</v>
      </c>
      <c r="AO30" s="69">
        <f t="shared" si="76"/>
        <v>0</v>
      </c>
      <c r="AP30" s="69">
        <f t="shared" si="76"/>
        <v>0</v>
      </c>
      <c r="AQ30" s="69">
        <f t="shared" si="76"/>
        <v>0</v>
      </c>
      <c r="AR30" s="69">
        <f t="shared" si="76"/>
        <v>0</v>
      </c>
      <c r="AS30" s="70">
        <f t="shared" si="77"/>
        <v>60000</v>
      </c>
      <c r="AT30" s="69">
        <f>SUM(AG30*4%)</f>
        <v>2400</v>
      </c>
      <c r="AU30" s="69">
        <f t="shared" si="125"/>
        <v>0</v>
      </c>
      <c r="AV30" s="69">
        <f t="shared" si="126"/>
        <v>0</v>
      </c>
      <c r="AW30" s="69">
        <f t="shared" si="127"/>
        <v>0</v>
      </c>
      <c r="AX30" s="69">
        <f t="shared" si="128"/>
        <v>0</v>
      </c>
      <c r="AY30" s="69">
        <f t="shared" si="129"/>
        <v>0</v>
      </c>
      <c r="AZ30" s="69">
        <f t="shared" si="130"/>
        <v>0</v>
      </c>
      <c r="BA30" s="69">
        <f t="shared" si="131"/>
        <v>0</v>
      </c>
      <c r="BB30" s="69">
        <f t="shared" si="132"/>
        <v>0</v>
      </c>
      <c r="BC30" s="69">
        <f t="shared" si="133"/>
        <v>0</v>
      </c>
      <c r="BD30" s="69">
        <f t="shared" si="134"/>
        <v>0</v>
      </c>
      <c r="BE30" s="69">
        <f t="shared" si="135"/>
        <v>0</v>
      </c>
      <c r="BF30" s="71">
        <f t="shared" si="118"/>
        <v>2400</v>
      </c>
      <c r="BG30" s="100">
        <f t="shared" si="90"/>
        <v>7600</v>
      </c>
      <c r="BH30" s="101">
        <f t="shared" si="91"/>
        <v>70000</v>
      </c>
      <c r="BI30" s="102">
        <f t="shared" si="92"/>
        <v>7600</v>
      </c>
      <c r="BJ30" s="167">
        <f t="shared" si="122"/>
        <v>1</v>
      </c>
      <c r="BK30" s="173">
        <v>3</v>
      </c>
      <c r="BL30" s="91"/>
      <c r="BM30" s="91"/>
      <c r="BN30" s="91"/>
      <c r="BO30" s="91"/>
      <c r="BP30" s="91"/>
      <c r="BQ30" s="91"/>
      <c r="BR30" s="91"/>
      <c r="BS30" s="91"/>
      <c r="BT30" s="91"/>
      <c r="BU30" s="91"/>
      <c r="BV30" s="91"/>
      <c r="BW30" s="91"/>
      <c r="BX30" s="91"/>
      <c r="BY30" s="91"/>
      <c r="BZ30" s="91"/>
      <c r="CA30" s="91"/>
      <c r="CB30" s="91"/>
    </row>
    <row r="31" spans="1:98" s="92" customFormat="1" ht="39" customHeight="1" x14ac:dyDescent="0.2">
      <c r="A31" s="85"/>
      <c r="B31" s="196" t="s">
        <v>205</v>
      </c>
      <c r="C31" s="86" t="s">
        <v>141</v>
      </c>
      <c r="D31" s="241">
        <v>2</v>
      </c>
      <c r="E31" s="88">
        <v>2</v>
      </c>
      <c r="F31" s="88"/>
      <c r="G31" s="88"/>
      <c r="H31" s="88"/>
      <c r="I31" s="88"/>
      <c r="J31" s="88"/>
      <c r="K31" s="88"/>
      <c r="L31" s="88"/>
      <c r="M31" s="88"/>
      <c r="N31" s="88"/>
      <c r="O31" s="88"/>
      <c r="P31" s="88"/>
      <c r="Q31" s="89">
        <f t="shared" si="123"/>
        <v>2</v>
      </c>
      <c r="R31" s="189" t="s">
        <v>35</v>
      </c>
      <c r="S31" s="162">
        <v>350000</v>
      </c>
      <c r="T31" s="162">
        <v>297500</v>
      </c>
      <c r="U31" s="95"/>
      <c r="V31" s="95"/>
      <c r="W31" s="95"/>
      <c r="X31" s="95"/>
      <c r="Y31" s="95"/>
      <c r="Z31" s="95"/>
      <c r="AA31" s="95"/>
      <c r="AB31" s="95"/>
      <c r="AC31" s="95"/>
      <c r="AD31" s="95"/>
      <c r="AE31" s="95"/>
      <c r="AF31" s="68">
        <f t="shared" si="124"/>
        <v>700000</v>
      </c>
      <c r="AG31" s="69">
        <f t="shared" si="73"/>
        <v>595000</v>
      </c>
      <c r="AH31" s="69">
        <f t="shared" si="74"/>
        <v>0</v>
      </c>
      <c r="AI31" s="69">
        <f t="shared" si="75"/>
        <v>0</v>
      </c>
      <c r="AJ31" s="69">
        <f t="shared" si="76"/>
        <v>0</v>
      </c>
      <c r="AK31" s="69">
        <f t="shared" si="76"/>
        <v>0</v>
      </c>
      <c r="AL31" s="69">
        <f t="shared" si="76"/>
        <v>0</v>
      </c>
      <c r="AM31" s="69">
        <f t="shared" si="76"/>
        <v>0</v>
      </c>
      <c r="AN31" s="69">
        <f t="shared" si="76"/>
        <v>0</v>
      </c>
      <c r="AO31" s="69">
        <f t="shared" si="76"/>
        <v>0</v>
      </c>
      <c r="AP31" s="69">
        <f t="shared" si="76"/>
        <v>0</v>
      </c>
      <c r="AQ31" s="69">
        <f t="shared" si="76"/>
        <v>0</v>
      </c>
      <c r="AR31" s="69">
        <f t="shared" si="76"/>
        <v>0</v>
      </c>
      <c r="AS31" s="70">
        <f t="shared" si="77"/>
        <v>595000</v>
      </c>
      <c r="AT31" s="69">
        <v>105000</v>
      </c>
      <c r="AU31" s="69">
        <f t="shared" si="125"/>
        <v>0</v>
      </c>
      <c r="AV31" s="69">
        <f t="shared" si="126"/>
        <v>0</v>
      </c>
      <c r="AW31" s="69">
        <f t="shared" si="127"/>
        <v>0</v>
      </c>
      <c r="AX31" s="69">
        <f t="shared" si="128"/>
        <v>0</v>
      </c>
      <c r="AY31" s="69">
        <f t="shared" si="129"/>
        <v>0</v>
      </c>
      <c r="AZ31" s="69">
        <f t="shared" si="130"/>
        <v>0</v>
      </c>
      <c r="BA31" s="69">
        <f t="shared" si="131"/>
        <v>0</v>
      </c>
      <c r="BB31" s="69">
        <f t="shared" si="132"/>
        <v>0</v>
      </c>
      <c r="BC31" s="69">
        <f t="shared" si="133"/>
        <v>0</v>
      </c>
      <c r="BD31" s="69">
        <f t="shared" si="134"/>
        <v>0</v>
      </c>
      <c r="BE31" s="69">
        <f t="shared" si="135"/>
        <v>0</v>
      </c>
      <c r="BF31" s="71">
        <f t="shared" si="118"/>
        <v>105000</v>
      </c>
      <c r="BG31" s="100">
        <f t="shared" si="90"/>
        <v>0</v>
      </c>
      <c r="BH31" s="101">
        <f t="shared" si="91"/>
        <v>700000</v>
      </c>
      <c r="BI31" s="102">
        <f t="shared" si="92"/>
        <v>0</v>
      </c>
      <c r="BJ31" s="167">
        <f t="shared" si="122"/>
        <v>1</v>
      </c>
      <c r="BK31" s="173">
        <v>4</v>
      </c>
      <c r="BL31" s="94"/>
      <c r="BM31" s="93"/>
      <c r="BN31" s="93"/>
      <c r="BO31" s="91"/>
      <c r="BP31" s="91"/>
      <c r="BQ31" s="91"/>
      <c r="BR31" s="91"/>
      <c r="BS31" s="91"/>
      <c r="BT31" s="91"/>
      <c r="BU31" s="91"/>
      <c r="BV31" s="91"/>
      <c r="BW31" s="91"/>
      <c r="BX31" s="91"/>
      <c r="BY31" s="91"/>
      <c r="BZ31" s="91"/>
      <c r="CA31" s="91"/>
      <c r="CB31" s="91"/>
    </row>
    <row r="32" spans="1:98" s="92" customFormat="1" ht="24.75" customHeight="1" thickBot="1" x14ac:dyDescent="0.25">
      <c r="A32" s="85"/>
      <c r="B32" s="196" t="s">
        <v>99</v>
      </c>
      <c r="C32" s="86" t="s">
        <v>141</v>
      </c>
      <c r="D32" s="241">
        <v>1</v>
      </c>
      <c r="E32" s="88">
        <v>1</v>
      </c>
      <c r="F32" s="88"/>
      <c r="G32" s="88"/>
      <c r="H32" s="88"/>
      <c r="I32" s="88"/>
      <c r="J32" s="88"/>
      <c r="K32" s="88"/>
      <c r="L32" s="88"/>
      <c r="M32" s="88"/>
      <c r="N32" s="88"/>
      <c r="O32" s="88"/>
      <c r="P32" s="88"/>
      <c r="Q32" s="89">
        <f t="shared" si="123"/>
        <v>1</v>
      </c>
      <c r="R32" s="194" t="s">
        <v>35</v>
      </c>
      <c r="S32" s="162">
        <v>250000</v>
      </c>
      <c r="T32" s="162">
        <v>237500</v>
      </c>
      <c r="U32" s="95"/>
      <c r="V32" s="95"/>
      <c r="W32" s="95"/>
      <c r="X32" s="95"/>
      <c r="Y32" s="95"/>
      <c r="Z32" s="95"/>
      <c r="AA32" s="95"/>
      <c r="AB32" s="95"/>
      <c r="AC32" s="95"/>
      <c r="AD32" s="95"/>
      <c r="AE32" s="95"/>
      <c r="AF32" s="68">
        <f t="shared" si="124"/>
        <v>250000</v>
      </c>
      <c r="AG32" s="69">
        <f t="shared" si="73"/>
        <v>237500</v>
      </c>
      <c r="AH32" s="69">
        <f t="shared" si="74"/>
        <v>0</v>
      </c>
      <c r="AI32" s="69">
        <f t="shared" si="75"/>
        <v>0</v>
      </c>
      <c r="AJ32" s="69">
        <f t="shared" si="76"/>
        <v>0</v>
      </c>
      <c r="AK32" s="69">
        <f t="shared" si="76"/>
        <v>0</v>
      </c>
      <c r="AL32" s="69">
        <f t="shared" si="76"/>
        <v>0</v>
      </c>
      <c r="AM32" s="69">
        <f t="shared" si="76"/>
        <v>0</v>
      </c>
      <c r="AN32" s="69">
        <f t="shared" si="76"/>
        <v>0</v>
      </c>
      <c r="AO32" s="69">
        <f t="shared" si="76"/>
        <v>0</v>
      </c>
      <c r="AP32" s="69">
        <f t="shared" si="76"/>
        <v>0</v>
      </c>
      <c r="AQ32" s="69">
        <f t="shared" si="76"/>
        <v>0</v>
      </c>
      <c r="AR32" s="69">
        <f t="shared" si="76"/>
        <v>0</v>
      </c>
      <c r="AS32" s="70">
        <f t="shared" si="77"/>
        <v>237500</v>
      </c>
      <c r="AT32" s="69">
        <v>12500</v>
      </c>
      <c r="AU32" s="69">
        <f t="shared" si="125"/>
        <v>0</v>
      </c>
      <c r="AV32" s="69">
        <f t="shared" si="126"/>
        <v>0</v>
      </c>
      <c r="AW32" s="69">
        <f t="shared" si="127"/>
        <v>0</v>
      </c>
      <c r="AX32" s="69">
        <f t="shared" si="128"/>
        <v>0</v>
      </c>
      <c r="AY32" s="69">
        <f t="shared" si="129"/>
        <v>0</v>
      </c>
      <c r="AZ32" s="69">
        <f t="shared" si="130"/>
        <v>0</v>
      </c>
      <c r="BA32" s="69">
        <f t="shared" si="131"/>
        <v>0</v>
      </c>
      <c r="BB32" s="69">
        <f t="shared" si="132"/>
        <v>0</v>
      </c>
      <c r="BC32" s="69">
        <f t="shared" si="133"/>
        <v>0</v>
      </c>
      <c r="BD32" s="69">
        <f t="shared" si="134"/>
        <v>0</v>
      </c>
      <c r="BE32" s="69">
        <f t="shared" si="135"/>
        <v>0</v>
      </c>
      <c r="BF32" s="71">
        <f t="shared" si="118"/>
        <v>12500</v>
      </c>
      <c r="BG32" s="100">
        <f t="shared" si="90"/>
        <v>0</v>
      </c>
      <c r="BH32" s="101">
        <f t="shared" si="91"/>
        <v>250000</v>
      </c>
      <c r="BI32" s="102">
        <f t="shared" si="92"/>
        <v>0</v>
      </c>
      <c r="BJ32" s="167">
        <f t="shared" si="122"/>
        <v>1</v>
      </c>
      <c r="BK32" s="173">
        <v>5</v>
      </c>
      <c r="BL32" s="94"/>
      <c r="BM32" s="93"/>
      <c r="BN32" s="93"/>
      <c r="BO32" s="91"/>
      <c r="BP32" s="91"/>
      <c r="BQ32" s="91"/>
      <c r="BR32" s="91"/>
      <c r="BS32" s="91"/>
      <c r="BT32" s="91"/>
      <c r="BU32" s="91"/>
      <c r="BV32" s="91"/>
      <c r="BW32" s="91"/>
      <c r="BX32" s="91"/>
      <c r="BY32" s="91"/>
      <c r="BZ32" s="91"/>
      <c r="CA32" s="91"/>
      <c r="CB32" s="91"/>
    </row>
    <row r="33" spans="1:81" s="35" customFormat="1" ht="24.75" customHeight="1" thickBot="1" x14ac:dyDescent="0.25">
      <c r="A33" s="40"/>
      <c r="B33" s="41" t="s">
        <v>5</v>
      </c>
      <c r="C33" s="41"/>
      <c r="D33" s="222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4"/>
      <c r="R33" s="76"/>
      <c r="S33" s="104"/>
      <c r="T33" s="105"/>
      <c r="U33" s="105"/>
      <c r="V33" s="105"/>
      <c r="W33" s="105"/>
      <c r="X33" s="105"/>
      <c r="Y33" s="105"/>
      <c r="Z33" s="105"/>
      <c r="AA33" s="105"/>
      <c r="AB33" s="105"/>
      <c r="AC33" s="105"/>
      <c r="AD33" s="105"/>
      <c r="AE33" s="105"/>
      <c r="AF33" s="106">
        <f t="shared" ref="AF33" si="136">SUM(AF26:AF32)</f>
        <v>2820000</v>
      </c>
      <c r="AG33" s="106">
        <f>SUM(AG27:AG32)</f>
        <v>2527500</v>
      </c>
      <c r="AH33" s="106">
        <f t="shared" ref="AH33:AS33" si="137">SUM(AH27:AH32)</f>
        <v>0</v>
      </c>
      <c r="AI33" s="106">
        <f t="shared" si="137"/>
        <v>0</v>
      </c>
      <c r="AJ33" s="106">
        <f t="shared" si="137"/>
        <v>0</v>
      </c>
      <c r="AK33" s="106">
        <f t="shared" si="137"/>
        <v>0</v>
      </c>
      <c r="AL33" s="106">
        <f t="shared" si="137"/>
        <v>0</v>
      </c>
      <c r="AM33" s="106">
        <f t="shared" si="137"/>
        <v>0</v>
      </c>
      <c r="AN33" s="106">
        <f t="shared" si="137"/>
        <v>0</v>
      </c>
      <c r="AO33" s="106">
        <f t="shared" si="137"/>
        <v>0</v>
      </c>
      <c r="AP33" s="106">
        <f t="shared" si="137"/>
        <v>0</v>
      </c>
      <c r="AQ33" s="106">
        <f t="shared" si="137"/>
        <v>0</v>
      </c>
      <c r="AR33" s="106">
        <f t="shared" si="137"/>
        <v>0</v>
      </c>
      <c r="AS33" s="106">
        <f t="shared" si="137"/>
        <v>2527500</v>
      </c>
      <c r="AT33" s="106">
        <f>SUM(AT26:AT32)</f>
        <v>185300</v>
      </c>
      <c r="AU33" s="106">
        <f t="shared" ref="AU33:BF33" si="138">SUM(AU26:AU32)</f>
        <v>0</v>
      </c>
      <c r="AV33" s="106">
        <f t="shared" si="138"/>
        <v>0</v>
      </c>
      <c r="AW33" s="106">
        <f t="shared" si="138"/>
        <v>0</v>
      </c>
      <c r="AX33" s="106">
        <f t="shared" si="138"/>
        <v>0</v>
      </c>
      <c r="AY33" s="106">
        <f t="shared" si="138"/>
        <v>0</v>
      </c>
      <c r="AZ33" s="106">
        <f t="shared" si="138"/>
        <v>0</v>
      </c>
      <c r="BA33" s="106">
        <f t="shared" si="138"/>
        <v>0</v>
      </c>
      <c r="BB33" s="106">
        <f t="shared" si="138"/>
        <v>0</v>
      </c>
      <c r="BC33" s="106">
        <f t="shared" si="138"/>
        <v>0</v>
      </c>
      <c r="BD33" s="106">
        <f t="shared" si="138"/>
        <v>0</v>
      </c>
      <c r="BE33" s="106">
        <f t="shared" si="138"/>
        <v>0</v>
      </c>
      <c r="BF33" s="106">
        <f t="shared" si="138"/>
        <v>185300</v>
      </c>
      <c r="BG33" s="107">
        <f t="shared" si="90"/>
        <v>107200</v>
      </c>
      <c r="BH33" s="106">
        <f>SUM(BH26:BH32)</f>
        <v>2820000</v>
      </c>
      <c r="BI33" s="106">
        <f>SUM(BI26:BI32)</f>
        <v>107200</v>
      </c>
      <c r="BJ33" s="168">
        <f>SUM(BJ27:BJ32)/6</f>
        <v>1</v>
      </c>
      <c r="BK33" s="175"/>
      <c r="BL33" s="46"/>
      <c r="BM33" s="46"/>
      <c r="BN33" s="46"/>
      <c r="BO33" s="46"/>
      <c r="BP33" s="46"/>
      <c r="BQ33" s="46"/>
      <c r="BR33" s="46"/>
      <c r="BS33" s="46"/>
      <c r="BT33" s="46"/>
      <c r="BU33" s="46"/>
      <c r="BV33" s="46"/>
      <c r="BW33" s="46"/>
      <c r="BX33" s="46"/>
      <c r="BY33" s="46"/>
      <c r="BZ33" s="46"/>
      <c r="CA33" s="46"/>
      <c r="CB33" s="46"/>
    </row>
    <row r="34" spans="1:81" s="21" customFormat="1" ht="24.75" customHeight="1" x14ac:dyDescent="0.2">
      <c r="A34" s="47"/>
      <c r="D34" s="223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AE34" s="36"/>
      <c r="AS34" s="48"/>
      <c r="BF34" s="49">
        <f>SUM(AS33+BF33)</f>
        <v>2712800</v>
      </c>
      <c r="BG34" s="50">
        <f>AF33-AS33-BF33</f>
        <v>107200</v>
      </c>
      <c r="BH34" s="51">
        <f>SUM(BI33+AS33+BF33)</f>
        <v>2820000</v>
      </c>
      <c r="BI34" s="52">
        <f>SUM(BG33)</f>
        <v>107200</v>
      </c>
      <c r="BJ34" s="36" t="s">
        <v>37</v>
      </c>
      <c r="BK34" s="176"/>
      <c r="BL34" s="25"/>
      <c r="BM34" s="25"/>
      <c r="BN34" s="25"/>
      <c r="BO34" s="25"/>
      <c r="BP34" s="25"/>
      <c r="BQ34" s="25"/>
      <c r="BR34" s="25"/>
      <c r="BS34" s="25"/>
      <c r="BT34" s="25"/>
      <c r="BU34" s="25"/>
      <c r="BV34" s="25"/>
      <c r="BW34" s="25"/>
      <c r="BX34" s="25"/>
      <c r="BY34" s="25"/>
      <c r="BZ34" s="25"/>
      <c r="CA34" s="25"/>
      <c r="CB34" s="25"/>
      <c r="CC34" s="25"/>
    </row>
    <row r="35" spans="1:81" s="21" customFormat="1" ht="24.75" customHeight="1" x14ac:dyDescent="0.2">
      <c r="A35" s="47"/>
      <c r="D35" s="223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AE35" s="36"/>
      <c r="AR35" s="567"/>
      <c r="AS35" s="36"/>
      <c r="AT35" s="130">
        <f>SUM(AG33+AT33)</f>
        <v>2712800</v>
      </c>
      <c r="AU35" s="130">
        <f t="shared" ref="AU35" si="139">SUM(AH33+AU33)</f>
        <v>0</v>
      </c>
      <c r="AV35" s="130">
        <f t="shared" ref="AV35" si="140">SUM(AI33+AV33)</f>
        <v>0</v>
      </c>
      <c r="AW35" s="130">
        <f t="shared" ref="AW35" si="141">SUM(AJ33+AW33)</f>
        <v>0</v>
      </c>
      <c r="AX35" s="130">
        <f t="shared" ref="AX35" si="142">SUM(AK33+AX33)</f>
        <v>0</v>
      </c>
      <c r="AY35" s="130">
        <f t="shared" ref="AY35" si="143">SUM(AL33+AY33)</f>
        <v>0</v>
      </c>
      <c r="AZ35" s="130">
        <f t="shared" ref="AZ35" si="144">SUM(AM33+AZ33)</f>
        <v>0</v>
      </c>
      <c r="BA35" s="130">
        <f t="shared" ref="BA35" si="145">SUM(AN33+BA33)</f>
        <v>0</v>
      </c>
      <c r="BB35" s="130">
        <f t="shared" ref="BB35" si="146">SUM(AO33+BB33)</f>
        <v>0</v>
      </c>
      <c r="BC35" s="130">
        <f t="shared" ref="BC35" si="147">SUM(AP33+BC33)</f>
        <v>0</v>
      </c>
      <c r="BD35" s="130">
        <f t="shared" ref="BD35" si="148">SUM(AQ33+BD33)</f>
        <v>0</v>
      </c>
      <c r="BE35" s="130">
        <f t="shared" ref="BE35" si="149">SUM(AR33+BE33)</f>
        <v>0</v>
      </c>
      <c r="BF35" s="130">
        <f>SUM(AT35:BE35)</f>
        <v>2712800</v>
      </c>
      <c r="BG35" s="36"/>
      <c r="BH35" s="53"/>
      <c r="BI35" s="54">
        <f>SUM(BI33-BI34)</f>
        <v>0</v>
      </c>
      <c r="BJ35" s="36" t="s">
        <v>36</v>
      </c>
      <c r="BK35" s="176"/>
      <c r="BL35" s="25"/>
      <c r="BM35" s="25"/>
      <c r="BN35" s="25"/>
      <c r="BO35" s="25"/>
      <c r="BP35" s="25"/>
      <c r="BQ35" s="25"/>
      <c r="BR35" s="25"/>
      <c r="BS35" s="25"/>
      <c r="BT35" s="25"/>
      <c r="BU35" s="25"/>
      <c r="BV35" s="25"/>
      <c r="BW35" s="25"/>
      <c r="BX35" s="25"/>
      <c r="BY35" s="25"/>
      <c r="BZ35" s="25"/>
      <c r="CA35" s="25"/>
      <c r="CB35" s="25"/>
      <c r="CC35" s="25"/>
    </row>
    <row r="36" spans="1:81" s="6" customFormat="1" ht="15.75" x14ac:dyDescent="0.2">
      <c r="A36" s="55"/>
      <c r="C36" s="55"/>
      <c r="D36" s="240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47"/>
      <c r="R36" s="8"/>
      <c r="S36" s="7"/>
      <c r="AE36" s="63"/>
      <c r="AF36" s="59"/>
      <c r="AS36" s="64"/>
      <c r="BF36" s="64"/>
      <c r="BG36" s="64"/>
      <c r="BH36" s="191"/>
      <c r="BI36" s="191"/>
      <c r="BK36" s="172"/>
      <c r="BL36" s="28"/>
      <c r="BM36" s="28"/>
      <c r="BN36" s="28"/>
      <c r="BO36" s="28"/>
      <c r="BP36" s="28"/>
      <c r="BQ36" s="28"/>
      <c r="BR36" s="28"/>
      <c r="BS36" s="28"/>
      <c r="BT36" s="28"/>
      <c r="BU36" s="28"/>
      <c r="BV36" s="28"/>
      <c r="BW36" s="28"/>
      <c r="BX36" s="28"/>
      <c r="BY36" s="28"/>
      <c r="BZ36" s="28"/>
      <c r="CA36" s="28"/>
      <c r="CB36" s="28"/>
    </row>
    <row r="37" spans="1:81" s="6" customFormat="1" ht="15.75" x14ac:dyDescent="0.2">
      <c r="A37" s="55"/>
      <c r="C37" s="55"/>
      <c r="D37" s="240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47"/>
      <c r="R37" s="8"/>
      <c r="S37" s="7"/>
      <c r="AE37" s="63"/>
      <c r="AF37" s="59"/>
      <c r="AR37" s="772"/>
      <c r="AS37" s="64"/>
      <c r="BF37" s="64"/>
      <c r="BG37" s="64"/>
      <c r="BH37" s="191"/>
      <c r="BI37" s="191"/>
      <c r="BK37" s="172"/>
      <c r="BL37" s="28"/>
      <c r="BM37" s="28"/>
      <c r="BN37" s="28"/>
      <c r="BO37" s="28"/>
      <c r="BP37" s="28"/>
      <c r="BQ37" s="28"/>
      <c r="BR37" s="28"/>
      <c r="BS37" s="28"/>
      <c r="BT37" s="28"/>
      <c r="BU37" s="28"/>
      <c r="BV37" s="28"/>
      <c r="BW37" s="28"/>
      <c r="BX37" s="28"/>
      <c r="BY37" s="28"/>
      <c r="BZ37" s="28"/>
      <c r="CA37" s="28"/>
      <c r="CB37" s="28"/>
    </row>
    <row r="38" spans="1:81" s="6" customFormat="1" ht="15.75" x14ac:dyDescent="0.2">
      <c r="A38" s="55"/>
      <c r="C38" s="55"/>
      <c r="D38" s="240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47"/>
      <c r="R38" s="8"/>
      <c r="S38" s="7"/>
      <c r="AE38" s="63"/>
      <c r="AF38" s="59"/>
      <c r="AS38" s="64"/>
      <c r="BF38" s="64"/>
      <c r="BG38" s="64"/>
      <c r="BH38" s="191"/>
      <c r="BI38" s="191"/>
      <c r="BK38" s="172"/>
      <c r="BL38" s="28"/>
      <c r="BM38" s="28"/>
      <c r="BN38" s="28"/>
      <c r="BO38" s="28"/>
      <c r="BP38" s="28"/>
      <c r="BQ38" s="28"/>
      <c r="BR38" s="28"/>
      <c r="BS38" s="28"/>
      <c r="BT38" s="28"/>
      <c r="BU38" s="28"/>
      <c r="BV38" s="28"/>
      <c r="BW38" s="28"/>
      <c r="BX38" s="28"/>
      <c r="BY38" s="28"/>
      <c r="BZ38" s="28"/>
      <c r="CA38" s="28"/>
      <c r="CB38" s="28"/>
    </row>
    <row r="39" spans="1:81" s="6" customFormat="1" ht="15.75" x14ac:dyDescent="0.2">
      <c r="A39" s="55"/>
      <c r="C39" s="55"/>
      <c r="D39" s="240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47"/>
      <c r="R39" s="8"/>
      <c r="S39" s="7"/>
      <c r="AE39" s="63"/>
      <c r="AF39" s="59"/>
      <c r="AS39" s="64"/>
      <c r="BF39" s="64"/>
      <c r="BG39" s="64"/>
      <c r="BH39" s="191"/>
      <c r="BI39" s="191"/>
      <c r="BK39" s="172"/>
      <c r="BL39" s="28"/>
      <c r="BM39" s="28"/>
      <c r="BN39" s="28"/>
      <c r="BO39" s="28"/>
      <c r="BP39" s="28"/>
      <c r="BQ39" s="28"/>
      <c r="BR39" s="28"/>
      <c r="BS39" s="28"/>
      <c r="BT39" s="28"/>
      <c r="BU39" s="28"/>
      <c r="BV39" s="28"/>
      <c r="BW39" s="28"/>
      <c r="BX39" s="28"/>
      <c r="BY39" s="28"/>
      <c r="BZ39" s="28"/>
      <c r="CA39" s="28"/>
      <c r="CB39" s="28"/>
    </row>
    <row r="40" spans="1:81" s="6" customFormat="1" ht="15.75" x14ac:dyDescent="0.2">
      <c r="A40" s="55"/>
      <c r="C40" s="55"/>
      <c r="D40" s="240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47"/>
      <c r="R40" s="8"/>
      <c r="S40" s="7"/>
      <c r="AE40" s="63"/>
      <c r="AF40" s="59"/>
      <c r="AS40" s="64"/>
      <c r="BF40" s="64"/>
      <c r="BG40" s="64"/>
      <c r="BH40" s="191"/>
      <c r="BI40" s="191"/>
      <c r="BK40" s="172"/>
      <c r="BL40" s="28"/>
      <c r="BM40" s="28"/>
      <c r="BN40" s="28"/>
      <c r="BO40" s="28"/>
      <c r="BP40" s="28"/>
      <c r="BQ40" s="28"/>
      <c r="BR40" s="28"/>
      <c r="BS40" s="28"/>
      <c r="BT40" s="28"/>
      <c r="BU40" s="28"/>
      <c r="BV40" s="28"/>
      <c r="BW40" s="28"/>
      <c r="BX40" s="28"/>
      <c r="BY40" s="28"/>
      <c r="BZ40" s="28"/>
      <c r="CA40" s="28"/>
      <c r="CB40" s="28"/>
    </row>
    <row r="41" spans="1:81" s="6" customFormat="1" ht="15.75" x14ac:dyDescent="0.2">
      <c r="A41" s="55"/>
      <c r="C41" s="55"/>
      <c r="D41" s="240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47"/>
      <c r="R41" s="8"/>
      <c r="S41" s="7"/>
      <c r="AE41" s="63"/>
      <c r="AF41" s="59"/>
      <c r="AS41" s="64"/>
      <c r="BF41" s="64"/>
      <c r="BG41" s="64"/>
      <c r="BH41" s="191"/>
      <c r="BI41" s="191"/>
      <c r="BK41" s="172"/>
      <c r="BL41" s="28"/>
      <c r="BM41" s="28"/>
      <c r="BN41" s="28"/>
      <c r="BO41" s="28"/>
      <c r="BP41" s="28"/>
      <c r="BQ41" s="28"/>
      <c r="BR41" s="28"/>
      <c r="BS41" s="28"/>
      <c r="BT41" s="28"/>
      <c r="BU41" s="28"/>
      <c r="BV41" s="28"/>
      <c r="BW41" s="28"/>
      <c r="BX41" s="28"/>
      <c r="BY41" s="28"/>
      <c r="BZ41" s="28"/>
      <c r="CA41" s="28"/>
      <c r="CB41" s="28"/>
    </row>
    <row r="42" spans="1:81" s="6" customFormat="1" ht="15.75" x14ac:dyDescent="0.2">
      <c r="A42" s="55"/>
      <c r="C42" s="55"/>
      <c r="D42" s="240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47"/>
      <c r="R42" s="8"/>
      <c r="S42" s="7"/>
      <c r="AE42" s="63"/>
      <c r="AF42" s="59"/>
      <c r="AS42" s="64"/>
      <c r="BF42" s="64"/>
      <c r="BG42" s="64"/>
      <c r="BH42" s="191"/>
      <c r="BI42" s="191"/>
      <c r="BK42" s="172"/>
      <c r="BL42" s="28"/>
      <c r="BM42" s="28"/>
      <c r="BN42" s="28"/>
      <c r="BO42" s="28"/>
      <c r="BP42" s="28"/>
      <c r="BQ42" s="28"/>
      <c r="BR42" s="28"/>
      <c r="BS42" s="28"/>
      <c r="BT42" s="28"/>
      <c r="BU42" s="28"/>
      <c r="BV42" s="28"/>
      <c r="BW42" s="28"/>
      <c r="BX42" s="28"/>
      <c r="BY42" s="28"/>
      <c r="BZ42" s="28"/>
      <c r="CA42" s="28"/>
      <c r="CB42" s="28"/>
    </row>
    <row r="43" spans="1:81" s="6" customFormat="1" ht="15.75" x14ac:dyDescent="0.2">
      <c r="A43" s="55"/>
      <c r="C43" s="55"/>
      <c r="D43" s="240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47"/>
      <c r="R43" s="8"/>
      <c r="S43" s="7"/>
      <c r="AE43" s="63"/>
      <c r="AF43" s="59"/>
      <c r="AS43" s="64"/>
      <c r="BF43" s="64"/>
      <c r="BG43" s="64"/>
      <c r="BH43" s="191"/>
      <c r="BI43" s="191"/>
      <c r="BK43" s="172"/>
      <c r="BL43" s="28"/>
      <c r="BM43" s="28"/>
      <c r="BN43" s="28"/>
      <c r="BO43" s="28"/>
      <c r="BP43" s="28"/>
      <c r="BQ43" s="28"/>
      <c r="BR43" s="28"/>
      <c r="BS43" s="28"/>
      <c r="BT43" s="28"/>
      <c r="BU43" s="28"/>
      <c r="BV43" s="28"/>
      <c r="BW43" s="28"/>
      <c r="BX43" s="28"/>
      <c r="BY43" s="28"/>
      <c r="BZ43" s="28"/>
      <c r="CA43" s="28"/>
      <c r="CB43" s="28"/>
    </row>
    <row r="44" spans="1:81" s="6" customFormat="1" ht="15.75" x14ac:dyDescent="0.2">
      <c r="A44" s="55"/>
      <c r="C44" s="55"/>
      <c r="D44" s="240"/>
      <c r="E44" s="240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47"/>
      <c r="R44" s="8"/>
      <c r="S44" s="7"/>
      <c r="AE44" s="63"/>
      <c r="AF44" s="59"/>
      <c r="AS44" s="64"/>
      <c r="AT44" s="6">
        <f>SUM(AG44*4%)</f>
        <v>0</v>
      </c>
      <c r="BF44" s="64"/>
      <c r="BG44" s="64"/>
      <c r="BH44" s="191"/>
      <c r="BI44" s="191"/>
      <c r="BK44" s="172"/>
      <c r="BL44" s="28"/>
      <c r="BM44" s="28"/>
      <c r="BN44" s="28"/>
      <c r="BO44" s="28"/>
      <c r="BP44" s="28"/>
      <c r="BQ44" s="28"/>
      <c r="BR44" s="28"/>
      <c r="BS44" s="28"/>
      <c r="BT44" s="28"/>
      <c r="BU44" s="28"/>
      <c r="BV44" s="28"/>
      <c r="BW44" s="28"/>
      <c r="BX44" s="28"/>
      <c r="BY44" s="28"/>
      <c r="BZ44" s="28"/>
      <c r="CA44" s="28"/>
      <c r="CB44" s="28"/>
    </row>
    <row r="45" spans="1:81" s="6" customFormat="1" ht="15.75" x14ac:dyDescent="0.2">
      <c r="A45" s="55"/>
      <c r="C45" s="55"/>
      <c r="D45" s="240"/>
      <c r="E45" s="240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47"/>
      <c r="R45" s="8"/>
      <c r="S45" s="7"/>
      <c r="AE45" s="63"/>
      <c r="AF45" s="59"/>
      <c r="AS45" s="64"/>
      <c r="AT45" s="6">
        <f t="shared" ref="AT45:AT47" si="150">SUM(AG45*4%)</f>
        <v>0</v>
      </c>
      <c r="BF45" s="64"/>
      <c r="BG45" s="64"/>
      <c r="BH45" s="191"/>
      <c r="BI45" s="191"/>
      <c r="BK45" s="172"/>
      <c r="BL45" s="28"/>
      <c r="BM45" s="28"/>
      <c r="BN45" s="28"/>
      <c r="BO45" s="28"/>
      <c r="BP45" s="28"/>
      <c r="BQ45" s="28"/>
      <c r="BR45" s="28"/>
      <c r="BS45" s="28"/>
      <c r="BT45" s="28"/>
      <c r="BU45" s="28"/>
      <c r="BV45" s="28"/>
      <c r="BW45" s="28"/>
      <c r="BX45" s="28"/>
      <c r="BY45" s="28"/>
      <c r="BZ45" s="28"/>
      <c r="CA45" s="28"/>
      <c r="CB45" s="28"/>
    </row>
    <row r="46" spans="1:81" s="6" customFormat="1" ht="15.75" x14ac:dyDescent="0.2">
      <c r="A46" s="55"/>
      <c r="C46" s="55"/>
      <c r="D46" s="240"/>
      <c r="E46" s="240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47"/>
      <c r="R46" s="8"/>
      <c r="S46" s="7"/>
      <c r="AE46" s="63"/>
      <c r="AF46" s="59"/>
      <c r="AS46" s="64"/>
      <c r="AT46" s="6">
        <f t="shared" si="150"/>
        <v>0</v>
      </c>
      <c r="BF46" s="64"/>
      <c r="BG46" s="64"/>
      <c r="BH46" s="191"/>
      <c r="BI46" s="191"/>
      <c r="BK46" s="172"/>
      <c r="BL46" s="28"/>
      <c r="BM46" s="28"/>
      <c r="BN46" s="28"/>
      <c r="BO46" s="28"/>
      <c r="BP46" s="28"/>
      <c r="BQ46" s="28"/>
      <c r="BR46" s="28"/>
      <c r="BS46" s="28"/>
      <c r="BT46" s="28"/>
      <c r="BU46" s="28"/>
      <c r="BV46" s="28"/>
      <c r="BW46" s="28"/>
      <c r="BX46" s="28"/>
      <c r="BY46" s="28"/>
      <c r="BZ46" s="28"/>
      <c r="CA46" s="28"/>
      <c r="CB46" s="28"/>
    </row>
    <row r="47" spans="1:81" s="6" customFormat="1" ht="15.75" x14ac:dyDescent="0.2">
      <c r="A47" s="55"/>
      <c r="C47" s="55"/>
      <c r="D47" s="240"/>
      <c r="E47" s="240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47"/>
      <c r="R47" s="8"/>
      <c r="S47" s="7"/>
      <c r="AE47" s="63"/>
      <c r="AF47" s="59"/>
      <c r="AS47" s="64"/>
      <c r="AT47" s="6">
        <f t="shared" si="150"/>
        <v>0</v>
      </c>
      <c r="BF47" s="64"/>
      <c r="BG47" s="64"/>
      <c r="BH47" s="191"/>
      <c r="BI47" s="191"/>
      <c r="BK47" s="172"/>
      <c r="BL47" s="28"/>
      <c r="BM47" s="28"/>
      <c r="BN47" s="28"/>
      <c r="BO47" s="28"/>
      <c r="BP47" s="28"/>
      <c r="BQ47" s="28"/>
      <c r="BR47" s="28"/>
      <c r="BS47" s="28"/>
      <c r="BT47" s="28"/>
      <c r="BU47" s="28"/>
      <c r="BV47" s="28"/>
      <c r="BW47" s="28"/>
      <c r="BX47" s="28"/>
      <c r="BY47" s="28"/>
      <c r="BZ47" s="28"/>
      <c r="CA47" s="28"/>
      <c r="CB47" s="28"/>
    </row>
    <row r="48" spans="1:81" s="6" customFormat="1" ht="15.75" x14ac:dyDescent="0.2">
      <c r="A48" s="55"/>
      <c r="C48" s="55"/>
      <c r="D48" s="240"/>
      <c r="E48" s="240">
        <v>19</v>
      </c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47"/>
      <c r="R48" s="8"/>
      <c r="S48" s="7"/>
      <c r="T48" s="6">
        <v>100000</v>
      </c>
      <c r="AE48" s="63"/>
      <c r="AF48" s="59"/>
      <c r="AS48" s="64"/>
      <c r="BF48" s="64"/>
      <c r="BG48" s="64"/>
      <c r="BH48" s="191"/>
      <c r="BI48" s="191"/>
      <c r="BK48" s="172"/>
      <c r="BL48" s="28"/>
      <c r="BM48" s="28"/>
      <c r="BN48" s="28"/>
      <c r="BO48" s="28"/>
      <c r="BP48" s="28"/>
      <c r="BQ48" s="28"/>
      <c r="BR48" s="28"/>
      <c r="BS48" s="28"/>
      <c r="BT48" s="28"/>
      <c r="BU48" s="28"/>
      <c r="BV48" s="28"/>
      <c r="BW48" s="28"/>
      <c r="BX48" s="28"/>
      <c r="BY48" s="28"/>
      <c r="BZ48" s="28"/>
      <c r="CA48" s="28"/>
      <c r="CB48" s="28"/>
    </row>
    <row r="49" spans="1:80" s="6" customFormat="1" ht="15.75" x14ac:dyDescent="0.2">
      <c r="A49" s="55"/>
      <c r="C49" s="55"/>
      <c r="D49" s="240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47"/>
      <c r="R49" s="8"/>
      <c r="S49" s="7"/>
      <c r="AE49" s="63"/>
      <c r="AF49" s="59"/>
      <c r="AS49" s="64">
        <f>SUM(AS41:AS48)</f>
        <v>0</v>
      </c>
      <c r="BF49" s="64"/>
      <c r="BG49" s="64"/>
      <c r="BH49" s="191"/>
      <c r="BI49" s="191"/>
      <c r="BK49" s="172"/>
      <c r="BL49" s="28"/>
      <c r="BM49" s="28"/>
      <c r="BN49" s="28"/>
      <c r="BO49" s="28"/>
      <c r="BP49" s="28"/>
      <c r="BQ49" s="28"/>
      <c r="BR49" s="28"/>
      <c r="BS49" s="28"/>
      <c r="BT49" s="28"/>
      <c r="BU49" s="28"/>
      <c r="BV49" s="28"/>
      <c r="BW49" s="28"/>
      <c r="BX49" s="28"/>
      <c r="BY49" s="28"/>
      <c r="BZ49" s="28"/>
      <c r="CA49" s="28"/>
      <c r="CB49" s="28"/>
    </row>
    <row r="50" spans="1:80" s="6" customFormat="1" ht="15.75" x14ac:dyDescent="0.2">
      <c r="A50" s="55"/>
      <c r="C50" s="55"/>
      <c r="D50" s="240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47"/>
      <c r="R50" s="8"/>
      <c r="S50" s="7"/>
      <c r="AE50" s="63"/>
      <c r="AF50" s="59"/>
      <c r="AS50" s="64"/>
      <c r="BF50" s="64"/>
      <c r="BG50" s="64"/>
      <c r="BH50" s="191"/>
      <c r="BI50" s="191"/>
      <c r="BK50" s="172"/>
      <c r="BL50" s="28"/>
      <c r="BM50" s="28"/>
      <c r="BN50" s="28"/>
      <c r="BO50" s="28"/>
      <c r="BP50" s="28"/>
      <c r="BQ50" s="28"/>
      <c r="BR50" s="28"/>
      <c r="BS50" s="28"/>
      <c r="BT50" s="28"/>
      <c r="BU50" s="28"/>
      <c r="BV50" s="28"/>
      <c r="BW50" s="28"/>
      <c r="BX50" s="28"/>
      <c r="BY50" s="28"/>
      <c r="BZ50" s="28"/>
      <c r="CA50" s="28"/>
      <c r="CB50" s="28"/>
    </row>
    <row r="51" spans="1:80" s="6" customFormat="1" ht="15.75" x14ac:dyDescent="0.2">
      <c r="A51" s="55"/>
      <c r="C51" s="55"/>
      <c r="D51" s="240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47"/>
      <c r="R51" s="8"/>
      <c r="S51" s="7"/>
      <c r="AE51" s="63"/>
      <c r="AF51" s="59"/>
      <c r="AS51" s="64"/>
      <c r="BF51" s="64"/>
      <c r="BG51" s="64"/>
      <c r="BH51" s="191"/>
      <c r="BI51" s="191"/>
      <c r="BK51" s="172"/>
      <c r="BL51" s="28"/>
      <c r="BM51" s="28"/>
      <c r="BN51" s="28"/>
      <c r="BO51" s="28"/>
      <c r="BP51" s="28"/>
      <c r="BQ51" s="28"/>
      <c r="BR51" s="28"/>
      <c r="BS51" s="28"/>
      <c r="BT51" s="28"/>
      <c r="BU51" s="28"/>
      <c r="BV51" s="28"/>
      <c r="BW51" s="28"/>
      <c r="BX51" s="28"/>
      <c r="BY51" s="28"/>
      <c r="BZ51" s="28"/>
      <c r="CA51" s="28"/>
      <c r="CB51" s="28"/>
    </row>
    <row r="52" spans="1:80" s="6" customFormat="1" ht="15.75" x14ac:dyDescent="0.2">
      <c r="A52" s="55"/>
      <c r="C52" s="55"/>
      <c r="D52" s="240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47"/>
      <c r="R52" s="8"/>
      <c r="S52" s="7"/>
      <c r="AE52" s="63"/>
      <c r="AF52" s="59"/>
      <c r="AS52" s="64"/>
      <c r="BF52" s="64"/>
      <c r="BG52" s="64"/>
      <c r="BH52" s="191"/>
      <c r="BI52" s="191"/>
      <c r="BK52" s="172"/>
      <c r="BL52" s="28"/>
      <c r="BM52" s="28"/>
      <c r="BN52" s="28"/>
      <c r="BO52" s="28"/>
      <c r="BP52" s="28"/>
      <c r="BQ52" s="28"/>
      <c r="BR52" s="28"/>
      <c r="BS52" s="28"/>
      <c r="BT52" s="28"/>
      <c r="BU52" s="28"/>
      <c r="BV52" s="28"/>
      <c r="BW52" s="28"/>
      <c r="BX52" s="28"/>
      <c r="BY52" s="28"/>
      <c r="BZ52" s="28"/>
      <c r="CA52" s="28"/>
      <c r="CB52" s="28"/>
    </row>
    <row r="53" spans="1:80" s="6" customFormat="1" ht="15.75" x14ac:dyDescent="0.2">
      <c r="A53" s="55"/>
      <c r="C53" s="55"/>
      <c r="D53" s="240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47"/>
      <c r="R53" s="8"/>
      <c r="S53" s="7"/>
      <c r="AE53" s="63"/>
      <c r="AF53" s="59"/>
      <c r="AS53" s="64"/>
      <c r="BF53" s="64"/>
      <c r="BG53" s="64"/>
      <c r="BH53" s="191"/>
      <c r="BI53" s="191"/>
      <c r="BK53" s="172"/>
      <c r="BL53" s="28"/>
      <c r="BM53" s="28"/>
      <c r="BN53" s="28"/>
      <c r="BO53" s="28"/>
      <c r="BP53" s="28"/>
      <c r="BQ53" s="28"/>
      <c r="BR53" s="28"/>
      <c r="BS53" s="28"/>
      <c r="BT53" s="28"/>
      <c r="BU53" s="28"/>
      <c r="BV53" s="28"/>
      <c r="BW53" s="28"/>
      <c r="BX53" s="28"/>
      <c r="BY53" s="28"/>
      <c r="BZ53" s="28"/>
      <c r="CA53" s="28"/>
      <c r="CB53" s="28"/>
    </row>
    <row r="54" spans="1:80" s="6" customFormat="1" ht="15.75" x14ac:dyDescent="0.2">
      <c r="A54" s="55"/>
      <c r="C54" s="55"/>
      <c r="D54" s="240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47"/>
      <c r="R54" s="8"/>
      <c r="S54" s="7"/>
      <c r="AE54" s="63"/>
      <c r="AF54" s="59"/>
      <c r="AS54" s="64"/>
      <c r="BF54" s="64"/>
      <c r="BG54" s="64"/>
      <c r="BH54" s="191"/>
      <c r="BI54" s="191"/>
      <c r="BK54" s="172"/>
      <c r="BL54" s="28"/>
      <c r="BM54" s="28"/>
      <c r="BN54" s="28"/>
      <c r="BO54" s="28"/>
      <c r="BP54" s="28"/>
      <c r="BQ54" s="28"/>
      <c r="BR54" s="28"/>
      <c r="BS54" s="28"/>
      <c r="BT54" s="28"/>
      <c r="BU54" s="28"/>
      <c r="BV54" s="28"/>
      <c r="BW54" s="28"/>
      <c r="BX54" s="28"/>
      <c r="BY54" s="28"/>
      <c r="BZ54" s="28"/>
      <c r="CA54" s="28"/>
      <c r="CB54" s="28"/>
    </row>
    <row r="55" spans="1:80" s="6" customFormat="1" ht="15.75" x14ac:dyDescent="0.2">
      <c r="A55" s="55"/>
      <c r="C55" s="55"/>
      <c r="D55" s="240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47"/>
      <c r="R55" s="8"/>
      <c r="S55" s="7"/>
      <c r="AE55" s="63"/>
      <c r="AF55" s="59"/>
      <c r="AS55" s="64"/>
      <c r="BF55" s="64"/>
      <c r="BG55" s="64"/>
      <c r="BH55" s="191"/>
      <c r="BI55" s="191"/>
      <c r="BK55" s="172"/>
      <c r="BL55" s="28"/>
      <c r="BM55" s="28"/>
      <c r="BN55" s="28"/>
      <c r="BO55" s="28"/>
      <c r="BP55" s="28"/>
      <c r="BQ55" s="28"/>
      <c r="BR55" s="28"/>
      <c r="BS55" s="28"/>
      <c r="BT55" s="28"/>
      <c r="BU55" s="28"/>
      <c r="BV55" s="28"/>
      <c r="BW55" s="28"/>
      <c r="BX55" s="28"/>
      <c r="BY55" s="28"/>
      <c r="BZ55" s="28"/>
      <c r="CA55" s="28"/>
      <c r="CB55" s="28"/>
    </row>
    <row r="56" spans="1:80" s="6" customFormat="1" ht="15.75" x14ac:dyDescent="0.2">
      <c r="A56" s="55"/>
      <c r="C56" s="55"/>
      <c r="D56" s="240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47"/>
      <c r="R56" s="8"/>
      <c r="S56" s="7"/>
      <c r="AE56" s="63"/>
      <c r="AF56" s="59"/>
      <c r="AS56" s="64"/>
      <c r="BF56" s="64"/>
      <c r="BG56" s="64"/>
      <c r="BH56" s="191"/>
      <c r="BI56" s="191"/>
      <c r="BK56" s="172"/>
      <c r="BL56" s="28"/>
      <c r="BM56" s="28"/>
      <c r="BN56" s="28"/>
      <c r="BO56" s="28"/>
      <c r="BP56" s="28"/>
      <c r="BQ56" s="28"/>
      <c r="BR56" s="28"/>
      <c r="BS56" s="28"/>
      <c r="BT56" s="28"/>
      <c r="BU56" s="28"/>
      <c r="BV56" s="28"/>
      <c r="BW56" s="28"/>
      <c r="BX56" s="28"/>
      <c r="BY56" s="28"/>
      <c r="BZ56" s="28"/>
      <c r="CA56" s="28"/>
      <c r="CB56" s="28"/>
    </row>
    <row r="57" spans="1:80" s="6" customFormat="1" ht="15.75" x14ac:dyDescent="0.2">
      <c r="A57" s="55"/>
      <c r="C57" s="55"/>
      <c r="D57" s="240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47"/>
      <c r="R57" s="8"/>
      <c r="S57" s="7"/>
      <c r="AE57" s="63"/>
      <c r="AF57" s="59"/>
      <c r="AS57" s="64"/>
      <c r="BF57" s="64"/>
      <c r="BG57" s="64"/>
      <c r="BH57" s="191"/>
      <c r="BI57" s="191"/>
      <c r="BK57" s="172"/>
      <c r="BL57" s="28"/>
      <c r="BM57" s="28"/>
      <c r="BN57" s="28"/>
      <c r="BO57" s="28"/>
      <c r="BP57" s="28"/>
      <c r="BQ57" s="28"/>
      <c r="BR57" s="28"/>
      <c r="BS57" s="28"/>
      <c r="BT57" s="28"/>
      <c r="BU57" s="28"/>
      <c r="BV57" s="28"/>
      <c r="BW57" s="28"/>
      <c r="BX57" s="28"/>
      <c r="BY57" s="28"/>
      <c r="BZ57" s="28"/>
      <c r="CA57" s="28"/>
      <c r="CB57" s="28"/>
    </row>
    <row r="58" spans="1:80" s="6" customFormat="1" ht="15.75" x14ac:dyDescent="0.2">
      <c r="A58" s="55"/>
      <c r="C58" s="55"/>
      <c r="D58" s="240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47"/>
      <c r="R58" s="8"/>
      <c r="S58" s="7"/>
      <c r="AE58" s="63"/>
      <c r="AF58" s="59"/>
      <c r="AS58" s="64"/>
      <c r="BF58" s="64"/>
      <c r="BG58" s="64"/>
      <c r="BH58" s="191"/>
      <c r="BI58" s="191"/>
      <c r="BK58" s="172"/>
      <c r="BL58" s="28"/>
      <c r="BM58" s="28"/>
      <c r="BN58" s="28"/>
      <c r="BO58" s="28"/>
      <c r="BP58" s="28"/>
      <c r="BQ58" s="28"/>
      <c r="BR58" s="28"/>
      <c r="BS58" s="28"/>
      <c r="BT58" s="28"/>
      <c r="BU58" s="28"/>
      <c r="BV58" s="28"/>
      <c r="BW58" s="28"/>
      <c r="BX58" s="28"/>
      <c r="BY58" s="28"/>
      <c r="BZ58" s="28"/>
      <c r="CA58" s="28"/>
      <c r="CB58" s="28"/>
    </row>
    <row r="59" spans="1:80" s="6" customFormat="1" ht="15.75" x14ac:dyDescent="0.2">
      <c r="A59" s="55"/>
      <c r="C59" s="55"/>
      <c r="D59" s="240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47"/>
      <c r="R59" s="8"/>
      <c r="S59" s="7"/>
      <c r="AE59" s="63"/>
      <c r="AF59" s="59"/>
      <c r="AS59" s="64"/>
      <c r="BF59" s="64"/>
      <c r="BG59" s="64"/>
      <c r="BH59" s="191"/>
      <c r="BI59" s="191"/>
      <c r="BK59" s="172"/>
      <c r="BL59" s="28"/>
      <c r="BM59" s="28"/>
      <c r="BN59" s="28"/>
      <c r="BO59" s="28"/>
      <c r="BP59" s="28"/>
      <c r="BQ59" s="28"/>
      <c r="BR59" s="28"/>
      <c r="BS59" s="28"/>
      <c r="BT59" s="28"/>
      <c r="BU59" s="28"/>
      <c r="BV59" s="28"/>
      <c r="BW59" s="28"/>
      <c r="BX59" s="28"/>
      <c r="BY59" s="28"/>
      <c r="BZ59" s="28"/>
      <c r="CA59" s="28"/>
      <c r="CB59" s="28"/>
    </row>
    <row r="60" spans="1:80" s="6" customFormat="1" ht="15.75" x14ac:dyDescent="0.2">
      <c r="A60" s="55"/>
      <c r="C60" s="55"/>
      <c r="D60" s="240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47"/>
      <c r="R60" s="8"/>
      <c r="S60" s="7"/>
      <c r="AE60" s="63"/>
      <c r="AF60" s="59"/>
      <c r="AS60" s="64"/>
      <c r="BF60" s="64"/>
      <c r="BG60" s="64"/>
      <c r="BH60" s="191"/>
      <c r="BI60" s="191"/>
      <c r="BK60" s="172"/>
      <c r="BL60" s="28"/>
      <c r="BM60" s="28"/>
      <c r="BN60" s="28"/>
      <c r="BO60" s="28"/>
      <c r="BP60" s="28"/>
      <c r="BQ60" s="28"/>
      <c r="BR60" s="28"/>
      <c r="BS60" s="28"/>
      <c r="BT60" s="28"/>
      <c r="BU60" s="28"/>
      <c r="BV60" s="28"/>
      <c r="BW60" s="28"/>
      <c r="BX60" s="28"/>
      <c r="BY60" s="28"/>
      <c r="BZ60" s="28"/>
      <c r="CA60" s="28"/>
      <c r="CB60" s="28"/>
    </row>
    <row r="61" spans="1:80" s="6" customFormat="1" ht="15.75" x14ac:dyDescent="0.2">
      <c r="A61" s="55"/>
      <c r="C61" s="55"/>
      <c r="D61" s="240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47"/>
      <c r="R61" s="8"/>
      <c r="S61" s="7"/>
      <c r="AE61" s="63"/>
      <c r="AF61" s="59"/>
      <c r="AS61" s="64"/>
      <c r="BF61" s="64"/>
      <c r="BG61" s="64"/>
      <c r="BH61" s="191"/>
      <c r="BI61" s="191"/>
      <c r="BK61" s="172"/>
      <c r="BL61" s="28"/>
      <c r="BM61" s="28"/>
      <c r="BN61" s="28"/>
      <c r="BO61" s="28"/>
      <c r="BP61" s="28"/>
      <c r="BQ61" s="28"/>
      <c r="BR61" s="28"/>
      <c r="BS61" s="28"/>
      <c r="BT61" s="28"/>
      <c r="BU61" s="28"/>
      <c r="BV61" s="28"/>
      <c r="BW61" s="28"/>
      <c r="BX61" s="28"/>
      <c r="BY61" s="28"/>
      <c r="BZ61" s="28"/>
      <c r="CA61" s="28"/>
      <c r="CB61" s="28"/>
    </row>
    <row r="62" spans="1:80" s="6" customFormat="1" ht="15.75" x14ac:dyDescent="0.2">
      <c r="A62" s="55"/>
      <c r="C62" s="55"/>
      <c r="D62" s="240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47"/>
      <c r="R62" s="8"/>
      <c r="S62" s="7"/>
      <c r="AE62" s="63"/>
      <c r="AF62" s="59"/>
      <c r="AS62" s="64"/>
      <c r="BF62" s="64"/>
      <c r="BG62" s="64"/>
      <c r="BH62" s="191"/>
      <c r="BI62" s="191"/>
      <c r="BK62" s="172"/>
      <c r="BL62" s="28"/>
      <c r="BM62" s="28"/>
      <c r="BN62" s="28"/>
      <c r="BO62" s="28"/>
      <c r="BP62" s="28"/>
      <c r="BQ62" s="28"/>
      <c r="BR62" s="28"/>
      <c r="BS62" s="28"/>
      <c r="BT62" s="28"/>
      <c r="BU62" s="28"/>
      <c r="BV62" s="28"/>
      <c r="BW62" s="28"/>
      <c r="BX62" s="28"/>
      <c r="BY62" s="28"/>
      <c r="BZ62" s="28"/>
      <c r="CA62" s="28"/>
      <c r="CB62" s="28"/>
    </row>
    <row r="63" spans="1:80" s="6" customFormat="1" ht="15.75" x14ac:dyDescent="0.2">
      <c r="A63" s="55"/>
      <c r="C63" s="55"/>
      <c r="D63" s="240"/>
      <c r="E63" s="8">
        <v>4000</v>
      </c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47"/>
      <c r="R63" s="8"/>
      <c r="S63" s="7"/>
      <c r="T63" s="6">
        <v>300</v>
      </c>
      <c r="AE63" s="63"/>
      <c r="AF63" s="59"/>
      <c r="AS63" s="64"/>
      <c r="AT63" s="6">
        <f>SUM(AG63*4%)</f>
        <v>0</v>
      </c>
      <c r="BF63" s="64"/>
      <c r="BG63" s="64"/>
      <c r="BH63" s="191"/>
      <c r="BI63" s="191"/>
      <c r="BK63" s="172"/>
      <c r="BL63" s="28"/>
      <c r="BM63" s="28"/>
      <c r="BN63" s="28"/>
      <c r="BO63" s="28"/>
      <c r="BP63" s="28"/>
      <c r="BQ63" s="28"/>
      <c r="BR63" s="28"/>
      <c r="BS63" s="28"/>
      <c r="BT63" s="28"/>
      <c r="BU63" s="28"/>
      <c r="BV63" s="28"/>
      <c r="BW63" s="28"/>
      <c r="BX63" s="28"/>
      <c r="BY63" s="28"/>
      <c r="BZ63" s="28"/>
      <c r="CA63" s="28"/>
      <c r="CB63" s="28"/>
    </row>
    <row r="64" spans="1:80" s="6" customFormat="1" ht="15.75" x14ac:dyDescent="0.2">
      <c r="A64" s="55"/>
      <c r="C64" s="55"/>
      <c r="D64" s="240"/>
      <c r="E64" s="8">
        <v>14000</v>
      </c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47"/>
      <c r="R64" s="8"/>
      <c r="S64" s="7"/>
      <c r="T64" s="6">
        <v>300</v>
      </c>
      <c r="AE64" s="63"/>
      <c r="AF64" s="59"/>
      <c r="AS64" s="64"/>
      <c r="BF64" s="64"/>
      <c r="BG64" s="64"/>
      <c r="BH64" s="191"/>
      <c r="BI64" s="191"/>
      <c r="BK64" s="172"/>
      <c r="BL64" s="28"/>
      <c r="BM64" s="28"/>
      <c r="BN64" s="28"/>
      <c r="BO64" s="28"/>
      <c r="BP64" s="28"/>
      <c r="BQ64" s="28"/>
      <c r="BR64" s="28"/>
      <c r="BS64" s="28"/>
      <c r="BT64" s="28"/>
      <c r="BU64" s="28"/>
      <c r="BV64" s="28"/>
      <c r="BW64" s="28"/>
      <c r="BX64" s="28"/>
      <c r="BY64" s="28"/>
      <c r="BZ64" s="28"/>
      <c r="CA64" s="28"/>
      <c r="CB64" s="28"/>
    </row>
    <row r="65" spans="1:80" s="6" customFormat="1" ht="15.75" x14ac:dyDescent="0.2">
      <c r="A65" s="55"/>
      <c r="C65" s="55"/>
      <c r="D65" s="240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47"/>
      <c r="R65" s="8"/>
      <c r="S65" s="7"/>
      <c r="AE65" s="63"/>
      <c r="AF65" s="59"/>
      <c r="AS65" s="64"/>
      <c r="BF65" s="64"/>
      <c r="BG65" s="64"/>
      <c r="BH65" s="191"/>
      <c r="BI65" s="191"/>
      <c r="BK65" s="172"/>
      <c r="BL65" s="28"/>
      <c r="BM65" s="28"/>
      <c r="BN65" s="28"/>
      <c r="BO65" s="28"/>
      <c r="BP65" s="28"/>
      <c r="BQ65" s="28"/>
      <c r="BR65" s="28"/>
      <c r="BS65" s="28"/>
      <c r="BT65" s="28"/>
      <c r="BU65" s="28"/>
      <c r="BV65" s="28"/>
      <c r="BW65" s="28"/>
      <c r="BX65" s="28"/>
      <c r="BY65" s="28"/>
      <c r="BZ65" s="28"/>
      <c r="CA65" s="28"/>
      <c r="CB65" s="28"/>
    </row>
    <row r="66" spans="1:80" s="6" customFormat="1" ht="15.75" x14ac:dyDescent="0.2">
      <c r="A66" s="55"/>
      <c r="C66" s="55"/>
      <c r="D66" s="240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47"/>
      <c r="R66" s="8"/>
      <c r="S66" s="7"/>
      <c r="AE66" s="63"/>
      <c r="AF66" s="59"/>
      <c r="AS66" s="64"/>
      <c r="AT66" s="6">
        <f>SUM(AG66*4%)</f>
        <v>0</v>
      </c>
      <c r="BF66" s="64"/>
      <c r="BG66" s="64"/>
      <c r="BH66" s="191"/>
      <c r="BI66" s="191"/>
      <c r="BK66" s="172"/>
      <c r="BL66" s="28"/>
      <c r="BM66" s="28"/>
      <c r="BN66" s="28"/>
      <c r="BO66" s="28"/>
      <c r="BP66" s="28"/>
      <c r="BQ66" s="28"/>
      <c r="BR66" s="28"/>
      <c r="BS66" s="28"/>
      <c r="BT66" s="28"/>
      <c r="BU66" s="28"/>
      <c r="BV66" s="28"/>
      <c r="BW66" s="28"/>
      <c r="BX66" s="28"/>
      <c r="BY66" s="28"/>
      <c r="BZ66" s="28"/>
      <c r="CA66" s="28"/>
      <c r="CB66" s="28"/>
    </row>
    <row r="67" spans="1:80" s="6" customFormat="1" ht="15.75" x14ac:dyDescent="0.2">
      <c r="A67" s="55"/>
      <c r="C67" s="55"/>
      <c r="D67" s="240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47"/>
      <c r="R67" s="8"/>
      <c r="S67" s="7"/>
      <c r="AE67" s="63"/>
      <c r="AF67" s="59"/>
      <c r="AS67" s="64"/>
      <c r="AT67" s="6">
        <f>SUM(AG67*14%)</f>
        <v>0</v>
      </c>
      <c r="BF67" s="64"/>
      <c r="BG67" s="64"/>
      <c r="BH67" s="191"/>
      <c r="BI67" s="191"/>
      <c r="BK67" s="172"/>
      <c r="BL67" s="28"/>
      <c r="BM67" s="28"/>
      <c r="BN67" s="28"/>
      <c r="BO67" s="28"/>
      <c r="BP67" s="28"/>
      <c r="BQ67" s="28"/>
      <c r="BR67" s="28"/>
      <c r="BS67" s="28"/>
      <c r="BT67" s="28"/>
      <c r="BU67" s="28"/>
      <c r="BV67" s="28"/>
      <c r="BW67" s="28"/>
      <c r="BX67" s="28"/>
      <c r="BY67" s="28"/>
      <c r="BZ67" s="28"/>
      <c r="CA67" s="28"/>
      <c r="CB67" s="28"/>
    </row>
    <row r="68" spans="1:80" s="6" customFormat="1" ht="15.75" x14ac:dyDescent="0.2">
      <c r="A68" s="55"/>
      <c r="C68" s="55"/>
      <c r="D68" s="240"/>
      <c r="E68" s="8">
        <v>60</v>
      </c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47"/>
      <c r="R68" s="8"/>
      <c r="S68" s="7"/>
      <c r="T68" s="6">
        <v>125000</v>
      </c>
      <c r="AE68" s="63"/>
      <c r="AF68" s="59"/>
      <c r="AS68" s="64"/>
      <c r="BF68" s="64"/>
      <c r="BG68" s="64"/>
      <c r="BH68" s="191"/>
      <c r="BI68" s="191"/>
      <c r="BK68" s="172"/>
      <c r="BL68" s="28"/>
      <c r="BM68" s="28"/>
      <c r="BN68" s="28"/>
      <c r="BO68" s="28"/>
      <c r="BP68" s="28"/>
      <c r="BQ68" s="28"/>
      <c r="BR68" s="28"/>
      <c r="BS68" s="28"/>
      <c r="BT68" s="28"/>
      <c r="BU68" s="28"/>
      <c r="BV68" s="28"/>
      <c r="BW68" s="28"/>
      <c r="BX68" s="28"/>
      <c r="BY68" s="28"/>
      <c r="BZ68" s="28"/>
      <c r="CA68" s="28"/>
      <c r="CB68" s="28"/>
    </row>
    <row r="69" spans="1:80" s="6" customFormat="1" ht="15.75" x14ac:dyDescent="0.2">
      <c r="A69" s="55"/>
      <c r="C69" s="55"/>
      <c r="D69" s="240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47"/>
      <c r="R69" s="8"/>
      <c r="S69" s="7"/>
      <c r="AE69" s="63"/>
      <c r="AF69" s="59"/>
      <c r="AS69" s="64"/>
      <c r="BF69" s="64"/>
      <c r="BG69" s="64"/>
      <c r="BH69" s="191"/>
      <c r="BI69" s="191"/>
      <c r="BK69" s="172"/>
      <c r="BL69" s="28"/>
      <c r="BM69" s="28"/>
      <c r="BN69" s="28"/>
      <c r="BO69" s="28"/>
      <c r="BP69" s="28"/>
      <c r="BQ69" s="28"/>
      <c r="BR69" s="28"/>
      <c r="BS69" s="28"/>
      <c r="BT69" s="28"/>
      <c r="BU69" s="28"/>
      <c r="BV69" s="28"/>
      <c r="BW69" s="28"/>
      <c r="BX69" s="28"/>
      <c r="BY69" s="28"/>
      <c r="BZ69" s="28"/>
      <c r="CA69" s="28"/>
      <c r="CB69" s="28"/>
    </row>
    <row r="70" spans="1:80" s="6" customFormat="1" ht="15.75" x14ac:dyDescent="0.2">
      <c r="A70" s="55"/>
      <c r="C70" s="55"/>
      <c r="D70" s="240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47"/>
      <c r="R70" s="8"/>
      <c r="S70" s="7"/>
      <c r="AE70" s="63"/>
      <c r="AF70" s="59"/>
      <c r="AS70" s="64"/>
      <c r="BF70" s="64"/>
      <c r="BG70" s="64"/>
      <c r="BH70" s="191"/>
      <c r="BI70" s="191"/>
      <c r="BK70" s="172"/>
      <c r="BL70" s="28"/>
      <c r="BM70" s="28"/>
      <c r="BN70" s="28"/>
      <c r="BO70" s="28"/>
      <c r="BP70" s="28"/>
      <c r="BQ70" s="28"/>
      <c r="BR70" s="28"/>
      <c r="BS70" s="28"/>
      <c r="BT70" s="28"/>
      <c r="BU70" s="28"/>
      <c r="BV70" s="28"/>
      <c r="BW70" s="28"/>
      <c r="BX70" s="28"/>
      <c r="BY70" s="28"/>
      <c r="BZ70" s="28"/>
      <c r="CA70" s="28"/>
      <c r="CB70" s="28"/>
    </row>
    <row r="71" spans="1:80" s="6" customFormat="1" ht="15.75" x14ac:dyDescent="0.2">
      <c r="A71" s="55"/>
      <c r="C71" s="55"/>
      <c r="D71" s="240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47"/>
      <c r="R71" s="8"/>
      <c r="S71" s="7"/>
      <c r="AE71" s="63"/>
      <c r="AF71" s="59"/>
      <c r="AS71" s="64"/>
      <c r="BF71" s="64"/>
      <c r="BG71" s="64"/>
      <c r="BH71" s="191"/>
      <c r="BI71" s="191"/>
      <c r="BK71" s="172"/>
      <c r="BL71" s="28"/>
      <c r="BM71" s="28"/>
      <c r="BN71" s="28"/>
      <c r="BO71" s="28"/>
      <c r="BP71" s="28"/>
      <c r="BQ71" s="28"/>
      <c r="BR71" s="28"/>
      <c r="BS71" s="28"/>
      <c r="BT71" s="28"/>
      <c r="BU71" s="28"/>
      <c r="BV71" s="28"/>
      <c r="BW71" s="28"/>
      <c r="BX71" s="28"/>
      <c r="BY71" s="28"/>
      <c r="BZ71" s="28"/>
      <c r="CA71" s="28"/>
      <c r="CB71" s="28"/>
    </row>
    <row r="72" spans="1:80" s="6" customFormat="1" ht="15.75" x14ac:dyDescent="0.2">
      <c r="A72" s="55"/>
      <c r="C72" s="55"/>
      <c r="D72" s="240"/>
      <c r="E72" s="8">
        <v>50</v>
      </c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47"/>
      <c r="R72" s="8"/>
      <c r="S72" s="7"/>
      <c r="AE72" s="63"/>
      <c r="AF72" s="59"/>
      <c r="AS72" s="64"/>
      <c r="BF72" s="64"/>
      <c r="BG72" s="64"/>
      <c r="BH72" s="191"/>
      <c r="BI72" s="191">
        <f>SUM(BI57:BI71)</f>
        <v>0</v>
      </c>
      <c r="BK72" s="172"/>
      <c r="BL72" s="28"/>
      <c r="BM72" s="28"/>
      <c r="BN72" s="28"/>
      <c r="BO72" s="28"/>
      <c r="BP72" s="28"/>
      <c r="BQ72" s="28"/>
      <c r="BR72" s="28"/>
      <c r="BS72" s="28"/>
      <c r="BT72" s="28"/>
      <c r="BU72" s="28"/>
      <c r="BV72" s="28"/>
      <c r="BW72" s="28"/>
      <c r="BX72" s="28"/>
      <c r="BY72" s="28"/>
      <c r="BZ72" s="28"/>
      <c r="CA72" s="28"/>
      <c r="CB72" s="28"/>
    </row>
    <row r="73" spans="1:80" s="6" customFormat="1" ht="15.75" x14ac:dyDescent="0.2">
      <c r="A73" s="55"/>
      <c r="C73" s="55"/>
      <c r="D73" s="240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47"/>
      <c r="R73" s="8"/>
      <c r="S73" s="7"/>
      <c r="AE73" s="63"/>
      <c r="AF73" s="59"/>
      <c r="AS73" s="64"/>
      <c r="BF73" s="64"/>
      <c r="BG73" s="64"/>
      <c r="BH73" s="191"/>
      <c r="BI73" s="191"/>
      <c r="BK73" s="172"/>
      <c r="BL73" s="28"/>
      <c r="BM73" s="28"/>
      <c r="BN73" s="28"/>
      <c r="BO73" s="28"/>
      <c r="BP73" s="28"/>
      <c r="BQ73" s="28"/>
      <c r="BR73" s="28"/>
      <c r="BS73" s="28"/>
      <c r="BT73" s="28"/>
      <c r="BU73" s="28"/>
      <c r="BV73" s="28"/>
      <c r="BW73" s="28"/>
      <c r="BX73" s="28"/>
      <c r="BY73" s="28"/>
      <c r="BZ73" s="28"/>
      <c r="CA73" s="28"/>
      <c r="CB73" s="28"/>
    </row>
    <row r="74" spans="1:80" s="6" customFormat="1" ht="15.75" x14ac:dyDescent="0.2">
      <c r="A74" s="55"/>
      <c r="C74" s="55"/>
      <c r="D74" s="240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47"/>
      <c r="R74" s="8"/>
      <c r="S74" s="7"/>
      <c r="AE74" s="63"/>
      <c r="AF74" s="59"/>
      <c r="AS74" s="64"/>
      <c r="BF74" s="64"/>
      <c r="BG74" s="64"/>
      <c r="BH74" s="191"/>
      <c r="BI74" s="191"/>
      <c r="BK74" s="172"/>
      <c r="BL74" s="28"/>
      <c r="BM74" s="28"/>
      <c r="BN74" s="28"/>
      <c r="BO74" s="28"/>
      <c r="BP74" s="28"/>
      <c r="BQ74" s="28"/>
      <c r="BR74" s="28"/>
      <c r="BS74" s="28"/>
      <c r="BT74" s="28"/>
      <c r="BU74" s="28"/>
      <c r="BV74" s="28"/>
      <c r="BW74" s="28"/>
      <c r="BX74" s="28"/>
      <c r="BY74" s="28"/>
      <c r="BZ74" s="28"/>
      <c r="CA74" s="28"/>
      <c r="CB74" s="28"/>
    </row>
    <row r="75" spans="1:80" s="6" customFormat="1" ht="15.75" x14ac:dyDescent="0.2">
      <c r="A75" s="55"/>
      <c r="C75" s="55"/>
      <c r="D75" s="240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47"/>
      <c r="R75" s="8"/>
      <c r="S75" s="7"/>
      <c r="AE75" s="63"/>
      <c r="AF75" s="59"/>
      <c r="AS75" s="64"/>
      <c r="BF75" s="64"/>
      <c r="BG75" s="64"/>
      <c r="BH75" s="191"/>
      <c r="BI75" s="191"/>
      <c r="BK75" s="172"/>
      <c r="BL75" s="28"/>
      <c r="BM75" s="28"/>
      <c r="BN75" s="28"/>
      <c r="BO75" s="28"/>
      <c r="BP75" s="28"/>
      <c r="BQ75" s="28"/>
      <c r="BR75" s="28"/>
      <c r="BS75" s="28"/>
      <c r="BT75" s="28"/>
      <c r="BU75" s="28"/>
      <c r="BV75" s="28"/>
      <c r="BW75" s="28"/>
      <c r="BX75" s="28"/>
      <c r="BY75" s="28"/>
      <c r="BZ75" s="28"/>
      <c r="CA75" s="28"/>
      <c r="CB75" s="28"/>
    </row>
    <row r="76" spans="1:80" s="6" customFormat="1" ht="15.75" x14ac:dyDescent="0.2">
      <c r="A76" s="55"/>
      <c r="C76" s="55"/>
      <c r="D76" s="240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47"/>
      <c r="R76" s="8"/>
      <c r="S76" s="7"/>
      <c r="AE76" s="63"/>
      <c r="AF76" s="59"/>
      <c r="AS76" s="64"/>
      <c r="BF76" s="64"/>
      <c r="BG76" s="64"/>
      <c r="BH76" s="191"/>
      <c r="BI76" s="191"/>
      <c r="BK76" s="172"/>
      <c r="BL76" s="28"/>
      <c r="BM76" s="28"/>
      <c r="BN76" s="28"/>
      <c r="BO76" s="28"/>
      <c r="BP76" s="28"/>
      <c r="BQ76" s="28"/>
      <c r="BR76" s="28"/>
      <c r="BS76" s="28"/>
      <c r="BT76" s="28"/>
      <c r="BU76" s="28"/>
      <c r="BV76" s="28"/>
      <c r="BW76" s="28"/>
      <c r="BX76" s="28"/>
      <c r="BY76" s="28"/>
      <c r="BZ76" s="28"/>
      <c r="CA76" s="28"/>
      <c r="CB76" s="28"/>
    </row>
    <row r="77" spans="1:80" s="6" customFormat="1" ht="15.75" x14ac:dyDescent="0.2">
      <c r="A77" s="55"/>
      <c r="C77" s="55"/>
      <c r="D77" s="240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47"/>
      <c r="R77" s="8"/>
      <c r="S77" s="7"/>
      <c r="AE77" s="63"/>
      <c r="AF77" s="59"/>
      <c r="AS77" s="64"/>
      <c r="BF77" s="64"/>
      <c r="BG77" s="64"/>
      <c r="BH77" s="191"/>
      <c r="BI77" s="191"/>
      <c r="BK77" s="172"/>
      <c r="BL77" s="28"/>
      <c r="BM77" s="28"/>
      <c r="BN77" s="28"/>
      <c r="BO77" s="28"/>
      <c r="BP77" s="28"/>
      <c r="BQ77" s="28"/>
      <c r="BR77" s="28"/>
      <c r="BS77" s="28"/>
      <c r="BT77" s="28"/>
      <c r="BU77" s="28"/>
      <c r="BV77" s="28"/>
      <c r="BW77" s="28"/>
      <c r="BX77" s="28"/>
      <c r="BY77" s="28"/>
      <c r="BZ77" s="28"/>
      <c r="CA77" s="28"/>
      <c r="CB77" s="28"/>
    </row>
    <row r="78" spans="1:80" s="6" customFormat="1" ht="15.75" x14ac:dyDescent="0.2">
      <c r="A78" s="55"/>
      <c r="C78" s="55"/>
      <c r="D78" s="240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47"/>
      <c r="R78" s="8"/>
      <c r="S78" s="7"/>
      <c r="AE78" s="63"/>
      <c r="AF78" s="59"/>
      <c r="AS78" s="64"/>
      <c r="BF78" s="64"/>
      <c r="BG78" s="64"/>
      <c r="BH78" s="191"/>
      <c r="BI78" s="191"/>
      <c r="BK78" s="172"/>
      <c r="BL78" s="28"/>
      <c r="BM78" s="28"/>
      <c r="BN78" s="28"/>
      <c r="BO78" s="28"/>
      <c r="BP78" s="28"/>
      <c r="BQ78" s="28"/>
      <c r="BR78" s="28"/>
      <c r="BS78" s="28"/>
      <c r="BT78" s="28"/>
      <c r="BU78" s="28"/>
      <c r="BV78" s="28"/>
      <c r="BW78" s="28"/>
      <c r="BX78" s="28"/>
      <c r="BY78" s="28"/>
      <c r="BZ78" s="28"/>
      <c r="CA78" s="28"/>
      <c r="CB78" s="28"/>
    </row>
    <row r="79" spans="1:80" s="6" customFormat="1" ht="15.75" x14ac:dyDescent="0.2">
      <c r="A79" s="55"/>
      <c r="C79" s="55"/>
      <c r="D79" s="240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47"/>
      <c r="R79" s="8"/>
      <c r="S79" s="7"/>
      <c r="AE79" s="63"/>
      <c r="AF79" s="59"/>
      <c r="AS79" s="64"/>
      <c r="BF79" s="64"/>
      <c r="BG79" s="64"/>
      <c r="BH79" s="191"/>
      <c r="BI79" s="191"/>
      <c r="BK79" s="172"/>
      <c r="BL79" s="28"/>
      <c r="BM79" s="28"/>
      <c r="BN79" s="28"/>
      <c r="BO79" s="28"/>
      <c r="BP79" s="28"/>
      <c r="BQ79" s="28"/>
      <c r="BR79" s="28"/>
      <c r="BS79" s="28"/>
      <c r="BT79" s="28"/>
      <c r="BU79" s="28"/>
      <c r="BV79" s="28"/>
      <c r="BW79" s="28"/>
      <c r="BX79" s="28"/>
      <c r="BY79" s="28"/>
      <c r="BZ79" s="28"/>
      <c r="CA79" s="28"/>
      <c r="CB79" s="28"/>
    </row>
    <row r="80" spans="1:80" s="6" customFormat="1" ht="15.75" x14ac:dyDescent="0.2">
      <c r="A80" s="55"/>
      <c r="C80" s="55"/>
      <c r="D80" s="240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47"/>
      <c r="R80" s="8"/>
      <c r="S80" s="7"/>
      <c r="AE80" s="63"/>
      <c r="AF80" s="59"/>
      <c r="AS80" s="64">
        <f>SUM(AS66:AS79)</f>
        <v>0</v>
      </c>
      <c r="AT80" s="6">
        <f>SUM(AT66:AT79)</f>
        <v>0</v>
      </c>
      <c r="BF80" s="64"/>
      <c r="BG80" s="64"/>
      <c r="BH80" s="191"/>
      <c r="BI80" s="191"/>
      <c r="BK80" s="172"/>
      <c r="BL80" s="28"/>
      <c r="BM80" s="28"/>
      <c r="BN80" s="28"/>
      <c r="BO80" s="28"/>
      <c r="BP80" s="28"/>
      <c r="BQ80" s="28"/>
      <c r="BR80" s="28"/>
      <c r="BS80" s="28"/>
      <c r="BT80" s="28"/>
      <c r="BU80" s="28"/>
      <c r="BV80" s="28"/>
      <c r="BW80" s="28"/>
      <c r="BX80" s="28"/>
      <c r="BY80" s="28"/>
      <c r="BZ80" s="28"/>
      <c r="CA80" s="28"/>
      <c r="CB80" s="28"/>
    </row>
    <row r="81" spans="1:80" s="6" customFormat="1" ht="15.75" x14ac:dyDescent="0.2">
      <c r="A81" s="55"/>
      <c r="C81" s="55"/>
      <c r="D81" s="240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47"/>
      <c r="R81" s="8"/>
      <c r="S81" s="7"/>
      <c r="AE81" s="63"/>
      <c r="AF81" s="59"/>
      <c r="AS81" s="64"/>
      <c r="BF81" s="64"/>
      <c r="BG81" s="64"/>
      <c r="BH81" s="191"/>
      <c r="BI81" s="191"/>
      <c r="BK81" s="172"/>
      <c r="BL81" s="28"/>
      <c r="BM81" s="28"/>
      <c r="BN81" s="28"/>
      <c r="BO81" s="28"/>
      <c r="BP81" s="28"/>
      <c r="BQ81" s="28"/>
      <c r="BR81" s="28"/>
      <c r="BS81" s="28"/>
      <c r="BT81" s="28"/>
      <c r="BU81" s="28"/>
      <c r="BV81" s="28"/>
      <c r="BW81" s="28"/>
      <c r="BX81" s="28"/>
      <c r="BY81" s="28"/>
      <c r="BZ81" s="28"/>
      <c r="CA81" s="28"/>
      <c r="CB81" s="28"/>
    </row>
    <row r="82" spans="1:80" s="6" customFormat="1" ht="15.75" x14ac:dyDescent="0.2">
      <c r="A82" s="55"/>
      <c r="C82" s="55"/>
      <c r="D82" s="240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47"/>
      <c r="R82" s="8"/>
      <c r="S82" s="7"/>
      <c r="AE82" s="63"/>
      <c r="AF82" s="59"/>
      <c r="AS82" s="64"/>
      <c r="AT82" s="6">
        <f>SUM(AG80+AT80)</f>
        <v>0</v>
      </c>
      <c r="BF82" s="64"/>
      <c r="BG82" s="64"/>
      <c r="BH82" s="191"/>
      <c r="BI82" s="191"/>
      <c r="BK82" s="172"/>
      <c r="BL82" s="28"/>
      <c r="BM82" s="28"/>
      <c r="BN82" s="28"/>
      <c r="BO82" s="28"/>
      <c r="BP82" s="28"/>
      <c r="BQ82" s="28"/>
      <c r="BR82" s="28"/>
      <c r="BS82" s="28"/>
      <c r="BT82" s="28"/>
      <c r="BU82" s="28"/>
      <c r="BV82" s="28"/>
      <c r="BW82" s="28"/>
      <c r="BX82" s="28"/>
      <c r="BY82" s="28"/>
      <c r="BZ82" s="28"/>
      <c r="CA82" s="28"/>
      <c r="CB82" s="28"/>
    </row>
    <row r="83" spans="1:80" s="6" customFormat="1" ht="15.75" x14ac:dyDescent="0.2">
      <c r="A83" s="55"/>
      <c r="C83" s="55"/>
      <c r="D83" s="240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47"/>
      <c r="R83" s="8"/>
      <c r="S83" s="7"/>
      <c r="AE83" s="63"/>
      <c r="AF83" s="59"/>
      <c r="AS83" s="64"/>
      <c r="BF83" s="64"/>
      <c r="BG83" s="64"/>
      <c r="BH83" s="191"/>
      <c r="BI83" s="191"/>
      <c r="BK83" s="172"/>
      <c r="BL83" s="28"/>
      <c r="BM83" s="28"/>
      <c r="BN83" s="28"/>
      <c r="BO83" s="28"/>
      <c r="BP83" s="28"/>
      <c r="BQ83" s="28"/>
      <c r="BR83" s="28"/>
      <c r="BS83" s="28"/>
      <c r="BT83" s="28"/>
      <c r="BU83" s="28"/>
      <c r="BV83" s="28"/>
      <c r="BW83" s="28"/>
      <c r="BX83" s="28"/>
      <c r="BY83" s="28"/>
      <c r="BZ83" s="28"/>
      <c r="CA83" s="28"/>
      <c r="CB83" s="28"/>
    </row>
    <row r="84" spans="1:80" s="6" customFormat="1" ht="15.75" x14ac:dyDescent="0.2">
      <c r="A84" s="55"/>
      <c r="C84" s="55"/>
      <c r="D84" s="240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47"/>
      <c r="R84" s="8"/>
      <c r="S84" s="7"/>
      <c r="AE84" s="63"/>
      <c r="AF84" s="59"/>
      <c r="AS84" s="64"/>
      <c r="AT84" s="6">
        <f>AT82+AT60</f>
        <v>0</v>
      </c>
      <c r="BF84" s="64"/>
      <c r="BG84" s="64"/>
      <c r="BH84" s="191"/>
      <c r="BI84" s="191"/>
      <c r="BK84" s="172"/>
      <c r="BL84" s="28"/>
      <c r="BM84" s="28"/>
      <c r="BN84" s="28"/>
      <c r="BO84" s="28"/>
      <c r="BP84" s="28"/>
      <c r="BQ84" s="28"/>
      <c r="BR84" s="28"/>
      <c r="BS84" s="28"/>
      <c r="BT84" s="28"/>
      <c r="BU84" s="28"/>
      <c r="BV84" s="28"/>
      <c r="BW84" s="28"/>
      <c r="BX84" s="28"/>
      <c r="BY84" s="28"/>
      <c r="BZ84" s="28"/>
      <c r="CA84" s="28"/>
      <c r="CB84" s="28"/>
    </row>
    <row r="85" spans="1:80" s="6" customFormat="1" ht="15.75" x14ac:dyDescent="0.2">
      <c r="A85" s="55"/>
      <c r="C85" s="55"/>
      <c r="D85" s="240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47"/>
      <c r="R85" s="8"/>
      <c r="S85" s="7"/>
      <c r="AE85" s="63"/>
      <c r="AF85" s="59"/>
      <c r="AS85" s="64"/>
      <c r="BF85" s="64"/>
      <c r="BG85" s="64"/>
      <c r="BH85" s="191"/>
      <c r="BI85" s="191"/>
      <c r="BK85" s="172"/>
      <c r="BL85" s="28"/>
      <c r="BM85" s="28"/>
      <c r="BN85" s="28"/>
      <c r="BO85" s="28"/>
      <c r="BP85" s="28"/>
      <c r="BQ85" s="28"/>
      <c r="BR85" s="28"/>
      <c r="BS85" s="28"/>
      <c r="BT85" s="28"/>
      <c r="BU85" s="28"/>
      <c r="BV85" s="28"/>
      <c r="BW85" s="28"/>
      <c r="BX85" s="28"/>
      <c r="BY85" s="28"/>
      <c r="BZ85" s="28"/>
      <c r="CA85" s="28"/>
      <c r="CB85" s="28"/>
    </row>
    <row r="86" spans="1:80" s="6" customFormat="1" ht="15.75" x14ac:dyDescent="0.2">
      <c r="A86" s="55"/>
      <c r="C86" s="55"/>
      <c r="D86" s="240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47"/>
      <c r="R86" s="8"/>
      <c r="S86" s="7"/>
      <c r="AE86" s="63"/>
      <c r="AF86" s="59"/>
      <c r="AS86" s="64"/>
      <c r="BF86" s="64"/>
      <c r="BG86" s="64"/>
      <c r="BH86" s="191"/>
      <c r="BI86" s="191"/>
      <c r="BK86" s="172"/>
      <c r="BL86" s="28"/>
      <c r="BM86" s="28"/>
      <c r="BN86" s="28"/>
      <c r="BO86" s="28"/>
      <c r="BP86" s="28"/>
      <c r="BQ86" s="28"/>
      <c r="BR86" s="28"/>
      <c r="BS86" s="28"/>
      <c r="BT86" s="28"/>
      <c r="BU86" s="28"/>
      <c r="BV86" s="28"/>
      <c r="BW86" s="28"/>
      <c r="BX86" s="28"/>
      <c r="BY86" s="28"/>
      <c r="BZ86" s="28"/>
      <c r="CA86" s="28"/>
      <c r="CB86" s="28"/>
    </row>
    <row r="87" spans="1:80" s="6" customFormat="1" ht="15.75" x14ac:dyDescent="0.2">
      <c r="A87" s="55"/>
      <c r="C87" s="55"/>
      <c r="D87" s="240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47"/>
      <c r="R87" s="8"/>
      <c r="S87" s="7"/>
      <c r="AE87" s="63"/>
      <c r="AF87" s="59"/>
      <c r="AS87" s="64"/>
      <c r="BF87" s="64"/>
      <c r="BG87" s="64"/>
      <c r="BH87" s="191"/>
      <c r="BI87" s="191"/>
      <c r="BK87" s="172"/>
      <c r="BL87" s="28"/>
      <c r="BM87" s="28"/>
      <c r="BN87" s="28"/>
      <c r="BO87" s="28"/>
      <c r="BP87" s="28"/>
      <c r="BQ87" s="28"/>
      <c r="BR87" s="28"/>
      <c r="BS87" s="28"/>
      <c r="BT87" s="28"/>
      <c r="BU87" s="28"/>
      <c r="BV87" s="28"/>
      <c r="BW87" s="28"/>
      <c r="BX87" s="28"/>
      <c r="BY87" s="28"/>
      <c r="BZ87" s="28"/>
      <c r="CA87" s="28"/>
      <c r="CB87" s="28"/>
    </row>
    <row r="88" spans="1:80" s="6" customFormat="1" ht="15.75" x14ac:dyDescent="0.2">
      <c r="A88" s="55"/>
      <c r="C88" s="55"/>
      <c r="D88" s="240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47"/>
      <c r="R88" s="8"/>
      <c r="S88" s="7"/>
      <c r="AE88" s="63"/>
      <c r="AF88" s="59"/>
      <c r="AS88" s="64"/>
      <c r="BF88" s="64"/>
      <c r="BG88" s="64"/>
      <c r="BH88" s="191"/>
      <c r="BI88" s="191"/>
      <c r="BK88" s="172"/>
      <c r="BL88" s="28"/>
      <c r="BM88" s="28"/>
      <c r="BN88" s="28"/>
      <c r="BO88" s="28"/>
      <c r="BP88" s="28"/>
      <c r="BQ88" s="28"/>
      <c r="BR88" s="28"/>
      <c r="BS88" s="28"/>
      <c r="BT88" s="28"/>
      <c r="BU88" s="28"/>
      <c r="BV88" s="28"/>
      <c r="BW88" s="28"/>
      <c r="BX88" s="28"/>
      <c r="BY88" s="28"/>
      <c r="BZ88" s="28"/>
      <c r="CA88" s="28"/>
      <c r="CB88" s="28"/>
    </row>
    <row r="89" spans="1:80" s="6" customFormat="1" ht="15.75" x14ac:dyDescent="0.2">
      <c r="A89" s="55"/>
      <c r="C89" s="55"/>
      <c r="D89" s="240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47"/>
      <c r="R89" s="8"/>
      <c r="S89" s="7"/>
      <c r="AE89" s="63"/>
      <c r="AF89" s="59"/>
      <c r="AS89" s="64"/>
      <c r="BF89" s="64"/>
      <c r="BG89" s="64"/>
      <c r="BH89" s="191"/>
      <c r="BI89" s="191"/>
      <c r="BK89" s="172"/>
      <c r="BL89" s="28"/>
      <c r="BM89" s="28"/>
      <c r="BN89" s="28"/>
      <c r="BO89" s="28"/>
      <c r="BP89" s="28"/>
      <c r="BQ89" s="28"/>
      <c r="BR89" s="28"/>
      <c r="BS89" s="28"/>
      <c r="BT89" s="28"/>
      <c r="BU89" s="28"/>
      <c r="BV89" s="28"/>
      <c r="BW89" s="28"/>
      <c r="BX89" s="28"/>
      <c r="BY89" s="28"/>
      <c r="BZ89" s="28"/>
      <c r="CA89" s="28"/>
      <c r="CB89" s="28"/>
    </row>
    <row r="90" spans="1:80" s="6" customFormat="1" ht="15.75" x14ac:dyDescent="0.2">
      <c r="A90" s="55"/>
      <c r="C90" s="55"/>
      <c r="D90" s="240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47"/>
      <c r="R90" s="8"/>
      <c r="S90" s="7"/>
      <c r="AE90" s="63"/>
      <c r="AF90" s="59"/>
      <c r="AS90" s="64"/>
      <c r="BF90" s="64"/>
      <c r="BG90" s="64"/>
      <c r="BH90" s="191"/>
      <c r="BI90" s="191"/>
      <c r="BK90" s="172"/>
      <c r="BL90" s="28"/>
      <c r="BM90" s="28"/>
      <c r="BN90" s="28"/>
      <c r="BO90" s="28"/>
      <c r="BP90" s="28"/>
      <c r="BQ90" s="28"/>
      <c r="BR90" s="28"/>
      <c r="BS90" s="28"/>
      <c r="BT90" s="28"/>
      <c r="BU90" s="28"/>
      <c r="BV90" s="28"/>
      <c r="BW90" s="28"/>
      <c r="BX90" s="28"/>
      <c r="BY90" s="28"/>
      <c r="BZ90" s="28"/>
      <c r="CA90" s="28"/>
      <c r="CB90" s="28"/>
    </row>
    <row r="91" spans="1:80" s="6" customFormat="1" ht="15.75" x14ac:dyDescent="0.2">
      <c r="A91" s="55"/>
      <c r="C91" s="55"/>
      <c r="D91" s="240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47"/>
      <c r="R91" s="8"/>
      <c r="S91" s="7"/>
      <c r="AE91" s="63"/>
      <c r="AF91" s="59"/>
      <c r="AS91" s="64"/>
      <c r="BF91" s="64"/>
      <c r="BG91" s="64"/>
      <c r="BH91" s="191"/>
      <c r="BI91" s="191"/>
      <c r="BK91" s="172"/>
      <c r="BL91" s="28"/>
      <c r="BM91" s="28"/>
      <c r="BN91" s="28"/>
      <c r="BO91" s="28"/>
      <c r="BP91" s="28"/>
      <c r="BQ91" s="28"/>
      <c r="BR91" s="28"/>
      <c r="BS91" s="28"/>
      <c r="BT91" s="28"/>
      <c r="BU91" s="28"/>
      <c r="BV91" s="28"/>
      <c r="BW91" s="28"/>
      <c r="BX91" s="28"/>
      <c r="BY91" s="28"/>
      <c r="BZ91" s="28"/>
      <c r="CA91" s="28"/>
      <c r="CB91" s="28"/>
    </row>
    <row r="92" spans="1:80" s="6" customFormat="1" ht="15.75" x14ac:dyDescent="0.2">
      <c r="A92" s="55"/>
      <c r="C92" s="55"/>
      <c r="D92" s="240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47"/>
      <c r="R92" s="8"/>
      <c r="S92" s="7"/>
      <c r="AE92" s="63"/>
      <c r="AF92" s="59"/>
      <c r="AS92" s="64"/>
      <c r="BF92" s="64"/>
      <c r="BG92" s="64"/>
      <c r="BH92" s="191"/>
      <c r="BI92" s="191"/>
      <c r="BK92" s="172"/>
      <c r="BL92" s="28"/>
      <c r="BM92" s="28"/>
      <c r="BN92" s="28"/>
      <c r="BO92" s="28"/>
      <c r="BP92" s="28"/>
      <c r="BQ92" s="28"/>
      <c r="BR92" s="28"/>
      <c r="BS92" s="28"/>
      <c r="BT92" s="28"/>
      <c r="BU92" s="28"/>
      <c r="BV92" s="28"/>
      <c r="BW92" s="28"/>
      <c r="BX92" s="28"/>
      <c r="BY92" s="28"/>
      <c r="BZ92" s="28"/>
      <c r="CA92" s="28"/>
      <c r="CB92" s="28"/>
    </row>
    <row r="93" spans="1:80" s="6" customFormat="1" ht="15.75" x14ac:dyDescent="0.2">
      <c r="A93" s="55"/>
      <c r="C93" s="55"/>
      <c r="D93" s="240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47"/>
      <c r="R93" s="8"/>
      <c r="S93" s="7"/>
      <c r="AE93" s="63"/>
      <c r="AF93" s="59"/>
      <c r="AS93" s="64"/>
      <c r="BF93" s="64"/>
      <c r="BG93" s="64"/>
      <c r="BH93" s="191"/>
      <c r="BI93" s="191"/>
      <c r="BK93" s="172"/>
      <c r="BL93" s="28"/>
      <c r="BM93" s="28"/>
      <c r="BN93" s="28"/>
      <c r="BO93" s="28"/>
      <c r="BP93" s="28"/>
      <c r="BQ93" s="28"/>
      <c r="BR93" s="28"/>
      <c r="BS93" s="28"/>
      <c r="BT93" s="28"/>
      <c r="BU93" s="28"/>
      <c r="BV93" s="28"/>
      <c r="BW93" s="28"/>
      <c r="BX93" s="28"/>
      <c r="BY93" s="28"/>
      <c r="BZ93" s="28"/>
      <c r="CA93" s="28"/>
      <c r="CB93" s="28"/>
    </row>
    <row r="94" spans="1:80" s="6" customFormat="1" ht="15.75" x14ac:dyDescent="0.2">
      <c r="A94" s="55"/>
      <c r="C94" s="55"/>
      <c r="D94" s="240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47"/>
      <c r="R94" s="8"/>
      <c r="S94" s="7"/>
      <c r="AE94" s="63"/>
      <c r="AF94" s="59"/>
      <c r="AG94" s="64">
        <f>SUM(AG92+AG80+AG58)</f>
        <v>0</v>
      </c>
      <c r="AS94" s="64"/>
      <c r="BF94" s="64"/>
      <c r="BG94" s="64"/>
      <c r="BH94" s="191"/>
      <c r="BI94" s="191"/>
      <c r="BK94" s="172"/>
      <c r="BL94" s="28"/>
      <c r="BM94" s="28"/>
      <c r="BN94" s="28"/>
      <c r="BO94" s="28"/>
      <c r="BP94" s="28"/>
      <c r="BQ94" s="28"/>
      <c r="BR94" s="28"/>
      <c r="BS94" s="28"/>
      <c r="BT94" s="28"/>
      <c r="BU94" s="28"/>
      <c r="BV94" s="28"/>
      <c r="BW94" s="28"/>
      <c r="BX94" s="28"/>
      <c r="BY94" s="28"/>
      <c r="BZ94" s="28"/>
      <c r="CA94" s="28"/>
      <c r="CB94" s="28"/>
    </row>
    <row r="95" spans="1:80" s="6" customFormat="1" ht="15.75" x14ac:dyDescent="0.2">
      <c r="A95" s="55"/>
      <c r="C95" s="55"/>
      <c r="D95" s="240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47"/>
      <c r="R95" s="8"/>
      <c r="S95" s="7"/>
      <c r="AE95" s="63"/>
      <c r="AF95" s="59"/>
      <c r="AS95" s="64"/>
      <c r="BF95" s="64"/>
      <c r="BG95" s="64"/>
      <c r="BH95" s="191"/>
      <c r="BI95" s="191"/>
      <c r="BK95" s="172"/>
      <c r="BL95" s="28"/>
      <c r="BM95" s="28"/>
      <c r="BN95" s="28"/>
      <c r="BO95" s="28"/>
      <c r="BP95" s="28"/>
      <c r="BQ95" s="28"/>
      <c r="BR95" s="28"/>
      <c r="BS95" s="28"/>
      <c r="BT95" s="28"/>
      <c r="BU95" s="28"/>
      <c r="BV95" s="28"/>
      <c r="BW95" s="28"/>
      <c r="BX95" s="28"/>
      <c r="BY95" s="28"/>
      <c r="BZ95" s="28"/>
      <c r="CA95" s="28"/>
      <c r="CB95" s="28"/>
    </row>
    <row r="96" spans="1:80" s="6" customFormat="1" ht="15.75" x14ac:dyDescent="0.2">
      <c r="A96" s="55"/>
      <c r="C96" s="55"/>
      <c r="D96" s="240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47"/>
      <c r="R96" s="8"/>
      <c r="S96" s="7"/>
      <c r="AE96" s="63"/>
      <c r="AF96" s="59"/>
      <c r="AS96" s="64"/>
      <c r="BF96" s="64"/>
      <c r="BG96" s="64"/>
      <c r="BH96" s="191"/>
      <c r="BI96" s="191"/>
      <c r="BK96" s="172"/>
      <c r="BL96" s="28"/>
      <c r="BM96" s="28"/>
      <c r="BN96" s="28"/>
      <c r="BO96" s="28"/>
      <c r="BP96" s="28"/>
      <c r="BQ96" s="28"/>
      <c r="BR96" s="28"/>
      <c r="BS96" s="28"/>
      <c r="BT96" s="28"/>
      <c r="BU96" s="28"/>
      <c r="BV96" s="28"/>
      <c r="BW96" s="28"/>
      <c r="BX96" s="28"/>
      <c r="BY96" s="28"/>
      <c r="BZ96" s="28"/>
      <c r="CA96" s="28"/>
      <c r="CB96" s="28"/>
    </row>
    <row r="97" spans="1:80" s="6" customFormat="1" ht="15.75" x14ac:dyDescent="0.2">
      <c r="A97" s="55"/>
      <c r="C97" s="55"/>
      <c r="D97" s="240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47"/>
      <c r="R97" s="8"/>
      <c r="S97" s="7"/>
      <c r="AE97" s="63"/>
      <c r="AF97" s="59"/>
      <c r="AS97" s="64"/>
      <c r="BF97" s="64"/>
      <c r="BG97" s="64"/>
      <c r="BH97" s="191"/>
      <c r="BI97" s="191"/>
      <c r="BK97" s="172"/>
      <c r="BL97" s="28"/>
      <c r="BM97" s="28"/>
      <c r="BN97" s="28"/>
      <c r="BO97" s="28"/>
      <c r="BP97" s="28"/>
      <c r="BQ97" s="28"/>
      <c r="BR97" s="28"/>
      <c r="BS97" s="28"/>
      <c r="BT97" s="28"/>
      <c r="BU97" s="28"/>
      <c r="BV97" s="28"/>
      <c r="BW97" s="28"/>
      <c r="BX97" s="28"/>
      <c r="BY97" s="28"/>
      <c r="BZ97" s="28"/>
      <c r="CA97" s="28"/>
      <c r="CB97" s="28"/>
    </row>
    <row r="98" spans="1:80" s="6" customFormat="1" ht="15.75" x14ac:dyDescent="0.2">
      <c r="A98" s="55"/>
      <c r="C98" s="55"/>
      <c r="D98" s="240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47"/>
      <c r="R98" s="8"/>
      <c r="S98" s="7"/>
      <c r="AE98" s="63"/>
      <c r="AF98" s="59"/>
      <c r="AS98" s="64"/>
      <c r="BF98" s="64"/>
      <c r="BG98" s="64"/>
      <c r="BH98" s="191"/>
      <c r="BI98" s="191"/>
      <c r="BK98" s="172"/>
      <c r="BL98" s="28"/>
      <c r="BM98" s="28"/>
      <c r="BN98" s="28"/>
      <c r="BO98" s="28"/>
      <c r="BP98" s="28"/>
      <c r="BQ98" s="28"/>
      <c r="BR98" s="28"/>
      <c r="BS98" s="28"/>
      <c r="BT98" s="28"/>
      <c r="BU98" s="28"/>
      <c r="BV98" s="28"/>
      <c r="BW98" s="28"/>
      <c r="BX98" s="28"/>
      <c r="BY98" s="28"/>
      <c r="BZ98" s="28"/>
      <c r="CA98" s="28"/>
      <c r="CB98" s="28"/>
    </row>
    <row r="99" spans="1:80" s="6" customFormat="1" ht="15.75" x14ac:dyDescent="0.2">
      <c r="A99" s="55"/>
      <c r="C99" s="55"/>
      <c r="D99" s="240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47"/>
      <c r="R99" s="8"/>
      <c r="S99" s="7"/>
      <c r="AE99" s="63"/>
      <c r="AF99" s="59"/>
      <c r="AS99" s="64"/>
      <c r="BF99" s="64"/>
      <c r="BG99" s="64"/>
      <c r="BH99" s="191"/>
      <c r="BI99" s="191"/>
      <c r="BK99" s="172"/>
      <c r="BL99" s="28"/>
      <c r="BM99" s="28"/>
      <c r="BN99" s="28"/>
      <c r="BO99" s="28"/>
      <c r="BP99" s="28"/>
      <c r="BQ99" s="28"/>
      <c r="BR99" s="28"/>
      <c r="BS99" s="28"/>
      <c r="BT99" s="28"/>
      <c r="BU99" s="28"/>
      <c r="BV99" s="28"/>
      <c r="BW99" s="28"/>
      <c r="BX99" s="28"/>
      <c r="BY99" s="28"/>
      <c r="BZ99" s="28"/>
      <c r="CA99" s="28"/>
      <c r="CB99" s="28"/>
    </row>
    <row r="100" spans="1:80" s="6" customFormat="1" ht="15.75" x14ac:dyDescent="0.2">
      <c r="A100" s="55"/>
      <c r="C100" s="55"/>
      <c r="D100" s="240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47"/>
      <c r="R100" s="8"/>
      <c r="S100" s="7"/>
      <c r="AE100" s="63"/>
      <c r="AF100" s="59"/>
      <c r="AS100" s="64"/>
      <c r="BF100" s="64"/>
      <c r="BG100" s="64"/>
      <c r="BH100" s="191"/>
      <c r="BI100" s="191"/>
      <c r="BK100" s="172"/>
      <c r="BL100" s="28"/>
      <c r="BM100" s="28"/>
      <c r="BN100" s="28"/>
      <c r="BO100" s="28"/>
      <c r="BP100" s="28"/>
      <c r="BQ100" s="28"/>
      <c r="BR100" s="28"/>
      <c r="BS100" s="28"/>
      <c r="BT100" s="28"/>
      <c r="BU100" s="28"/>
      <c r="BV100" s="28"/>
      <c r="BW100" s="28"/>
      <c r="BX100" s="28"/>
      <c r="BY100" s="28"/>
      <c r="BZ100" s="28"/>
      <c r="CA100" s="28"/>
      <c r="CB100" s="28"/>
    </row>
    <row r="101" spans="1:80" s="6" customFormat="1" ht="15.75" x14ac:dyDescent="0.2">
      <c r="A101" s="55"/>
      <c r="C101" s="55"/>
      <c r="D101" s="240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47"/>
      <c r="R101" s="8"/>
      <c r="S101" s="7"/>
      <c r="AE101" s="63"/>
      <c r="AF101" s="59"/>
      <c r="AS101" s="64"/>
      <c r="BF101" s="64"/>
      <c r="BG101" s="64"/>
      <c r="BH101" s="191"/>
      <c r="BI101" s="191"/>
      <c r="BK101" s="172"/>
      <c r="BL101" s="28"/>
      <c r="BM101" s="28"/>
      <c r="BN101" s="28"/>
      <c r="BO101" s="28"/>
      <c r="BP101" s="28"/>
      <c r="BQ101" s="28"/>
      <c r="BR101" s="28"/>
      <c r="BS101" s="28"/>
      <c r="BT101" s="28"/>
      <c r="BU101" s="28"/>
      <c r="BV101" s="28"/>
      <c r="BW101" s="28"/>
      <c r="BX101" s="28"/>
      <c r="BY101" s="28"/>
      <c r="BZ101" s="28"/>
      <c r="CA101" s="28"/>
      <c r="CB101" s="28"/>
    </row>
    <row r="102" spans="1:80" s="6" customFormat="1" ht="15.75" x14ac:dyDescent="0.2">
      <c r="A102" s="55"/>
      <c r="C102" s="55"/>
      <c r="D102" s="240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47"/>
      <c r="R102" s="8"/>
      <c r="S102" s="7"/>
      <c r="AE102" s="63"/>
      <c r="AF102" s="59"/>
      <c r="AS102" s="64"/>
      <c r="BF102" s="64"/>
      <c r="BG102" s="64"/>
      <c r="BH102" s="191"/>
      <c r="BI102" s="191"/>
      <c r="BK102" s="172"/>
      <c r="BL102" s="28"/>
      <c r="BM102" s="28"/>
      <c r="BN102" s="28"/>
      <c r="BO102" s="28"/>
      <c r="BP102" s="28"/>
      <c r="BQ102" s="28"/>
      <c r="BR102" s="28"/>
      <c r="BS102" s="28"/>
      <c r="BT102" s="28"/>
      <c r="BU102" s="28"/>
      <c r="BV102" s="28"/>
      <c r="BW102" s="28"/>
      <c r="BX102" s="28"/>
      <c r="BY102" s="28"/>
      <c r="BZ102" s="28"/>
      <c r="CA102" s="28"/>
      <c r="CB102" s="28"/>
    </row>
    <row r="103" spans="1:80" s="6" customFormat="1" ht="15.75" x14ac:dyDescent="0.2">
      <c r="A103" s="55"/>
      <c r="C103" s="55"/>
      <c r="D103" s="240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47"/>
      <c r="R103" s="8"/>
      <c r="S103" s="7"/>
      <c r="AE103" s="63"/>
      <c r="AF103" s="59"/>
      <c r="AS103" s="64"/>
      <c r="BF103" s="64"/>
      <c r="BG103" s="64"/>
      <c r="BH103" s="191"/>
      <c r="BI103" s="191"/>
      <c r="BK103" s="172"/>
      <c r="BL103" s="28"/>
      <c r="BM103" s="28"/>
      <c r="BN103" s="28"/>
      <c r="BO103" s="28"/>
      <c r="BP103" s="28"/>
      <c r="BQ103" s="28"/>
      <c r="BR103" s="28"/>
      <c r="BS103" s="28"/>
      <c r="BT103" s="28"/>
      <c r="BU103" s="28"/>
      <c r="BV103" s="28"/>
      <c r="BW103" s="28"/>
      <c r="BX103" s="28"/>
      <c r="BY103" s="28"/>
      <c r="BZ103" s="28"/>
      <c r="CA103" s="28"/>
      <c r="CB103" s="28"/>
    </row>
    <row r="104" spans="1:80" s="6" customFormat="1" ht="15.75" x14ac:dyDescent="0.2">
      <c r="A104" s="55"/>
      <c r="C104" s="55"/>
      <c r="D104" s="240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47"/>
      <c r="R104" s="8"/>
      <c r="S104" s="7"/>
      <c r="AE104" s="63"/>
      <c r="AF104" s="59"/>
      <c r="AS104" s="64"/>
      <c r="BF104" s="64"/>
      <c r="BG104" s="64"/>
      <c r="BH104" s="191"/>
      <c r="BI104" s="191"/>
      <c r="BK104" s="172"/>
      <c r="BL104" s="28"/>
      <c r="BM104" s="28"/>
      <c r="BN104" s="28"/>
      <c r="BO104" s="28"/>
      <c r="BP104" s="28"/>
      <c r="BQ104" s="28"/>
      <c r="BR104" s="28"/>
      <c r="BS104" s="28"/>
      <c r="BT104" s="28"/>
      <c r="BU104" s="28"/>
      <c r="BV104" s="28"/>
      <c r="BW104" s="28"/>
      <c r="BX104" s="28"/>
      <c r="BY104" s="28"/>
      <c r="BZ104" s="28"/>
      <c r="CA104" s="28"/>
      <c r="CB104" s="28"/>
    </row>
    <row r="105" spans="1:80" s="6" customFormat="1" ht="15.75" x14ac:dyDescent="0.2">
      <c r="A105" s="55"/>
      <c r="C105" s="55"/>
      <c r="D105" s="240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47"/>
      <c r="R105" s="8"/>
      <c r="S105" s="7"/>
      <c r="AE105" s="63"/>
      <c r="AF105" s="59"/>
      <c r="AS105" s="64"/>
      <c r="BF105" s="64"/>
      <c r="BG105" s="64"/>
      <c r="BH105" s="191"/>
      <c r="BI105" s="191"/>
      <c r="BK105" s="172"/>
      <c r="BL105" s="28"/>
      <c r="BM105" s="28"/>
      <c r="BN105" s="28"/>
      <c r="BO105" s="28"/>
      <c r="BP105" s="28"/>
      <c r="BQ105" s="28"/>
      <c r="BR105" s="28"/>
      <c r="BS105" s="28"/>
      <c r="BT105" s="28"/>
      <c r="BU105" s="28"/>
      <c r="BV105" s="28"/>
      <c r="BW105" s="28"/>
      <c r="BX105" s="28"/>
      <c r="BY105" s="28"/>
      <c r="BZ105" s="28"/>
      <c r="CA105" s="28"/>
      <c r="CB105" s="28"/>
    </row>
    <row r="106" spans="1:80" s="6" customFormat="1" ht="15.75" x14ac:dyDescent="0.2">
      <c r="A106" s="55"/>
      <c r="C106" s="55"/>
      <c r="D106" s="240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47"/>
      <c r="R106" s="8"/>
      <c r="S106" s="7"/>
      <c r="AE106" s="63"/>
      <c r="AF106" s="59"/>
      <c r="AS106" s="64"/>
      <c r="BF106" s="64"/>
      <c r="BG106" s="64"/>
      <c r="BH106" s="191"/>
      <c r="BI106" s="191"/>
      <c r="BK106" s="172"/>
      <c r="BL106" s="28"/>
      <c r="BM106" s="28"/>
      <c r="BN106" s="28"/>
      <c r="BO106" s="28"/>
      <c r="BP106" s="28"/>
      <c r="BQ106" s="28"/>
      <c r="BR106" s="28"/>
      <c r="BS106" s="28"/>
      <c r="BT106" s="28"/>
      <c r="BU106" s="28"/>
      <c r="BV106" s="28"/>
      <c r="BW106" s="28"/>
      <c r="BX106" s="28"/>
      <c r="BY106" s="28"/>
      <c r="BZ106" s="28"/>
      <c r="CA106" s="28"/>
      <c r="CB106" s="28"/>
    </row>
    <row r="107" spans="1:80" s="6" customFormat="1" ht="15.75" x14ac:dyDescent="0.2">
      <c r="A107" s="55"/>
      <c r="C107" s="55"/>
      <c r="D107" s="240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47"/>
      <c r="R107" s="8"/>
      <c r="S107" s="7"/>
      <c r="AE107" s="63"/>
      <c r="AF107" s="59"/>
      <c r="AS107" s="64"/>
      <c r="BF107" s="64"/>
      <c r="BG107" s="64"/>
      <c r="BH107" s="191"/>
      <c r="BI107" s="191"/>
      <c r="BK107" s="172"/>
      <c r="BL107" s="28"/>
      <c r="BM107" s="28"/>
      <c r="BN107" s="28"/>
      <c r="BO107" s="28"/>
      <c r="BP107" s="28"/>
      <c r="BQ107" s="28"/>
      <c r="BR107" s="28"/>
      <c r="BS107" s="28"/>
      <c r="BT107" s="28"/>
      <c r="BU107" s="28"/>
      <c r="BV107" s="28"/>
      <c r="BW107" s="28"/>
      <c r="BX107" s="28"/>
      <c r="BY107" s="28"/>
      <c r="BZ107" s="28"/>
      <c r="CA107" s="28"/>
      <c r="CB107" s="28"/>
    </row>
    <row r="108" spans="1:80" s="6" customFormat="1" ht="15.75" x14ac:dyDescent="0.2">
      <c r="A108" s="55"/>
      <c r="C108" s="55"/>
      <c r="D108" s="240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47"/>
      <c r="R108" s="8"/>
      <c r="S108" s="7"/>
      <c r="AE108" s="63"/>
      <c r="AF108" s="59"/>
      <c r="AS108" s="64"/>
      <c r="BF108" s="64"/>
      <c r="BG108" s="64"/>
      <c r="BH108" s="191"/>
      <c r="BI108" s="191"/>
      <c r="BK108" s="172"/>
      <c r="BL108" s="28"/>
      <c r="BM108" s="28"/>
      <c r="BN108" s="28"/>
      <c r="BO108" s="28"/>
      <c r="BP108" s="28"/>
      <c r="BQ108" s="28"/>
      <c r="BR108" s="28"/>
      <c r="BS108" s="28"/>
      <c r="BT108" s="28"/>
      <c r="BU108" s="28"/>
      <c r="BV108" s="28"/>
      <c r="BW108" s="28"/>
      <c r="BX108" s="28"/>
      <c r="BY108" s="28"/>
      <c r="BZ108" s="28"/>
      <c r="CA108" s="28"/>
      <c r="CB108" s="28"/>
    </row>
    <row r="109" spans="1:80" s="6" customFormat="1" ht="15.75" x14ac:dyDescent="0.2">
      <c r="A109" s="55"/>
      <c r="C109" s="55"/>
      <c r="D109" s="240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47"/>
      <c r="R109" s="8"/>
      <c r="S109" s="7"/>
      <c r="AE109" s="63"/>
      <c r="AF109" s="59"/>
      <c r="AS109" s="64"/>
      <c r="BF109" s="64"/>
      <c r="BG109" s="64"/>
      <c r="BH109" s="191"/>
      <c r="BI109" s="191"/>
      <c r="BK109" s="172"/>
      <c r="BL109" s="28"/>
      <c r="BM109" s="28"/>
      <c r="BN109" s="28"/>
      <c r="BO109" s="28"/>
      <c r="BP109" s="28"/>
      <c r="BQ109" s="28"/>
      <c r="BR109" s="28"/>
      <c r="BS109" s="28"/>
      <c r="BT109" s="28"/>
      <c r="BU109" s="28"/>
      <c r="BV109" s="28"/>
      <c r="BW109" s="28"/>
      <c r="BX109" s="28"/>
      <c r="BY109" s="28"/>
      <c r="BZ109" s="28"/>
      <c r="CA109" s="28"/>
      <c r="CB109" s="28"/>
    </row>
    <row r="110" spans="1:80" s="6" customFormat="1" ht="15.75" x14ac:dyDescent="0.2">
      <c r="A110" s="55"/>
      <c r="C110" s="55"/>
      <c r="D110" s="240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47"/>
      <c r="R110" s="8"/>
      <c r="S110" s="7"/>
      <c r="AE110" s="63"/>
      <c r="AF110" s="59"/>
      <c r="AS110" s="64"/>
      <c r="BF110" s="64"/>
      <c r="BG110" s="64"/>
      <c r="BH110" s="191"/>
      <c r="BI110" s="191"/>
      <c r="BK110" s="172"/>
      <c r="BL110" s="28"/>
      <c r="BM110" s="28"/>
      <c r="BN110" s="28"/>
      <c r="BO110" s="28"/>
      <c r="BP110" s="28"/>
      <c r="BQ110" s="28"/>
      <c r="BR110" s="28"/>
      <c r="BS110" s="28"/>
      <c r="BT110" s="28"/>
      <c r="BU110" s="28"/>
      <c r="BV110" s="28"/>
      <c r="BW110" s="28"/>
      <c r="BX110" s="28"/>
      <c r="BY110" s="28"/>
      <c r="BZ110" s="28"/>
      <c r="CA110" s="28"/>
      <c r="CB110" s="28"/>
    </row>
    <row r="111" spans="1:80" s="6" customFormat="1" ht="15.75" x14ac:dyDescent="0.2">
      <c r="A111" s="55"/>
      <c r="C111" s="55"/>
      <c r="D111" s="240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47"/>
      <c r="R111" s="8"/>
      <c r="S111" s="7"/>
      <c r="AE111" s="63"/>
      <c r="AF111" s="59"/>
      <c r="AS111" s="64"/>
      <c r="BF111" s="64"/>
      <c r="BG111" s="64"/>
      <c r="BH111" s="191"/>
      <c r="BI111" s="191"/>
      <c r="BK111" s="172"/>
      <c r="BL111" s="28"/>
      <c r="BM111" s="28"/>
      <c r="BN111" s="28"/>
      <c r="BO111" s="28"/>
      <c r="BP111" s="28"/>
      <c r="BQ111" s="28"/>
      <c r="BR111" s="28"/>
      <c r="BS111" s="28"/>
      <c r="BT111" s="28"/>
      <c r="BU111" s="28"/>
      <c r="BV111" s="28"/>
      <c r="BW111" s="28"/>
      <c r="BX111" s="28"/>
      <c r="BY111" s="28"/>
      <c r="BZ111" s="28"/>
      <c r="CA111" s="28"/>
      <c r="CB111" s="28"/>
    </row>
    <row r="112" spans="1:80" s="6" customFormat="1" ht="15.75" x14ac:dyDescent="0.2">
      <c r="A112" s="55"/>
      <c r="C112" s="55"/>
      <c r="D112" s="240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47"/>
      <c r="R112" s="8"/>
      <c r="S112" s="7"/>
      <c r="AE112" s="63"/>
      <c r="AF112" s="59"/>
      <c r="AS112" s="64"/>
      <c r="BF112" s="64"/>
      <c r="BG112" s="64"/>
      <c r="BH112" s="191"/>
      <c r="BI112" s="191"/>
      <c r="BK112" s="172"/>
      <c r="BL112" s="28"/>
      <c r="BM112" s="28"/>
      <c r="BN112" s="28"/>
      <c r="BO112" s="28"/>
      <c r="BP112" s="28"/>
      <c r="BQ112" s="28"/>
      <c r="BR112" s="28"/>
      <c r="BS112" s="28"/>
      <c r="BT112" s="28"/>
      <c r="BU112" s="28"/>
      <c r="BV112" s="28"/>
      <c r="BW112" s="28"/>
      <c r="BX112" s="28"/>
      <c r="BY112" s="28"/>
      <c r="BZ112" s="28"/>
      <c r="CA112" s="28"/>
      <c r="CB112" s="28"/>
    </row>
    <row r="113" spans="1:80" s="6" customFormat="1" ht="15.75" x14ac:dyDescent="0.2">
      <c r="A113" s="55"/>
      <c r="C113" s="55"/>
      <c r="D113" s="240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47"/>
      <c r="R113" s="8"/>
      <c r="S113" s="7"/>
      <c r="AE113" s="63"/>
      <c r="AF113" s="59"/>
      <c r="AS113" s="64"/>
      <c r="BF113" s="64"/>
      <c r="BG113" s="64"/>
      <c r="BH113" s="191"/>
      <c r="BI113" s="191"/>
      <c r="BK113" s="172"/>
      <c r="BL113" s="28"/>
      <c r="BM113" s="28"/>
      <c r="BN113" s="28"/>
      <c r="BO113" s="28"/>
      <c r="BP113" s="28"/>
      <c r="BQ113" s="28"/>
      <c r="BR113" s="28"/>
      <c r="BS113" s="28"/>
      <c r="BT113" s="28"/>
      <c r="BU113" s="28"/>
      <c r="BV113" s="28"/>
      <c r="BW113" s="28"/>
      <c r="BX113" s="28"/>
      <c r="BY113" s="28"/>
      <c r="BZ113" s="28"/>
      <c r="CA113" s="28"/>
      <c r="CB113" s="28"/>
    </row>
    <row r="114" spans="1:80" s="6" customFormat="1" ht="15.75" x14ac:dyDescent="0.2">
      <c r="A114" s="55"/>
      <c r="C114" s="55"/>
      <c r="D114" s="240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47"/>
      <c r="R114" s="8"/>
      <c r="S114" s="7"/>
      <c r="AE114" s="63"/>
      <c r="AF114" s="59"/>
      <c r="AS114" s="64"/>
      <c r="BF114" s="64"/>
      <c r="BG114" s="64"/>
      <c r="BH114" s="191"/>
      <c r="BI114" s="191"/>
      <c r="BK114" s="172"/>
      <c r="BL114" s="28"/>
      <c r="BM114" s="28"/>
      <c r="BN114" s="28"/>
      <c r="BO114" s="28"/>
      <c r="BP114" s="28"/>
      <c r="BQ114" s="28"/>
      <c r="BR114" s="28"/>
      <c r="BS114" s="28"/>
      <c r="BT114" s="28"/>
      <c r="BU114" s="28"/>
      <c r="BV114" s="28"/>
      <c r="BW114" s="28"/>
      <c r="BX114" s="28"/>
      <c r="BY114" s="28"/>
      <c r="BZ114" s="28"/>
      <c r="CA114" s="28"/>
      <c r="CB114" s="28"/>
    </row>
    <row r="115" spans="1:80" s="6" customFormat="1" ht="15.75" x14ac:dyDescent="0.2">
      <c r="A115" s="55"/>
      <c r="C115" s="55"/>
      <c r="D115" s="240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47"/>
      <c r="R115" s="8"/>
      <c r="S115" s="7"/>
      <c r="AE115" s="63"/>
      <c r="AF115" s="59"/>
      <c r="AS115" s="64"/>
      <c r="BF115" s="64"/>
      <c r="BG115" s="64"/>
      <c r="BH115" s="191"/>
      <c r="BI115" s="191"/>
      <c r="BK115" s="172"/>
      <c r="BL115" s="28"/>
      <c r="BM115" s="28"/>
      <c r="BN115" s="28"/>
      <c r="BO115" s="28"/>
      <c r="BP115" s="28"/>
      <c r="BQ115" s="28"/>
      <c r="BR115" s="28"/>
      <c r="BS115" s="28"/>
      <c r="BT115" s="28"/>
      <c r="BU115" s="28"/>
      <c r="BV115" s="28"/>
      <c r="BW115" s="28"/>
      <c r="BX115" s="28"/>
      <c r="BY115" s="28"/>
      <c r="BZ115" s="28"/>
      <c r="CA115" s="28"/>
      <c r="CB115" s="28"/>
    </row>
    <row r="116" spans="1:80" s="6" customFormat="1" ht="15.75" x14ac:dyDescent="0.2">
      <c r="A116" s="55"/>
      <c r="C116" s="55"/>
      <c r="D116" s="240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47"/>
      <c r="R116" s="8"/>
      <c r="S116" s="7"/>
      <c r="AE116" s="63"/>
      <c r="AF116" s="59"/>
      <c r="AS116" s="64"/>
      <c r="BF116" s="64"/>
      <c r="BG116" s="64"/>
      <c r="BH116" s="191"/>
      <c r="BI116" s="191"/>
      <c r="BK116" s="172"/>
      <c r="BL116" s="28"/>
      <c r="BM116" s="28"/>
      <c r="BN116" s="28"/>
      <c r="BO116" s="28"/>
      <c r="BP116" s="28"/>
      <c r="BQ116" s="28"/>
      <c r="BR116" s="28"/>
      <c r="BS116" s="28"/>
      <c r="BT116" s="28"/>
      <c r="BU116" s="28"/>
      <c r="BV116" s="28"/>
      <c r="BW116" s="28"/>
      <c r="BX116" s="28"/>
      <c r="BY116" s="28"/>
      <c r="BZ116" s="28"/>
      <c r="CA116" s="28"/>
      <c r="CB116" s="28"/>
    </row>
    <row r="117" spans="1:80" s="6" customFormat="1" ht="15.75" x14ac:dyDescent="0.2">
      <c r="A117" s="55"/>
      <c r="C117" s="55"/>
      <c r="D117" s="240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47"/>
      <c r="R117" s="8"/>
      <c r="S117" s="7"/>
      <c r="AE117" s="63"/>
      <c r="AF117" s="59"/>
      <c r="AS117" s="64"/>
      <c r="BF117" s="64"/>
      <c r="BG117" s="64"/>
      <c r="BH117" s="191"/>
      <c r="BI117" s="191"/>
      <c r="BK117" s="172"/>
      <c r="BL117" s="28"/>
      <c r="BM117" s="28"/>
      <c r="BN117" s="28"/>
      <c r="BO117" s="28"/>
      <c r="BP117" s="28"/>
      <c r="BQ117" s="28"/>
      <c r="BR117" s="28"/>
      <c r="BS117" s="28"/>
      <c r="BT117" s="28"/>
      <c r="BU117" s="28"/>
      <c r="BV117" s="28"/>
      <c r="BW117" s="28"/>
      <c r="BX117" s="28"/>
      <c r="BY117" s="28"/>
      <c r="BZ117" s="28"/>
      <c r="CA117" s="28"/>
      <c r="CB117" s="28"/>
    </row>
    <row r="118" spans="1:80" s="6" customFormat="1" ht="15.75" x14ac:dyDescent="0.2">
      <c r="A118" s="55"/>
      <c r="C118" s="55"/>
      <c r="D118" s="240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47"/>
      <c r="R118" s="8"/>
      <c r="S118" s="7"/>
      <c r="AE118" s="63"/>
      <c r="AF118" s="59"/>
      <c r="AS118" s="64"/>
      <c r="BF118" s="64"/>
      <c r="BG118" s="64"/>
      <c r="BH118" s="191"/>
      <c r="BI118" s="191"/>
      <c r="BK118" s="172"/>
      <c r="BL118" s="28"/>
      <c r="BM118" s="28"/>
      <c r="BN118" s="28"/>
      <c r="BO118" s="28"/>
      <c r="BP118" s="28"/>
      <c r="BQ118" s="28"/>
      <c r="BR118" s="28"/>
      <c r="BS118" s="28"/>
      <c r="BT118" s="28"/>
      <c r="BU118" s="28"/>
      <c r="BV118" s="28"/>
      <c r="BW118" s="28"/>
      <c r="BX118" s="28"/>
      <c r="BY118" s="28"/>
      <c r="BZ118" s="28"/>
      <c r="CA118" s="28"/>
      <c r="CB118" s="28"/>
    </row>
    <row r="119" spans="1:80" s="6" customFormat="1" ht="15.75" x14ac:dyDescent="0.2">
      <c r="A119" s="55"/>
      <c r="C119" s="55"/>
      <c r="D119" s="240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47"/>
      <c r="R119" s="8"/>
      <c r="S119" s="7"/>
      <c r="AE119" s="63"/>
      <c r="AF119" s="59"/>
      <c r="AS119" s="64"/>
      <c r="BF119" s="64"/>
      <c r="BG119" s="64"/>
      <c r="BH119" s="191"/>
      <c r="BI119" s="191"/>
      <c r="BK119" s="172"/>
      <c r="BL119" s="28"/>
      <c r="BM119" s="28"/>
      <c r="BN119" s="28"/>
      <c r="BO119" s="28"/>
      <c r="BP119" s="28"/>
      <c r="BQ119" s="28"/>
      <c r="BR119" s="28"/>
      <c r="BS119" s="28"/>
      <c r="BT119" s="28"/>
      <c r="BU119" s="28"/>
      <c r="BV119" s="28"/>
      <c r="BW119" s="28"/>
      <c r="BX119" s="28"/>
      <c r="BY119" s="28"/>
      <c r="BZ119" s="28"/>
      <c r="CA119" s="28"/>
      <c r="CB119" s="28"/>
    </row>
    <row r="120" spans="1:80" s="6" customFormat="1" ht="15.75" x14ac:dyDescent="0.2">
      <c r="A120" s="55"/>
      <c r="C120" s="55"/>
      <c r="D120" s="240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47"/>
      <c r="R120" s="8"/>
      <c r="S120" s="7"/>
      <c r="AE120" s="63"/>
      <c r="AF120" s="59"/>
      <c r="AS120" s="64"/>
      <c r="BF120" s="64"/>
      <c r="BG120" s="64"/>
      <c r="BH120" s="191"/>
      <c r="BI120" s="191"/>
      <c r="BK120" s="172"/>
      <c r="BL120" s="28"/>
      <c r="BM120" s="28"/>
      <c r="BN120" s="28"/>
      <c r="BO120" s="28"/>
      <c r="BP120" s="28"/>
      <c r="BQ120" s="28"/>
      <c r="BR120" s="28"/>
      <c r="BS120" s="28"/>
      <c r="BT120" s="28"/>
      <c r="BU120" s="28"/>
      <c r="BV120" s="28"/>
      <c r="BW120" s="28"/>
      <c r="BX120" s="28"/>
      <c r="BY120" s="28"/>
      <c r="BZ120" s="28"/>
      <c r="CA120" s="28"/>
      <c r="CB120" s="28"/>
    </row>
    <row r="121" spans="1:80" s="6" customFormat="1" ht="15.75" x14ac:dyDescent="0.2">
      <c r="A121" s="55"/>
      <c r="C121" s="55"/>
      <c r="D121" s="240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47"/>
      <c r="R121" s="8"/>
      <c r="S121" s="7"/>
      <c r="AE121" s="63"/>
      <c r="AF121" s="59"/>
      <c r="AS121" s="64"/>
      <c r="BF121" s="64"/>
      <c r="BG121" s="64"/>
      <c r="BH121" s="191"/>
      <c r="BI121" s="191"/>
      <c r="BK121" s="172"/>
      <c r="BL121" s="28"/>
      <c r="BM121" s="28"/>
      <c r="BN121" s="28"/>
      <c r="BO121" s="28"/>
      <c r="BP121" s="28"/>
      <c r="BQ121" s="28"/>
      <c r="BR121" s="28"/>
      <c r="BS121" s="28"/>
      <c r="BT121" s="28"/>
      <c r="BU121" s="28"/>
      <c r="BV121" s="28"/>
      <c r="BW121" s="28"/>
      <c r="BX121" s="28"/>
      <c r="BY121" s="28"/>
      <c r="BZ121" s="28"/>
      <c r="CA121" s="28"/>
      <c r="CB121" s="28"/>
    </row>
    <row r="122" spans="1:80" s="6" customFormat="1" ht="15.75" x14ac:dyDescent="0.2">
      <c r="A122" s="55"/>
      <c r="C122" s="55"/>
      <c r="D122" s="240"/>
      <c r="E122" s="561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47"/>
      <c r="R122" s="8"/>
      <c r="S122" s="7"/>
      <c r="T122" s="563"/>
      <c r="AE122" s="63"/>
      <c r="AF122" s="59"/>
      <c r="AS122" s="64"/>
      <c r="BF122" s="64"/>
      <c r="BG122" s="64"/>
      <c r="BH122" s="191"/>
      <c r="BI122" s="191"/>
      <c r="BK122" s="172"/>
      <c r="BL122" s="28"/>
      <c r="BM122" s="28"/>
      <c r="BN122" s="28"/>
      <c r="BO122" s="28"/>
      <c r="BP122" s="28"/>
      <c r="BQ122" s="28"/>
      <c r="BR122" s="28"/>
      <c r="BS122" s="28"/>
      <c r="BT122" s="28"/>
      <c r="BU122" s="28"/>
      <c r="BV122" s="28"/>
      <c r="BW122" s="28"/>
      <c r="BX122" s="28"/>
      <c r="BY122" s="28"/>
      <c r="BZ122" s="28"/>
      <c r="CA122" s="28"/>
      <c r="CB122" s="28"/>
    </row>
    <row r="123" spans="1:80" s="6" customFormat="1" ht="15.75" x14ac:dyDescent="0.2">
      <c r="A123" s="55"/>
      <c r="C123" s="55"/>
      <c r="D123" s="240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47"/>
      <c r="R123" s="8"/>
      <c r="S123" s="7"/>
      <c r="AE123" s="63"/>
      <c r="AF123" s="59"/>
      <c r="AS123" s="64"/>
      <c r="BF123" s="64"/>
      <c r="BG123" s="64"/>
      <c r="BH123" s="191"/>
      <c r="BI123" s="191"/>
      <c r="BK123" s="172"/>
      <c r="BL123" s="28"/>
      <c r="BM123" s="28"/>
      <c r="BN123" s="28"/>
      <c r="BO123" s="28"/>
      <c r="BP123" s="28"/>
      <c r="BQ123" s="28"/>
      <c r="BR123" s="28"/>
      <c r="BS123" s="28"/>
      <c r="BT123" s="28"/>
      <c r="BU123" s="28"/>
      <c r="BV123" s="28"/>
      <c r="BW123" s="28"/>
      <c r="BX123" s="28"/>
      <c r="BY123" s="28"/>
      <c r="BZ123" s="28"/>
      <c r="CA123" s="28"/>
      <c r="CB123" s="28"/>
    </row>
    <row r="124" spans="1:80" s="6" customFormat="1" ht="15.75" x14ac:dyDescent="0.2">
      <c r="A124" s="55"/>
      <c r="C124" s="55"/>
      <c r="D124" s="240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47"/>
      <c r="R124" s="8"/>
      <c r="S124" s="7"/>
      <c r="AE124" s="63"/>
      <c r="AF124" s="59"/>
      <c r="AS124" s="64"/>
      <c r="BF124" s="64"/>
      <c r="BG124" s="64"/>
      <c r="BH124" s="191"/>
      <c r="BI124" s="191"/>
      <c r="BK124" s="172"/>
      <c r="BL124" s="28"/>
      <c r="BM124" s="28"/>
      <c r="BN124" s="28"/>
      <c r="BO124" s="28"/>
      <c r="BP124" s="28"/>
      <c r="BQ124" s="28"/>
      <c r="BR124" s="28"/>
      <c r="BS124" s="28"/>
      <c r="BT124" s="28"/>
      <c r="BU124" s="28"/>
      <c r="BV124" s="28"/>
      <c r="BW124" s="28"/>
      <c r="BX124" s="28"/>
      <c r="BY124" s="28"/>
      <c r="BZ124" s="28"/>
      <c r="CA124" s="28"/>
      <c r="CB124" s="28"/>
    </row>
    <row r="125" spans="1:80" s="6" customFormat="1" ht="15.75" x14ac:dyDescent="0.2">
      <c r="A125" s="55"/>
      <c r="C125" s="55"/>
      <c r="D125" s="240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47"/>
      <c r="R125" s="8"/>
      <c r="S125" s="7"/>
      <c r="AE125" s="63"/>
      <c r="AF125" s="59"/>
      <c r="AS125" s="64"/>
      <c r="BF125" s="64"/>
      <c r="BG125" s="64"/>
      <c r="BH125" s="191"/>
      <c r="BI125" s="191"/>
      <c r="BK125" s="172"/>
      <c r="BL125" s="28"/>
      <c r="BM125" s="28"/>
      <c r="BN125" s="28"/>
      <c r="BO125" s="28"/>
      <c r="BP125" s="28"/>
      <c r="BQ125" s="28"/>
      <c r="BR125" s="28"/>
      <c r="BS125" s="28"/>
      <c r="BT125" s="28"/>
      <c r="BU125" s="28"/>
      <c r="BV125" s="28"/>
      <c r="BW125" s="28"/>
      <c r="BX125" s="28"/>
      <c r="BY125" s="28"/>
      <c r="BZ125" s="28"/>
      <c r="CA125" s="28"/>
      <c r="CB125" s="28"/>
    </row>
    <row r="126" spans="1:80" s="6" customFormat="1" ht="15.75" x14ac:dyDescent="0.2">
      <c r="A126" s="55"/>
      <c r="C126" s="55"/>
      <c r="D126" s="240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47"/>
      <c r="R126" s="8"/>
      <c r="S126" s="7"/>
      <c r="AE126" s="63"/>
      <c r="AF126" s="59"/>
      <c r="AS126" s="64"/>
      <c r="BF126" s="64"/>
      <c r="BG126" s="64"/>
      <c r="BH126" s="191"/>
      <c r="BI126" s="191"/>
      <c r="BK126" s="172"/>
      <c r="BL126" s="28"/>
      <c r="BM126" s="28"/>
      <c r="BN126" s="28"/>
      <c r="BO126" s="28"/>
      <c r="BP126" s="28"/>
      <c r="BQ126" s="28"/>
      <c r="BR126" s="28"/>
      <c r="BS126" s="28"/>
      <c r="BT126" s="28"/>
      <c r="BU126" s="28"/>
      <c r="BV126" s="28"/>
      <c r="BW126" s="28"/>
      <c r="BX126" s="28"/>
      <c r="BY126" s="28"/>
      <c r="BZ126" s="28"/>
      <c r="CA126" s="28"/>
      <c r="CB126" s="28"/>
    </row>
    <row r="127" spans="1:80" s="6" customFormat="1" ht="15.75" x14ac:dyDescent="0.2">
      <c r="A127" s="55"/>
      <c r="C127" s="55"/>
      <c r="D127" s="240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47"/>
      <c r="R127" s="8"/>
      <c r="S127" s="7"/>
      <c r="AE127" s="63"/>
      <c r="AF127" s="59"/>
      <c r="AS127" s="64"/>
      <c r="BF127" s="64"/>
      <c r="BG127" s="64"/>
      <c r="BH127" s="191"/>
      <c r="BI127" s="191"/>
      <c r="BK127" s="172"/>
      <c r="BL127" s="28"/>
      <c r="BM127" s="28"/>
      <c r="BN127" s="28"/>
      <c r="BO127" s="28"/>
      <c r="BP127" s="28"/>
      <c r="BQ127" s="28"/>
      <c r="BR127" s="28"/>
      <c r="BS127" s="28"/>
      <c r="BT127" s="28"/>
      <c r="BU127" s="28"/>
      <c r="BV127" s="28"/>
      <c r="BW127" s="28"/>
      <c r="BX127" s="28"/>
      <c r="BY127" s="28"/>
      <c r="BZ127" s="28"/>
      <c r="CA127" s="28"/>
      <c r="CB127" s="28"/>
    </row>
    <row r="128" spans="1:80" s="6" customFormat="1" ht="15.75" x14ac:dyDescent="0.2">
      <c r="A128" s="55"/>
      <c r="C128" s="55"/>
      <c r="D128" s="240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47"/>
      <c r="R128" s="8"/>
      <c r="S128" s="7"/>
      <c r="AE128" s="63"/>
      <c r="AF128" s="59"/>
      <c r="AS128" s="64"/>
      <c r="BF128" s="64"/>
      <c r="BG128" s="64"/>
      <c r="BH128" s="191"/>
      <c r="BI128" s="191"/>
      <c r="BK128" s="172"/>
      <c r="BL128" s="28"/>
      <c r="BM128" s="28"/>
      <c r="BN128" s="28"/>
      <c r="BO128" s="28"/>
      <c r="BP128" s="28"/>
      <c r="BQ128" s="28"/>
      <c r="BR128" s="28"/>
      <c r="BS128" s="28"/>
      <c r="BT128" s="28"/>
      <c r="BU128" s="28"/>
      <c r="BV128" s="28"/>
      <c r="BW128" s="28"/>
      <c r="BX128" s="28"/>
      <c r="BY128" s="28"/>
      <c r="BZ128" s="28"/>
      <c r="CA128" s="28"/>
      <c r="CB128" s="28"/>
    </row>
    <row r="129" spans="1:80" s="6" customFormat="1" ht="15.75" x14ac:dyDescent="0.2">
      <c r="A129" s="55"/>
      <c r="C129" s="55"/>
      <c r="D129" s="240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47"/>
      <c r="R129" s="8"/>
      <c r="S129" s="7"/>
      <c r="AE129" s="63"/>
      <c r="AF129" s="59"/>
      <c r="AS129" s="64"/>
      <c r="BF129" s="64"/>
      <c r="BG129" s="64"/>
      <c r="BH129" s="191"/>
      <c r="BI129" s="191"/>
      <c r="BK129" s="172"/>
      <c r="BL129" s="28"/>
      <c r="BM129" s="28"/>
      <c r="BN129" s="28"/>
      <c r="BO129" s="28"/>
      <c r="BP129" s="28"/>
      <c r="BQ129" s="28"/>
      <c r="BR129" s="28"/>
      <c r="BS129" s="28"/>
      <c r="BT129" s="28"/>
      <c r="BU129" s="28"/>
      <c r="BV129" s="28"/>
      <c r="BW129" s="28"/>
      <c r="BX129" s="28"/>
      <c r="BY129" s="28"/>
      <c r="BZ129" s="28"/>
      <c r="CA129" s="28"/>
      <c r="CB129" s="28"/>
    </row>
    <row r="130" spans="1:80" s="6" customFormat="1" ht="15.75" x14ac:dyDescent="0.2">
      <c r="A130" s="55"/>
      <c r="C130" s="55"/>
      <c r="D130" s="240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47"/>
      <c r="R130" s="8"/>
      <c r="S130" s="7"/>
      <c r="AE130" s="63"/>
      <c r="AF130" s="59"/>
      <c r="AS130" s="64"/>
      <c r="BF130" s="64"/>
      <c r="BG130" s="64"/>
      <c r="BH130" s="191"/>
      <c r="BI130" s="191"/>
      <c r="BK130" s="172"/>
      <c r="BL130" s="28"/>
      <c r="BM130" s="28"/>
      <c r="BN130" s="28"/>
      <c r="BO130" s="28"/>
      <c r="BP130" s="28"/>
      <c r="BQ130" s="28"/>
      <c r="BR130" s="28"/>
      <c r="BS130" s="28"/>
      <c r="BT130" s="28"/>
      <c r="BU130" s="28"/>
      <c r="BV130" s="28"/>
      <c r="BW130" s="28"/>
      <c r="BX130" s="28"/>
      <c r="BY130" s="28"/>
      <c r="BZ130" s="28"/>
      <c r="CA130" s="28"/>
      <c r="CB130" s="28"/>
    </row>
    <row r="131" spans="1:80" s="6" customFormat="1" ht="15.75" x14ac:dyDescent="0.2">
      <c r="A131" s="55"/>
      <c r="C131" s="55"/>
      <c r="D131" s="240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47"/>
      <c r="R131" s="8"/>
      <c r="S131" s="7"/>
      <c r="AE131" s="63"/>
      <c r="AF131" s="59"/>
      <c r="AS131" s="64"/>
      <c r="BF131" s="64"/>
      <c r="BG131" s="64"/>
      <c r="BH131" s="191"/>
      <c r="BI131" s="191"/>
      <c r="BK131" s="172"/>
      <c r="BL131" s="28"/>
      <c r="BM131" s="28"/>
      <c r="BN131" s="28"/>
      <c r="BO131" s="28"/>
      <c r="BP131" s="28"/>
      <c r="BQ131" s="28"/>
      <c r="BR131" s="28"/>
      <c r="BS131" s="28"/>
      <c r="BT131" s="28"/>
      <c r="BU131" s="28"/>
      <c r="BV131" s="28"/>
      <c r="BW131" s="28"/>
      <c r="BX131" s="28"/>
      <c r="BY131" s="28"/>
      <c r="BZ131" s="28"/>
      <c r="CA131" s="28"/>
      <c r="CB131" s="28"/>
    </row>
    <row r="132" spans="1:80" s="6" customFormat="1" ht="15.75" x14ac:dyDescent="0.2">
      <c r="A132" s="55"/>
      <c r="C132" s="55"/>
      <c r="D132" s="240"/>
      <c r="E132" s="561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47"/>
      <c r="R132" s="8"/>
      <c r="S132" s="7"/>
      <c r="T132" s="563"/>
      <c r="AE132" s="63"/>
      <c r="AF132" s="59"/>
      <c r="AS132" s="64"/>
      <c r="BF132" s="64"/>
      <c r="BG132" s="64"/>
      <c r="BH132" s="191"/>
      <c r="BI132" s="191"/>
      <c r="BK132" s="172"/>
      <c r="BL132" s="28"/>
      <c r="BM132" s="28"/>
      <c r="BN132" s="28"/>
      <c r="BO132" s="28"/>
      <c r="BP132" s="28"/>
      <c r="BQ132" s="28"/>
      <c r="BR132" s="28"/>
      <c r="BS132" s="28"/>
      <c r="BT132" s="28"/>
      <c r="BU132" s="28"/>
      <c r="BV132" s="28"/>
      <c r="BW132" s="28"/>
      <c r="BX132" s="28"/>
      <c r="BY132" s="28"/>
      <c r="BZ132" s="28"/>
      <c r="CA132" s="28"/>
      <c r="CB132" s="28"/>
    </row>
    <row r="133" spans="1:80" s="6" customFormat="1" ht="15.75" x14ac:dyDescent="0.2">
      <c r="A133" s="55"/>
      <c r="C133" s="55"/>
      <c r="D133" s="240"/>
      <c r="E133" s="561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47"/>
      <c r="R133" s="8"/>
      <c r="S133" s="7"/>
      <c r="T133" s="563"/>
      <c r="AE133" s="63"/>
      <c r="AF133" s="59"/>
      <c r="AS133" s="64"/>
      <c r="BF133" s="64"/>
      <c r="BG133" s="64"/>
      <c r="BH133" s="191"/>
      <c r="BI133" s="191"/>
      <c r="BK133" s="172"/>
      <c r="BL133" s="28"/>
      <c r="BM133" s="28"/>
      <c r="BN133" s="28"/>
      <c r="BO133" s="28"/>
      <c r="BP133" s="28"/>
      <c r="BQ133" s="28"/>
      <c r="BR133" s="28"/>
      <c r="BS133" s="28"/>
      <c r="BT133" s="28"/>
      <c r="BU133" s="28"/>
      <c r="BV133" s="28"/>
      <c r="BW133" s="28"/>
      <c r="BX133" s="28"/>
      <c r="BY133" s="28"/>
      <c r="BZ133" s="28"/>
      <c r="CA133" s="28"/>
      <c r="CB133" s="28"/>
    </row>
    <row r="134" spans="1:80" s="6" customFormat="1" ht="15.75" x14ac:dyDescent="0.2">
      <c r="A134" s="55"/>
      <c r="C134" s="55"/>
      <c r="D134" s="240"/>
      <c r="E134" s="561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47"/>
      <c r="R134" s="8"/>
      <c r="S134" s="7"/>
      <c r="T134" s="563"/>
      <c r="AE134" s="63"/>
      <c r="AF134" s="59"/>
      <c r="AS134" s="64"/>
      <c r="BF134" s="64"/>
      <c r="BG134" s="64"/>
      <c r="BH134" s="191"/>
      <c r="BI134" s="191"/>
      <c r="BK134" s="172"/>
      <c r="BL134" s="28"/>
      <c r="BM134" s="28"/>
      <c r="BN134" s="28"/>
      <c r="BO134" s="28"/>
      <c r="BP134" s="28"/>
      <c r="BQ134" s="28"/>
      <c r="BR134" s="28"/>
      <c r="BS134" s="28"/>
      <c r="BT134" s="28"/>
      <c r="BU134" s="28"/>
      <c r="BV134" s="28"/>
      <c r="BW134" s="28"/>
      <c r="BX134" s="28"/>
      <c r="BY134" s="28"/>
      <c r="BZ134" s="28"/>
      <c r="CA134" s="28"/>
      <c r="CB134" s="28"/>
    </row>
    <row r="135" spans="1:80" s="6" customFormat="1" ht="15.75" x14ac:dyDescent="0.2">
      <c r="A135" s="55"/>
      <c r="C135" s="55"/>
      <c r="D135" s="240"/>
      <c r="E135" s="561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47"/>
      <c r="R135" s="8"/>
      <c r="S135" s="7"/>
      <c r="T135" s="563"/>
      <c r="AE135" s="63"/>
      <c r="AF135" s="59"/>
      <c r="AS135" s="64"/>
      <c r="BF135" s="64"/>
      <c r="BG135" s="64"/>
      <c r="BH135" s="191"/>
      <c r="BI135" s="191"/>
      <c r="BK135" s="172"/>
      <c r="BL135" s="28"/>
      <c r="BM135" s="28"/>
      <c r="BN135" s="28"/>
      <c r="BO135" s="28"/>
      <c r="BP135" s="28"/>
      <c r="BQ135" s="28"/>
      <c r="BR135" s="28"/>
      <c r="BS135" s="28"/>
      <c r="BT135" s="28"/>
      <c r="BU135" s="28"/>
      <c r="BV135" s="28"/>
      <c r="BW135" s="28"/>
      <c r="BX135" s="28"/>
      <c r="BY135" s="28"/>
      <c r="BZ135" s="28"/>
      <c r="CA135" s="28"/>
      <c r="CB135" s="28"/>
    </row>
    <row r="136" spans="1:80" s="6" customFormat="1" ht="15.75" x14ac:dyDescent="0.2">
      <c r="A136" s="55"/>
      <c r="C136" s="55"/>
      <c r="D136" s="240"/>
      <c r="E136" s="561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47"/>
      <c r="R136" s="8"/>
      <c r="S136" s="7"/>
      <c r="T136" s="563"/>
      <c r="AE136" s="63"/>
      <c r="AF136" s="59"/>
      <c r="AS136" s="64"/>
      <c r="BF136" s="64"/>
      <c r="BG136" s="64"/>
      <c r="BH136" s="191"/>
      <c r="BI136" s="191"/>
      <c r="BK136" s="172"/>
      <c r="BL136" s="28"/>
      <c r="BM136" s="28"/>
      <c r="BN136" s="28"/>
      <c r="BO136" s="28"/>
      <c r="BP136" s="28"/>
      <c r="BQ136" s="28"/>
      <c r="BR136" s="28"/>
      <c r="BS136" s="28"/>
      <c r="BT136" s="28"/>
      <c r="BU136" s="28"/>
      <c r="BV136" s="28"/>
      <c r="BW136" s="28"/>
      <c r="BX136" s="28"/>
      <c r="BY136" s="28"/>
      <c r="BZ136" s="28"/>
      <c r="CA136" s="28"/>
      <c r="CB136" s="28"/>
    </row>
    <row r="137" spans="1:80" s="6" customFormat="1" ht="15.75" x14ac:dyDescent="0.2">
      <c r="A137" s="55"/>
      <c r="C137" s="55"/>
      <c r="D137" s="240"/>
      <c r="E137" s="561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47"/>
      <c r="R137" s="8"/>
      <c r="S137" s="7"/>
      <c r="T137" s="563"/>
      <c r="AE137" s="63"/>
      <c r="AF137" s="59"/>
      <c r="AS137" s="64"/>
      <c r="BF137" s="64"/>
      <c r="BG137" s="64"/>
      <c r="BH137" s="191"/>
      <c r="BI137" s="191"/>
      <c r="BK137" s="172"/>
      <c r="BL137" s="28"/>
      <c r="BM137" s="28"/>
      <c r="BN137" s="28"/>
      <c r="BO137" s="28"/>
      <c r="BP137" s="28"/>
      <c r="BQ137" s="28"/>
      <c r="BR137" s="28"/>
      <c r="BS137" s="28"/>
      <c r="BT137" s="28"/>
      <c r="BU137" s="28"/>
      <c r="BV137" s="28"/>
      <c r="BW137" s="28"/>
      <c r="BX137" s="28"/>
      <c r="BY137" s="28"/>
      <c r="BZ137" s="28"/>
      <c r="CA137" s="28"/>
      <c r="CB137" s="28"/>
    </row>
    <row r="138" spans="1:80" s="6" customFormat="1" ht="15.75" x14ac:dyDescent="0.2">
      <c r="A138" s="55"/>
      <c r="C138" s="55"/>
      <c r="D138" s="240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47"/>
      <c r="R138" s="8"/>
      <c r="S138" s="7"/>
      <c r="AE138" s="63"/>
      <c r="AF138" s="59"/>
      <c r="AS138" s="64"/>
      <c r="BF138" s="64"/>
      <c r="BG138" s="64"/>
      <c r="BH138" s="191"/>
      <c r="BI138" s="191"/>
      <c r="BK138" s="172"/>
      <c r="BL138" s="28"/>
      <c r="BM138" s="28"/>
      <c r="BN138" s="28"/>
      <c r="BO138" s="28"/>
      <c r="BP138" s="28"/>
      <c r="BQ138" s="28"/>
      <c r="BR138" s="28"/>
      <c r="BS138" s="28"/>
      <c r="BT138" s="28"/>
      <c r="BU138" s="28"/>
      <c r="BV138" s="28"/>
      <c r="BW138" s="28"/>
      <c r="BX138" s="28"/>
      <c r="BY138" s="28"/>
      <c r="BZ138" s="28"/>
      <c r="CA138" s="28"/>
      <c r="CB138" s="28"/>
    </row>
    <row r="139" spans="1:80" s="6" customFormat="1" ht="15.75" x14ac:dyDescent="0.2">
      <c r="A139" s="55"/>
      <c r="C139" s="55"/>
      <c r="D139" s="240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47"/>
      <c r="R139" s="8"/>
      <c r="S139" s="7"/>
      <c r="AE139" s="63"/>
      <c r="AF139" s="59"/>
      <c r="AS139" s="64"/>
      <c r="BF139" s="64"/>
      <c r="BG139" s="64"/>
      <c r="BH139" s="191"/>
      <c r="BI139" s="191"/>
      <c r="BK139" s="172"/>
      <c r="BL139" s="28"/>
      <c r="BM139" s="28"/>
      <c r="BN139" s="28"/>
      <c r="BO139" s="28"/>
      <c r="BP139" s="28"/>
      <c r="BQ139" s="28"/>
      <c r="BR139" s="28"/>
      <c r="BS139" s="28"/>
      <c r="BT139" s="28"/>
      <c r="BU139" s="28"/>
      <c r="BV139" s="28"/>
      <c r="BW139" s="28"/>
      <c r="BX139" s="28"/>
      <c r="BY139" s="28"/>
      <c r="BZ139" s="28"/>
      <c r="CA139" s="28"/>
      <c r="CB139" s="28"/>
    </row>
    <row r="140" spans="1:80" s="6" customFormat="1" ht="15.75" x14ac:dyDescent="0.2">
      <c r="A140" s="55"/>
      <c r="C140" s="55"/>
      <c r="D140" s="240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47"/>
      <c r="R140" s="8"/>
      <c r="S140" s="7"/>
      <c r="AE140" s="63"/>
      <c r="AF140" s="59"/>
      <c r="AS140" s="64"/>
      <c r="BF140" s="64"/>
      <c r="BG140" s="64"/>
      <c r="BH140" s="191"/>
      <c r="BI140" s="191"/>
      <c r="BK140" s="172"/>
      <c r="BL140" s="28"/>
      <c r="BM140" s="28"/>
      <c r="BN140" s="28"/>
      <c r="BO140" s="28"/>
      <c r="BP140" s="28"/>
      <c r="BQ140" s="28"/>
      <c r="BR140" s="28"/>
      <c r="BS140" s="28"/>
      <c r="BT140" s="28"/>
      <c r="BU140" s="28"/>
      <c r="BV140" s="28"/>
      <c r="BW140" s="28"/>
      <c r="BX140" s="28"/>
      <c r="BY140" s="28"/>
      <c r="BZ140" s="28"/>
      <c r="CA140" s="28"/>
      <c r="CB140" s="28"/>
    </row>
    <row r="141" spans="1:80" s="6" customFormat="1" ht="15.75" x14ac:dyDescent="0.2">
      <c r="A141" s="55"/>
      <c r="C141" s="55"/>
      <c r="D141" s="240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47"/>
      <c r="R141" s="8"/>
      <c r="S141" s="7"/>
      <c r="AE141" s="63"/>
      <c r="AF141" s="59"/>
      <c r="AS141" s="64"/>
      <c r="BF141" s="64"/>
      <c r="BG141" s="64"/>
      <c r="BH141" s="191"/>
      <c r="BI141" s="191"/>
      <c r="BK141" s="172"/>
      <c r="BL141" s="28"/>
      <c r="BM141" s="28"/>
      <c r="BN141" s="28"/>
      <c r="BO141" s="28"/>
      <c r="BP141" s="28"/>
      <c r="BQ141" s="28"/>
      <c r="BR141" s="28"/>
      <c r="BS141" s="28"/>
      <c r="BT141" s="28"/>
      <c r="BU141" s="28"/>
      <c r="BV141" s="28"/>
      <c r="BW141" s="28"/>
      <c r="BX141" s="28"/>
      <c r="BY141" s="28"/>
      <c r="BZ141" s="28"/>
      <c r="CA141" s="28"/>
      <c r="CB141" s="28"/>
    </row>
    <row r="142" spans="1:80" s="6" customFormat="1" ht="15.75" x14ac:dyDescent="0.2">
      <c r="A142" s="55"/>
      <c r="C142" s="55"/>
      <c r="D142" s="240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47"/>
      <c r="R142" s="8"/>
      <c r="S142" s="7"/>
      <c r="AE142" s="63"/>
      <c r="AF142" s="59"/>
      <c r="AS142" s="64"/>
      <c r="BF142" s="64"/>
      <c r="BG142" s="64"/>
      <c r="BH142" s="191"/>
      <c r="BI142" s="191"/>
      <c r="BK142" s="172"/>
      <c r="BL142" s="28"/>
      <c r="BM142" s="28"/>
      <c r="BN142" s="28"/>
      <c r="BO142" s="28"/>
      <c r="BP142" s="28"/>
      <c r="BQ142" s="28"/>
      <c r="BR142" s="28"/>
      <c r="BS142" s="28"/>
      <c r="BT142" s="28"/>
      <c r="BU142" s="28"/>
      <c r="BV142" s="28"/>
      <c r="BW142" s="28"/>
      <c r="BX142" s="28"/>
      <c r="BY142" s="28"/>
      <c r="BZ142" s="28"/>
      <c r="CA142" s="28"/>
      <c r="CB142" s="28"/>
    </row>
    <row r="143" spans="1:80" s="6" customFormat="1" ht="15.75" x14ac:dyDescent="0.2">
      <c r="A143" s="55"/>
      <c r="C143" s="55"/>
      <c r="D143" s="240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47"/>
      <c r="R143" s="8"/>
      <c r="S143" s="7"/>
      <c r="AE143" s="63"/>
      <c r="AF143" s="59"/>
      <c r="AS143" s="64"/>
      <c r="BF143" s="64"/>
      <c r="BG143" s="64"/>
      <c r="BH143" s="191"/>
      <c r="BI143" s="191"/>
      <c r="BK143" s="172"/>
      <c r="BL143" s="28"/>
      <c r="BM143" s="28"/>
      <c r="BN143" s="28"/>
      <c r="BO143" s="28"/>
      <c r="BP143" s="28"/>
      <c r="BQ143" s="28"/>
      <c r="BR143" s="28"/>
      <c r="BS143" s="28"/>
      <c r="BT143" s="28"/>
      <c r="BU143" s="28"/>
      <c r="BV143" s="28"/>
      <c r="BW143" s="28"/>
      <c r="BX143" s="28"/>
      <c r="BY143" s="28"/>
      <c r="BZ143" s="28"/>
      <c r="CA143" s="28"/>
      <c r="CB143" s="28"/>
    </row>
    <row r="144" spans="1:80" s="6" customFormat="1" ht="15.75" x14ac:dyDescent="0.2">
      <c r="A144" s="55"/>
      <c r="C144" s="55"/>
      <c r="D144" s="240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47"/>
      <c r="R144" s="8"/>
      <c r="S144" s="7"/>
      <c r="AE144" s="63"/>
      <c r="AF144" s="59"/>
      <c r="AS144" s="64"/>
      <c r="BF144" s="64"/>
      <c r="BG144" s="64"/>
      <c r="BH144" s="191"/>
      <c r="BI144" s="191"/>
      <c r="BK144" s="172"/>
      <c r="BL144" s="28"/>
      <c r="BM144" s="28"/>
      <c r="BN144" s="28"/>
      <c r="BO144" s="28"/>
      <c r="BP144" s="28"/>
      <c r="BQ144" s="28"/>
      <c r="BR144" s="28"/>
      <c r="BS144" s="28"/>
      <c r="BT144" s="28"/>
      <c r="BU144" s="28"/>
      <c r="BV144" s="28"/>
      <c r="BW144" s="28"/>
      <c r="BX144" s="28"/>
      <c r="BY144" s="28"/>
      <c r="BZ144" s="28"/>
      <c r="CA144" s="28"/>
      <c r="CB144" s="28"/>
    </row>
    <row r="145" spans="1:80" s="6" customFormat="1" ht="15.75" x14ac:dyDescent="0.2">
      <c r="A145" s="55"/>
      <c r="C145" s="55"/>
      <c r="D145" s="240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47"/>
      <c r="R145" s="8"/>
      <c r="S145" s="7"/>
      <c r="AE145" s="63"/>
      <c r="AF145" s="59"/>
      <c r="AS145" s="64"/>
      <c r="BF145" s="64"/>
      <c r="BG145" s="64"/>
      <c r="BH145" s="191"/>
      <c r="BI145" s="191"/>
      <c r="BK145" s="172"/>
      <c r="BL145" s="28"/>
      <c r="BM145" s="28"/>
      <c r="BN145" s="28"/>
      <c r="BO145" s="28"/>
      <c r="BP145" s="28"/>
      <c r="BQ145" s="28"/>
      <c r="BR145" s="28"/>
      <c r="BS145" s="28"/>
      <c r="BT145" s="28"/>
      <c r="BU145" s="28"/>
      <c r="BV145" s="28"/>
      <c r="BW145" s="28"/>
      <c r="BX145" s="28"/>
      <c r="BY145" s="28"/>
      <c r="BZ145" s="28"/>
      <c r="CA145" s="28"/>
      <c r="CB145" s="28"/>
    </row>
    <row r="146" spans="1:80" s="6" customFormat="1" ht="15.75" x14ac:dyDescent="0.2">
      <c r="A146" s="55"/>
      <c r="C146" s="55"/>
      <c r="D146" s="240"/>
      <c r="E146" s="561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47"/>
      <c r="R146" s="8"/>
      <c r="S146" s="7"/>
      <c r="T146" s="563"/>
      <c r="AE146" s="63"/>
      <c r="AF146" s="59"/>
      <c r="AS146" s="64"/>
      <c r="BF146" s="64"/>
      <c r="BG146" s="64"/>
      <c r="BH146" s="191"/>
      <c r="BI146" s="191"/>
      <c r="BK146" s="172"/>
      <c r="BL146" s="28"/>
      <c r="BM146" s="28"/>
      <c r="BN146" s="28"/>
      <c r="BO146" s="28"/>
      <c r="BP146" s="28"/>
      <c r="BQ146" s="28"/>
      <c r="BR146" s="28"/>
      <c r="BS146" s="28"/>
      <c r="BT146" s="28"/>
      <c r="BU146" s="28"/>
      <c r="BV146" s="28"/>
      <c r="BW146" s="28"/>
      <c r="BX146" s="28"/>
      <c r="BY146" s="28"/>
      <c r="BZ146" s="28"/>
      <c r="CA146" s="28"/>
      <c r="CB146" s="28"/>
    </row>
    <row r="147" spans="1:80" s="6" customFormat="1" ht="15.75" x14ac:dyDescent="0.2">
      <c r="A147" s="55"/>
      <c r="C147" s="55"/>
      <c r="D147" s="240"/>
      <c r="E147" s="561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47"/>
      <c r="R147" s="8"/>
      <c r="S147" s="7"/>
      <c r="T147" s="563"/>
      <c r="AE147" s="63"/>
      <c r="AF147" s="59"/>
      <c r="AS147" s="64"/>
      <c r="BF147" s="64"/>
      <c r="BG147" s="64"/>
      <c r="BH147" s="191"/>
      <c r="BI147" s="191"/>
      <c r="BK147" s="172"/>
      <c r="BL147" s="28"/>
      <c r="BM147" s="28"/>
      <c r="BN147" s="28"/>
      <c r="BO147" s="28"/>
      <c r="BP147" s="28"/>
      <c r="BQ147" s="28"/>
      <c r="BR147" s="28"/>
      <c r="BS147" s="28"/>
      <c r="BT147" s="28"/>
      <c r="BU147" s="28"/>
      <c r="BV147" s="28"/>
      <c r="BW147" s="28"/>
      <c r="BX147" s="28"/>
      <c r="BY147" s="28"/>
      <c r="BZ147" s="28"/>
      <c r="CA147" s="28"/>
      <c r="CB147" s="28"/>
    </row>
    <row r="148" spans="1:80" s="6" customFormat="1" ht="15.75" x14ac:dyDescent="0.2">
      <c r="A148" s="55"/>
      <c r="C148" s="55"/>
      <c r="D148" s="240"/>
      <c r="E148" s="561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47"/>
      <c r="R148" s="8"/>
      <c r="S148" s="7"/>
      <c r="T148" s="563"/>
      <c r="AE148" s="63"/>
      <c r="AF148" s="59"/>
      <c r="AS148" s="64"/>
      <c r="BF148" s="64"/>
      <c r="BG148" s="64"/>
      <c r="BH148" s="191"/>
      <c r="BI148" s="191"/>
      <c r="BK148" s="172"/>
      <c r="BL148" s="28"/>
      <c r="BM148" s="28"/>
      <c r="BN148" s="28"/>
      <c r="BO148" s="28"/>
      <c r="BP148" s="28"/>
      <c r="BQ148" s="28"/>
      <c r="BR148" s="28"/>
      <c r="BS148" s="28"/>
      <c r="BT148" s="28"/>
      <c r="BU148" s="28"/>
      <c r="BV148" s="28"/>
      <c r="BW148" s="28"/>
      <c r="BX148" s="28"/>
      <c r="BY148" s="28"/>
      <c r="BZ148" s="28"/>
      <c r="CA148" s="28"/>
      <c r="CB148" s="28"/>
    </row>
    <row r="149" spans="1:80" s="6" customFormat="1" ht="15.75" x14ac:dyDescent="0.2">
      <c r="A149" s="55"/>
      <c r="C149" s="55"/>
      <c r="D149" s="240"/>
      <c r="E149" s="561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47"/>
      <c r="R149" s="8"/>
      <c r="S149" s="7"/>
      <c r="T149" s="563"/>
      <c r="AE149" s="63"/>
      <c r="AF149" s="59"/>
      <c r="AS149" s="64"/>
      <c r="BF149" s="64"/>
      <c r="BG149" s="64"/>
      <c r="BH149" s="191"/>
      <c r="BI149" s="191"/>
      <c r="BK149" s="172"/>
      <c r="BL149" s="28"/>
      <c r="BM149" s="28"/>
      <c r="BN149" s="28"/>
      <c r="BO149" s="28"/>
      <c r="BP149" s="28"/>
      <c r="BQ149" s="28"/>
      <c r="BR149" s="28"/>
      <c r="BS149" s="28"/>
      <c r="BT149" s="28"/>
      <c r="BU149" s="28"/>
      <c r="BV149" s="28"/>
      <c r="BW149" s="28"/>
      <c r="BX149" s="28"/>
      <c r="BY149" s="28"/>
      <c r="BZ149" s="28"/>
      <c r="CA149" s="28"/>
      <c r="CB149" s="28"/>
    </row>
    <row r="150" spans="1:80" s="6" customFormat="1" ht="15.75" x14ac:dyDescent="0.2">
      <c r="A150" s="55"/>
      <c r="C150" s="55"/>
      <c r="D150" s="240"/>
      <c r="E150" s="561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47"/>
      <c r="R150" s="8"/>
      <c r="S150" s="7"/>
      <c r="T150" s="563"/>
      <c r="AE150" s="63"/>
      <c r="AF150" s="59"/>
      <c r="AS150" s="64"/>
      <c r="BF150" s="64"/>
      <c r="BG150" s="64"/>
      <c r="BH150" s="191"/>
      <c r="BI150" s="191"/>
      <c r="BK150" s="172"/>
      <c r="BL150" s="28"/>
      <c r="BM150" s="28"/>
      <c r="BN150" s="28"/>
      <c r="BO150" s="28"/>
      <c r="BP150" s="28"/>
      <c r="BQ150" s="28"/>
      <c r="BR150" s="28"/>
      <c r="BS150" s="28"/>
      <c r="BT150" s="28"/>
      <c r="BU150" s="28"/>
      <c r="BV150" s="28"/>
      <c r="BW150" s="28"/>
      <c r="BX150" s="28"/>
      <c r="BY150" s="28"/>
      <c r="BZ150" s="28"/>
      <c r="CA150" s="28"/>
      <c r="CB150" s="28"/>
    </row>
    <row r="151" spans="1:80" s="6" customFormat="1" ht="15.75" x14ac:dyDescent="0.2">
      <c r="A151" s="55"/>
      <c r="C151" s="55"/>
      <c r="D151" s="240"/>
      <c r="E151" s="561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47"/>
      <c r="R151" s="8"/>
      <c r="S151" s="7"/>
      <c r="T151" s="563"/>
      <c r="AE151" s="63"/>
      <c r="AF151" s="59"/>
      <c r="AS151" s="64"/>
      <c r="BF151" s="64"/>
      <c r="BG151" s="64"/>
      <c r="BH151" s="191"/>
      <c r="BI151" s="191"/>
      <c r="BK151" s="172"/>
      <c r="BL151" s="28"/>
      <c r="BM151" s="28"/>
      <c r="BN151" s="28"/>
      <c r="BO151" s="28"/>
      <c r="BP151" s="28"/>
      <c r="BQ151" s="28"/>
      <c r="BR151" s="28"/>
      <c r="BS151" s="28"/>
      <c r="BT151" s="28"/>
      <c r="BU151" s="28"/>
      <c r="BV151" s="28"/>
      <c r="BW151" s="28"/>
      <c r="BX151" s="28"/>
      <c r="BY151" s="28"/>
      <c r="BZ151" s="28"/>
      <c r="CA151" s="28"/>
      <c r="CB151" s="28"/>
    </row>
    <row r="152" spans="1:80" s="6" customFormat="1" ht="15.75" x14ac:dyDescent="0.2">
      <c r="A152" s="55"/>
      <c r="C152" s="55"/>
      <c r="D152" s="240"/>
      <c r="E152" s="561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47"/>
      <c r="R152" s="8"/>
      <c r="S152" s="7"/>
      <c r="T152" s="563"/>
      <c r="AE152" s="63"/>
      <c r="AF152" s="59"/>
      <c r="AS152" s="64"/>
      <c r="BF152" s="64"/>
      <c r="BG152" s="64"/>
      <c r="BH152" s="191"/>
      <c r="BI152" s="191"/>
      <c r="BK152" s="172"/>
      <c r="BL152" s="28"/>
      <c r="BM152" s="28"/>
      <c r="BN152" s="28"/>
      <c r="BO152" s="28"/>
      <c r="BP152" s="28"/>
      <c r="BQ152" s="28"/>
      <c r="BR152" s="28"/>
      <c r="BS152" s="28"/>
      <c r="BT152" s="28"/>
      <c r="BU152" s="28"/>
      <c r="BV152" s="28"/>
      <c r="BW152" s="28"/>
      <c r="BX152" s="28"/>
      <c r="BY152" s="28"/>
      <c r="BZ152" s="28"/>
      <c r="CA152" s="28"/>
      <c r="CB152" s="28"/>
    </row>
    <row r="153" spans="1:80" s="6" customFormat="1" ht="15.75" x14ac:dyDescent="0.2">
      <c r="A153" s="55"/>
      <c r="C153" s="55"/>
      <c r="D153" s="240"/>
      <c r="E153" s="561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47"/>
      <c r="R153" s="8"/>
      <c r="S153" s="7"/>
      <c r="T153" s="563"/>
      <c r="AE153" s="63"/>
      <c r="AF153" s="59"/>
      <c r="AS153" s="64"/>
      <c r="BF153" s="64"/>
      <c r="BG153" s="64"/>
      <c r="BH153" s="191"/>
      <c r="BI153" s="191"/>
      <c r="BK153" s="172"/>
      <c r="BL153" s="28"/>
      <c r="BM153" s="28"/>
      <c r="BN153" s="28"/>
      <c r="BO153" s="28"/>
      <c r="BP153" s="28"/>
      <c r="BQ153" s="28"/>
      <c r="BR153" s="28"/>
      <c r="BS153" s="28"/>
      <c r="BT153" s="28"/>
      <c r="BU153" s="28"/>
      <c r="BV153" s="28"/>
      <c r="BW153" s="28"/>
      <c r="BX153" s="28"/>
      <c r="BY153" s="28"/>
      <c r="BZ153" s="28"/>
      <c r="CA153" s="28"/>
      <c r="CB153" s="28"/>
    </row>
    <row r="154" spans="1:80" s="6" customFormat="1" ht="15.75" x14ac:dyDescent="0.2">
      <c r="A154" s="55"/>
      <c r="C154" s="55"/>
      <c r="D154" s="240"/>
      <c r="E154" s="561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47"/>
      <c r="R154" s="8"/>
      <c r="S154" s="7"/>
      <c r="T154" s="563"/>
      <c r="AE154" s="63"/>
      <c r="AF154" s="59"/>
      <c r="AS154" s="64"/>
      <c r="BF154" s="64"/>
      <c r="BG154" s="64"/>
      <c r="BH154" s="191"/>
      <c r="BI154" s="191"/>
      <c r="BK154" s="172"/>
      <c r="BL154" s="28"/>
      <c r="BM154" s="28"/>
      <c r="BN154" s="28"/>
      <c r="BO154" s="28"/>
      <c r="BP154" s="28"/>
      <c r="BQ154" s="28"/>
      <c r="BR154" s="28"/>
      <c r="BS154" s="28"/>
      <c r="BT154" s="28"/>
      <c r="BU154" s="28"/>
      <c r="BV154" s="28"/>
      <c r="BW154" s="28"/>
      <c r="BX154" s="28"/>
      <c r="BY154" s="28"/>
      <c r="BZ154" s="28"/>
      <c r="CA154" s="28"/>
      <c r="CB154" s="28"/>
    </row>
    <row r="155" spans="1:80" s="6" customFormat="1" ht="15.75" x14ac:dyDescent="0.2">
      <c r="A155" s="55"/>
      <c r="C155" s="55"/>
      <c r="D155" s="240"/>
      <c r="E155" s="561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47"/>
      <c r="R155" s="8"/>
      <c r="S155" s="7"/>
      <c r="T155" s="563"/>
      <c r="AE155" s="63"/>
      <c r="AF155" s="59"/>
      <c r="AS155" s="64"/>
      <c r="BF155" s="64"/>
      <c r="BG155" s="64"/>
      <c r="BH155" s="191"/>
      <c r="BI155" s="191"/>
      <c r="BK155" s="172"/>
      <c r="BL155" s="28"/>
      <c r="BM155" s="28"/>
      <c r="BN155" s="28"/>
      <c r="BO155" s="28"/>
      <c r="BP155" s="28"/>
      <c r="BQ155" s="28"/>
      <c r="BR155" s="28"/>
      <c r="BS155" s="28"/>
      <c r="BT155" s="28"/>
      <c r="BU155" s="28"/>
      <c r="BV155" s="28"/>
      <c r="BW155" s="28"/>
      <c r="BX155" s="28"/>
      <c r="BY155" s="28"/>
      <c r="BZ155" s="28"/>
      <c r="CA155" s="28"/>
      <c r="CB155" s="28"/>
    </row>
    <row r="156" spans="1:80" s="6" customFormat="1" ht="15.75" x14ac:dyDescent="0.2">
      <c r="A156" s="55"/>
      <c r="C156" s="55"/>
      <c r="D156" s="240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47"/>
      <c r="R156" s="8"/>
      <c r="S156" s="7"/>
      <c r="AE156" s="63"/>
      <c r="AF156" s="59"/>
      <c r="AS156" s="64"/>
      <c r="BF156" s="64"/>
      <c r="BG156" s="64"/>
      <c r="BH156" s="191"/>
      <c r="BI156" s="191"/>
      <c r="BK156" s="172"/>
      <c r="BL156" s="28"/>
      <c r="BM156" s="28"/>
      <c r="BN156" s="28"/>
      <c r="BO156" s="28"/>
      <c r="BP156" s="28"/>
      <c r="BQ156" s="28"/>
      <c r="BR156" s="28"/>
      <c r="BS156" s="28"/>
      <c r="BT156" s="28"/>
      <c r="BU156" s="28"/>
      <c r="BV156" s="28"/>
      <c r="BW156" s="28"/>
      <c r="BX156" s="28"/>
      <c r="BY156" s="28"/>
      <c r="BZ156" s="28"/>
      <c r="CA156" s="28"/>
      <c r="CB156" s="28"/>
    </row>
    <row r="157" spans="1:80" s="6" customFormat="1" ht="15.75" x14ac:dyDescent="0.2">
      <c r="A157" s="55"/>
      <c r="C157" s="55"/>
      <c r="D157" s="240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47"/>
      <c r="R157" s="8"/>
      <c r="S157" s="7"/>
      <c r="AE157" s="63"/>
      <c r="AF157" s="59"/>
      <c r="AS157" s="64"/>
      <c r="BF157" s="64"/>
      <c r="BG157" s="64"/>
      <c r="BH157" s="191"/>
      <c r="BI157" s="191"/>
      <c r="BK157" s="172"/>
      <c r="BL157" s="28"/>
      <c r="BM157" s="28"/>
      <c r="BN157" s="28"/>
      <c r="BO157" s="28"/>
      <c r="BP157" s="28"/>
      <c r="BQ157" s="28"/>
      <c r="BR157" s="28"/>
      <c r="BS157" s="28"/>
      <c r="BT157" s="28"/>
      <c r="BU157" s="28"/>
      <c r="BV157" s="28"/>
      <c r="BW157" s="28"/>
      <c r="BX157" s="28"/>
      <c r="BY157" s="28"/>
      <c r="BZ157" s="28"/>
      <c r="CA157" s="28"/>
      <c r="CB157" s="28"/>
    </row>
    <row r="158" spans="1:80" s="6" customFormat="1" ht="15.75" x14ac:dyDescent="0.2">
      <c r="A158" s="55"/>
      <c r="C158" s="55"/>
      <c r="D158" s="240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47"/>
      <c r="R158" s="8"/>
      <c r="S158" s="7"/>
      <c r="AE158" s="63"/>
      <c r="AF158" s="59"/>
      <c r="AS158" s="64"/>
      <c r="BF158" s="64"/>
      <c r="BG158" s="64"/>
      <c r="BH158" s="191"/>
      <c r="BI158" s="191"/>
      <c r="BK158" s="172"/>
      <c r="BL158" s="28"/>
      <c r="BM158" s="28"/>
      <c r="BN158" s="28"/>
      <c r="BO158" s="28"/>
      <c r="BP158" s="28"/>
      <c r="BQ158" s="28"/>
      <c r="BR158" s="28"/>
      <c r="BS158" s="28"/>
      <c r="BT158" s="28"/>
      <c r="BU158" s="28"/>
      <c r="BV158" s="28"/>
      <c r="BW158" s="28"/>
      <c r="BX158" s="28"/>
      <c r="BY158" s="28"/>
      <c r="BZ158" s="28"/>
      <c r="CA158" s="28"/>
      <c r="CB158" s="28"/>
    </row>
    <row r="159" spans="1:80" s="6" customFormat="1" ht="15.75" x14ac:dyDescent="0.2">
      <c r="A159" s="55"/>
      <c r="C159" s="55"/>
      <c r="D159" s="240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47"/>
      <c r="R159" s="8"/>
      <c r="S159" s="7"/>
      <c r="AE159" s="63"/>
      <c r="AF159" s="59"/>
      <c r="AS159" s="64"/>
      <c r="BF159" s="64"/>
      <c r="BG159" s="64"/>
      <c r="BH159" s="191"/>
      <c r="BI159" s="191"/>
      <c r="BK159" s="172"/>
      <c r="BL159" s="28"/>
      <c r="BM159" s="28"/>
      <c r="BN159" s="28"/>
      <c r="BO159" s="28"/>
      <c r="BP159" s="28"/>
      <c r="BQ159" s="28"/>
      <c r="BR159" s="28"/>
      <c r="BS159" s="28"/>
      <c r="BT159" s="28"/>
      <c r="BU159" s="28"/>
      <c r="BV159" s="28"/>
      <c r="BW159" s="28"/>
      <c r="BX159" s="28"/>
      <c r="BY159" s="28"/>
      <c r="BZ159" s="28"/>
      <c r="CA159" s="28"/>
      <c r="CB159" s="28"/>
    </row>
    <row r="160" spans="1:80" s="6" customFormat="1" ht="15.75" x14ac:dyDescent="0.2">
      <c r="A160" s="55"/>
      <c r="C160" s="55"/>
      <c r="D160" s="240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47"/>
      <c r="R160" s="8"/>
      <c r="S160" s="7"/>
      <c r="AE160" s="63"/>
      <c r="AF160" s="59"/>
      <c r="AS160" s="64"/>
      <c r="BF160" s="64"/>
      <c r="BG160" s="64"/>
      <c r="BH160" s="191"/>
      <c r="BI160" s="191"/>
      <c r="BK160" s="172"/>
      <c r="BL160" s="28"/>
      <c r="BM160" s="28"/>
      <c r="BN160" s="28"/>
      <c r="BO160" s="28"/>
      <c r="BP160" s="28"/>
      <c r="BQ160" s="28"/>
      <c r="BR160" s="28"/>
      <c r="BS160" s="28"/>
      <c r="BT160" s="28"/>
      <c r="BU160" s="28"/>
      <c r="BV160" s="28"/>
      <c r="BW160" s="28"/>
      <c r="BX160" s="28"/>
      <c r="BY160" s="28"/>
      <c r="BZ160" s="28"/>
      <c r="CA160" s="28"/>
      <c r="CB160" s="28"/>
    </row>
    <row r="161" spans="1:80" s="6" customFormat="1" ht="15.75" x14ac:dyDescent="0.2">
      <c r="A161" s="55"/>
      <c r="C161" s="55"/>
      <c r="D161" s="240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47"/>
      <c r="R161" s="8"/>
      <c r="S161" s="7"/>
      <c r="AE161" s="63"/>
      <c r="AF161" s="59"/>
      <c r="AS161" s="64"/>
      <c r="BF161" s="64"/>
      <c r="BG161" s="64"/>
      <c r="BH161" s="191"/>
      <c r="BI161" s="191"/>
      <c r="BK161" s="172"/>
      <c r="BL161" s="28"/>
      <c r="BM161" s="28"/>
      <c r="BN161" s="28"/>
      <c r="BO161" s="28"/>
      <c r="BP161" s="28"/>
      <c r="BQ161" s="28"/>
      <c r="BR161" s="28"/>
      <c r="BS161" s="28"/>
      <c r="BT161" s="28"/>
      <c r="BU161" s="28"/>
      <c r="BV161" s="28"/>
      <c r="BW161" s="28"/>
      <c r="BX161" s="28"/>
      <c r="BY161" s="28"/>
      <c r="BZ161" s="28"/>
      <c r="CA161" s="28"/>
      <c r="CB161" s="28"/>
    </row>
    <row r="162" spans="1:80" s="6" customFormat="1" ht="15.75" x14ac:dyDescent="0.2">
      <c r="A162" s="55"/>
      <c r="C162" s="55"/>
      <c r="D162" s="240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47"/>
      <c r="R162" s="8"/>
      <c r="S162" s="7"/>
      <c r="AE162" s="63"/>
      <c r="AF162" s="59"/>
      <c r="AS162" s="64"/>
      <c r="BF162" s="64"/>
      <c r="BG162" s="64"/>
      <c r="BH162" s="191"/>
      <c r="BI162" s="191"/>
      <c r="BK162" s="172"/>
      <c r="BL162" s="28"/>
      <c r="BM162" s="28"/>
      <c r="BN162" s="28"/>
      <c r="BO162" s="28"/>
      <c r="BP162" s="28"/>
      <c r="BQ162" s="28"/>
      <c r="BR162" s="28"/>
      <c r="BS162" s="28"/>
      <c r="BT162" s="28"/>
      <c r="BU162" s="28"/>
      <c r="BV162" s="28"/>
      <c r="BW162" s="28"/>
      <c r="BX162" s="28"/>
      <c r="BY162" s="28"/>
      <c r="BZ162" s="28"/>
      <c r="CA162" s="28"/>
      <c r="CB162" s="28"/>
    </row>
    <row r="163" spans="1:80" s="6" customFormat="1" ht="15.75" x14ac:dyDescent="0.2">
      <c r="A163" s="55"/>
      <c r="C163" s="55"/>
      <c r="D163" s="240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47"/>
      <c r="R163" s="8"/>
      <c r="S163" s="7"/>
      <c r="AE163" s="63"/>
      <c r="AF163" s="59"/>
      <c r="AS163" s="64"/>
      <c r="BF163" s="64"/>
      <c r="BG163" s="64"/>
      <c r="BH163" s="191"/>
      <c r="BI163" s="191"/>
      <c r="BK163" s="172"/>
      <c r="BL163" s="28"/>
      <c r="BM163" s="28"/>
      <c r="BN163" s="28"/>
      <c r="BO163" s="28"/>
      <c r="BP163" s="28"/>
      <c r="BQ163" s="28"/>
      <c r="BR163" s="28"/>
      <c r="BS163" s="28"/>
      <c r="BT163" s="28"/>
      <c r="BU163" s="28"/>
      <c r="BV163" s="28"/>
      <c r="BW163" s="28"/>
      <c r="BX163" s="28"/>
      <c r="BY163" s="28"/>
      <c r="BZ163" s="28"/>
      <c r="CA163" s="28"/>
      <c r="CB163" s="28"/>
    </row>
    <row r="164" spans="1:80" s="6" customFormat="1" ht="15.75" x14ac:dyDescent="0.2">
      <c r="A164" s="55"/>
      <c r="C164" s="55"/>
      <c r="D164" s="240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47"/>
      <c r="R164" s="8"/>
      <c r="S164" s="7"/>
      <c r="AE164" s="63"/>
      <c r="AF164" s="59"/>
      <c r="AS164" s="64"/>
      <c r="BF164" s="64"/>
      <c r="BG164" s="64"/>
      <c r="BH164" s="191"/>
      <c r="BI164" s="191"/>
      <c r="BK164" s="172"/>
      <c r="BL164" s="28"/>
      <c r="BM164" s="28"/>
      <c r="BN164" s="28"/>
      <c r="BO164" s="28"/>
      <c r="BP164" s="28"/>
      <c r="BQ164" s="28"/>
      <c r="BR164" s="28"/>
      <c r="BS164" s="28"/>
      <c r="BT164" s="28"/>
      <c r="BU164" s="28"/>
      <c r="BV164" s="28"/>
      <c r="BW164" s="28"/>
      <c r="BX164" s="28"/>
      <c r="BY164" s="28"/>
      <c r="BZ164" s="28"/>
      <c r="CA164" s="28"/>
      <c r="CB164" s="28"/>
    </row>
    <row r="165" spans="1:80" s="6" customFormat="1" ht="15.75" x14ac:dyDescent="0.2">
      <c r="A165" s="55"/>
      <c r="C165" s="55"/>
      <c r="D165" s="240"/>
      <c r="E165" s="561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47"/>
      <c r="R165" s="8"/>
      <c r="S165" s="7"/>
      <c r="T165" s="563"/>
      <c r="AE165" s="63"/>
      <c r="AF165" s="59"/>
      <c r="AS165" s="64"/>
      <c r="BF165" s="64"/>
      <c r="BG165" s="64"/>
      <c r="BH165" s="191"/>
      <c r="BI165" s="191"/>
      <c r="BK165" s="172"/>
      <c r="BL165" s="28"/>
      <c r="BM165" s="28"/>
      <c r="BN165" s="28"/>
      <c r="BO165" s="28"/>
      <c r="BP165" s="28"/>
      <c r="BQ165" s="28"/>
      <c r="BR165" s="28"/>
      <c r="BS165" s="28"/>
      <c r="BT165" s="28"/>
      <c r="BU165" s="28"/>
      <c r="BV165" s="28"/>
      <c r="BW165" s="28"/>
      <c r="BX165" s="28"/>
      <c r="BY165" s="28"/>
      <c r="BZ165" s="28"/>
      <c r="CA165" s="28"/>
      <c r="CB165" s="28"/>
    </row>
    <row r="166" spans="1:80" s="6" customFormat="1" ht="15.75" x14ac:dyDescent="0.2">
      <c r="A166" s="55"/>
      <c r="C166" s="55"/>
      <c r="D166" s="240"/>
      <c r="E166" s="561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47"/>
      <c r="R166" s="8"/>
      <c r="S166" s="7"/>
      <c r="T166" s="563">
        <v>53000</v>
      </c>
      <c r="AE166" s="63"/>
      <c r="AF166" s="59"/>
      <c r="AS166" s="64"/>
      <c r="BF166" s="64"/>
      <c r="BG166" s="64"/>
      <c r="BH166" s="191"/>
      <c r="BI166" s="191"/>
      <c r="BK166" s="172"/>
      <c r="BL166" s="28"/>
      <c r="BM166" s="28"/>
      <c r="BN166" s="28"/>
      <c r="BO166" s="28"/>
      <c r="BP166" s="28"/>
      <c r="BQ166" s="28"/>
      <c r="BR166" s="28"/>
      <c r="BS166" s="28"/>
      <c r="BT166" s="28"/>
      <c r="BU166" s="28"/>
      <c r="BV166" s="28"/>
      <c r="BW166" s="28"/>
      <c r="BX166" s="28"/>
      <c r="BY166" s="28"/>
      <c r="BZ166" s="28"/>
      <c r="CA166" s="28"/>
      <c r="CB166" s="28"/>
    </row>
    <row r="167" spans="1:80" s="6" customFormat="1" ht="15.75" x14ac:dyDescent="0.2">
      <c r="A167" s="55"/>
      <c r="C167" s="55"/>
      <c r="D167" s="240"/>
      <c r="E167" s="561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47"/>
      <c r="R167" s="8"/>
      <c r="S167" s="7"/>
      <c r="T167" s="563">
        <v>85000</v>
      </c>
      <c r="AE167" s="63"/>
      <c r="AF167" s="59"/>
      <c r="AS167" s="64"/>
      <c r="BF167" s="64"/>
      <c r="BG167" s="64"/>
      <c r="BH167" s="191"/>
      <c r="BI167" s="191"/>
      <c r="BK167" s="172"/>
      <c r="BL167" s="28"/>
      <c r="BM167" s="28"/>
      <c r="BN167" s="28"/>
      <c r="BO167" s="28"/>
      <c r="BP167" s="28"/>
      <c r="BQ167" s="28"/>
      <c r="BR167" s="28"/>
      <c r="BS167" s="28"/>
      <c r="BT167" s="28"/>
      <c r="BU167" s="28"/>
      <c r="BV167" s="28"/>
      <c r="BW167" s="28"/>
      <c r="BX167" s="28"/>
      <c r="BY167" s="28"/>
      <c r="BZ167" s="28"/>
      <c r="CA167" s="28"/>
      <c r="CB167" s="28"/>
    </row>
    <row r="168" spans="1:80" s="6" customFormat="1" ht="15.75" x14ac:dyDescent="0.2">
      <c r="A168" s="55"/>
      <c r="C168" s="55"/>
      <c r="D168" s="240"/>
      <c r="E168" s="561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47"/>
      <c r="R168" s="8"/>
      <c r="S168" s="7"/>
      <c r="T168" s="563">
        <v>75000</v>
      </c>
      <c r="AE168" s="63"/>
      <c r="AF168" s="59"/>
      <c r="AS168" s="64"/>
      <c r="BF168" s="64"/>
      <c r="BG168" s="64"/>
      <c r="BH168" s="191"/>
      <c r="BI168" s="191"/>
      <c r="BK168" s="172"/>
      <c r="BL168" s="28"/>
      <c r="BM168" s="28"/>
      <c r="BN168" s="28"/>
      <c r="BO168" s="28"/>
      <c r="BP168" s="28"/>
      <c r="BQ168" s="28"/>
      <c r="BR168" s="28"/>
      <c r="BS168" s="28"/>
      <c r="BT168" s="28"/>
      <c r="BU168" s="28"/>
      <c r="BV168" s="28"/>
      <c r="BW168" s="28"/>
      <c r="BX168" s="28"/>
      <c r="BY168" s="28"/>
      <c r="BZ168" s="28"/>
      <c r="CA168" s="28"/>
      <c r="CB168" s="28"/>
    </row>
    <row r="169" spans="1:80" s="6" customFormat="1" ht="15.75" x14ac:dyDescent="0.2">
      <c r="A169" s="55"/>
      <c r="C169" s="55"/>
      <c r="D169" s="240"/>
      <c r="E169" s="561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47"/>
      <c r="R169" s="8"/>
      <c r="S169" s="7"/>
      <c r="T169" s="563"/>
      <c r="AE169" s="63"/>
      <c r="AF169" s="59"/>
      <c r="AS169" s="64"/>
      <c r="BF169" s="64"/>
      <c r="BG169" s="64"/>
      <c r="BH169" s="191"/>
      <c r="BI169" s="191"/>
      <c r="BK169" s="172"/>
      <c r="BL169" s="28"/>
      <c r="BM169" s="28"/>
      <c r="BN169" s="28"/>
      <c r="BO169" s="28"/>
      <c r="BP169" s="28"/>
      <c r="BQ169" s="28"/>
      <c r="BR169" s="28"/>
      <c r="BS169" s="28"/>
      <c r="BT169" s="28"/>
      <c r="BU169" s="28"/>
      <c r="BV169" s="28"/>
      <c r="BW169" s="28"/>
      <c r="BX169" s="28"/>
      <c r="BY169" s="28"/>
      <c r="BZ169" s="28"/>
      <c r="CA169" s="28"/>
      <c r="CB169" s="28"/>
    </row>
    <row r="170" spans="1:80" s="6" customFormat="1" ht="15.75" x14ac:dyDescent="0.2">
      <c r="A170" s="55"/>
      <c r="C170" s="55"/>
      <c r="D170" s="240"/>
      <c r="E170" s="561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47"/>
      <c r="R170" s="8"/>
      <c r="S170" s="7"/>
      <c r="T170" s="563"/>
      <c r="AE170" s="63"/>
      <c r="AF170" s="59"/>
      <c r="AS170" s="64"/>
      <c r="BF170" s="64"/>
      <c r="BG170" s="64"/>
      <c r="BH170" s="191"/>
      <c r="BI170" s="191"/>
      <c r="BK170" s="172"/>
      <c r="BL170" s="28"/>
      <c r="BM170" s="28"/>
      <c r="BN170" s="28"/>
      <c r="BO170" s="28"/>
      <c r="BP170" s="28"/>
      <c r="BQ170" s="28"/>
      <c r="BR170" s="28"/>
      <c r="BS170" s="28"/>
      <c r="BT170" s="28"/>
      <c r="BU170" s="28"/>
      <c r="BV170" s="28"/>
      <c r="BW170" s="28"/>
      <c r="BX170" s="28"/>
      <c r="BY170" s="28"/>
      <c r="BZ170" s="28"/>
      <c r="CA170" s="28"/>
      <c r="CB170" s="28"/>
    </row>
    <row r="171" spans="1:80" s="6" customFormat="1" ht="15.75" x14ac:dyDescent="0.2">
      <c r="A171" s="55"/>
      <c r="C171" s="55"/>
      <c r="D171" s="240"/>
      <c r="E171" s="561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47"/>
      <c r="R171" s="8"/>
      <c r="S171" s="7"/>
      <c r="T171" s="563"/>
      <c r="AE171" s="63"/>
      <c r="AF171" s="59"/>
      <c r="AS171" s="64"/>
      <c r="BF171" s="64"/>
      <c r="BG171" s="64"/>
      <c r="BH171" s="191"/>
      <c r="BI171" s="191"/>
      <c r="BK171" s="172"/>
      <c r="BL171" s="28"/>
      <c r="BM171" s="28"/>
      <c r="BN171" s="28"/>
      <c r="BO171" s="28"/>
      <c r="BP171" s="28"/>
      <c r="BQ171" s="28"/>
      <c r="BR171" s="28"/>
      <c r="BS171" s="28"/>
      <c r="BT171" s="28"/>
      <c r="BU171" s="28"/>
      <c r="BV171" s="28"/>
      <c r="BW171" s="28"/>
      <c r="BX171" s="28"/>
      <c r="BY171" s="28"/>
      <c r="BZ171" s="28"/>
      <c r="CA171" s="28"/>
      <c r="CB171" s="28"/>
    </row>
    <row r="172" spans="1:80" s="6" customFormat="1" ht="15.75" x14ac:dyDescent="0.2">
      <c r="A172" s="55"/>
      <c r="C172" s="55"/>
      <c r="D172" s="240"/>
      <c r="E172" s="561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47"/>
      <c r="R172" s="8"/>
      <c r="S172" s="7"/>
      <c r="T172" s="563"/>
      <c r="AE172" s="63"/>
      <c r="AF172" s="59"/>
      <c r="AS172" s="64"/>
      <c r="BF172" s="64"/>
      <c r="BG172" s="64"/>
      <c r="BH172" s="191"/>
      <c r="BI172" s="191"/>
      <c r="BK172" s="172"/>
      <c r="BL172" s="28"/>
      <c r="BM172" s="28"/>
      <c r="BN172" s="28"/>
      <c r="BO172" s="28"/>
      <c r="BP172" s="28"/>
      <c r="BQ172" s="28"/>
      <c r="BR172" s="28"/>
      <c r="BS172" s="28"/>
      <c r="BT172" s="28"/>
      <c r="BU172" s="28"/>
      <c r="BV172" s="28"/>
      <c r="BW172" s="28"/>
      <c r="BX172" s="28"/>
      <c r="BY172" s="28"/>
      <c r="BZ172" s="28"/>
      <c r="CA172" s="28"/>
      <c r="CB172" s="28"/>
    </row>
    <row r="173" spans="1:80" s="6" customFormat="1" ht="15.75" x14ac:dyDescent="0.2">
      <c r="A173" s="55"/>
      <c r="C173" s="55"/>
      <c r="D173" s="240"/>
      <c r="E173" s="561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47"/>
      <c r="R173" s="8"/>
      <c r="S173" s="7"/>
      <c r="T173" s="563"/>
      <c r="AE173" s="63"/>
      <c r="AF173" s="59"/>
      <c r="AS173" s="64"/>
      <c r="BF173" s="64"/>
      <c r="BG173" s="64"/>
      <c r="BH173" s="191"/>
      <c r="BI173" s="191"/>
      <c r="BK173" s="172"/>
      <c r="BL173" s="28"/>
      <c r="BM173" s="28"/>
      <c r="BN173" s="28"/>
      <c r="BO173" s="28"/>
      <c r="BP173" s="28"/>
      <c r="BQ173" s="28"/>
      <c r="BR173" s="28"/>
      <c r="BS173" s="28"/>
      <c r="BT173" s="28"/>
      <c r="BU173" s="28"/>
      <c r="BV173" s="28"/>
      <c r="BW173" s="28"/>
      <c r="BX173" s="28"/>
      <c r="BY173" s="28"/>
      <c r="BZ173" s="28"/>
      <c r="CA173" s="28"/>
      <c r="CB173" s="28"/>
    </row>
    <row r="174" spans="1:80" s="6" customFormat="1" ht="15.75" x14ac:dyDescent="0.2">
      <c r="A174" s="55"/>
      <c r="C174" s="55"/>
      <c r="D174" s="240"/>
      <c r="E174" s="561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47"/>
      <c r="R174" s="8"/>
      <c r="S174" s="7"/>
      <c r="T174" s="563"/>
      <c r="AE174" s="63"/>
      <c r="AF174" s="59"/>
      <c r="AS174" s="64"/>
      <c r="BF174" s="64"/>
      <c r="BG174" s="64"/>
      <c r="BH174" s="191"/>
      <c r="BI174" s="191"/>
      <c r="BK174" s="172"/>
      <c r="BL174" s="28"/>
      <c r="BM174" s="28"/>
      <c r="BN174" s="28"/>
      <c r="BO174" s="28"/>
      <c r="BP174" s="28"/>
      <c r="BQ174" s="28"/>
      <c r="BR174" s="28"/>
      <c r="BS174" s="28"/>
      <c r="BT174" s="28"/>
      <c r="BU174" s="28"/>
      <c r="BV174" s="28"/>
      <c r="BW174" s="28"/>
      <c r="BX174" s="28"/>
      <c r="BY174" s="28"/>
      <c r="BZ174" s="28"/>
      <c r="CA174" s="28"/>
      <c r="CB174" s="28"/>
    </row>
    <row r="175" spans="1:80" s="6" customFormat="1" ht="15.75" x14ac:dyDescent="0.2">
      <c r="A175" s="55"/>
      <c r="C175" s="55"/>
      <c r="D175" s="240"/>
      <c r="E175" s="561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47"/>
      <c r="R175" s="8"/>
      <c r="S175" s="7"/>
      <c r="T175" s="563"/>
      <c r="AE175" s="63"/>
      <c r="AF175" s="59"/>
      <c r="AS175" s="64"/>
      <c r="BF175" s="64"/>
      <c r="BG175" s="64"/>
      <c r="BH175" s="191"/>
      <c r="BI175" s="191"/>
      <c r="BK175" s="172"/>
      <c r="BL175" s="28"/>
      <c r="BM175" s="28"/>
      <c r="BN175" s="28"/>
      <c r="BO175" s="28"/>
      <c r="BP175" s="28"/>
      <c r="BQ175" s="28"/>
      <c r="BR175" s="28"/>
      <c r="BS175" s="28"/>
      <c r="BT175" s="28"/>
      <c r="BU175" s="28"/>
      <c r="BV175" s="28"/>
      <c r="BW175" s="28"/>
      <c r="BX175" s="28"/>
      <c r="BY175" s="28"/>
      <c r="BZ175" s="28"/>
      <c r="CA175" s="28"/>
      <c r="CB175" s="28"/>
    </row>
    <row r="176" spans="1:80" s="6" customFormat="1" ht="15.75" x14ac:dyDescent="0.2">
      <c r="A176" s="55"/>
      <c r="C176" s="55"/>
      <c r="D176" s="240"/>
      <c r="E176" s="561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47"/>
      <c r="R176" s="8"/>
      <c r="S176" s="7"/>
      <c r="T176" s="563"/>
      <c r="AE176" s="63"/>
      <c r="AF176" s="59"/>
      <c r="AS176" s="64"/>
      <c r="BF176" s="64"/>
      <c r="BG176" s="64"/>
      <c r="BH176" s="191"/>
      <c r="BI176" s="191"/>
      <c r="BK176" s="172"/>
      <c r="BL176" s="28"/>
      <c r="BM176" s="28"/>
      <c r="BN176" s="28"/>
      <c r="BO176" s="28"/>
      <c r="BP176" s="28"/>
      <c r="BQ176" s="28"/>
      <c r="BR176" s="28"/>
      <c r="BS176" s="28"/>
      <c r="BT176" s="28"/>
      <c r="BU176" s="28"/>
      <c r="BV176" s="28"/>
      <c r="BW176" s="28"/>
      <c r="BX176" s="28"/>
      <c r="BY176" s="28"/>
      <c r="BZ176" s="28"/>
      <c r="CA176" s="28"/>
      <c r="CB176" s="28"/>
    </row>
    <row r="177" spans="1:80" s="6" customFormat="1" ht="15.75" x14ac:dyDescent="0.2">
      <c r="A177" s="55"/>
      <c r="C177" s="55"/>
      <c r="D177" s="240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47"/>
      <c r="R177" s="8"/>
      <c r="S177" s="7"/>
      <c r="AE177" s="63"/>
      <c r="AF177" s="59"/>
      <c r="AS177" s="64"/>
      <c r="BF177" s="64"/>
      <c r="BG177" s="64"/>
      <c r="BH177" s="191"/>
      <c r="BI177" s="191"/>
      <c r="BK177" s="172"/>
      <c r="BL177" s="28"/>
      <c r="BM177" s="28"/>
      <c r="BN177" s="28"/>
      <c r="BO177" s="28"/>
      <c r="BP177" s="28"/>
      <c r="BQ177" s="28"/>
      <c r="BR177" s="28"/>
      <c r="BS177" s="28"/>
      <c r="BT177" s="28"/>
      <c r="BU177" s="28"/>
      <c r="BV177" s="28"/>
      <c r="BW177" s="28"/>
      <c r="BX177" s="28"/>
      <c r="BY177" s="28"/>
      <c r="BZ177" s="28"/>
      <c r="CA177" s="28"/>
      <c r="CB177" s="28"/>
    </row>
    <row r="178" spans="1:80" s="6" customFormat="1" ht="15.75" x14ac:dyDescent="0.2">
      <c r="A178" s="55"/>
      <c r="C178" s="55"/>
      <c r="D178" s="240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47"/>
      <c r="R178" s="8"/>
      <c r="S178" s="7"/>
      <c r="AE178" s="63"/>
      <c r="AF178" s="59"/>
      <c r="AS178" s="64"/>
      <c r="BF178" s="64"/>
      <c r="BG178" s="64"/>
      <c r="BH178" s="191"/>
      <c r="BI178" s="191"/>
      <c r="BK178" s="172"/>
      <c r="BL178" s="28"/>
      <c r="BM178" s="28"/>
      <c r="BN178" s="28"/>
      <c r="BO178" s="28"/>
      <c r="BP178" s="28"/>
      <c r="BQ178" s="28"/>
      <c r="BR178" s="28"/>
      <c r="BS178" s="28"/>
      <c r="BT178" s="28"/>
      <c r="BU178" s="28"/>
      <c r="BV178" s="28"/>
      <c r="BW178" s="28"/>
      <c r="BX178" s="28"/>
      <c r="BY178" s="28"/>
      <c r="BZ178" s="28"/>
      <c r="CA178" s="28"/>
      <c r="CB178" s="28"/>
    </row>
    <row r="179" spans="1:80" s="6" customFormat="1" ht="15.75" x14ac:dyDescent="0.2">
      <c r="A179" s="55"/>
      <c r="C179" s="55"/>
      <c r="D179" s="240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47"/>
      <c r="R179" s="8"/>
      <c r="S179" s="7"/>
      <c r="AE179" s="63"/>
      <c r="AF179" s="59"/>
      <c r="AS179" s="64"/>
      <c r="BF179" s="64"/>
      <c r="BG179" s="64"/>
      <c r="BH179" s="191"/>
      <c r="BI179" s="191"/>
      <c r="BK179" s="172"/>
      <c r="BL179" s="28"/>
      <c r="BM179" s="28"/>
      <c r="BN179" s="28"/>
      <c r="BO179" s="28"/>
      <c r="BP179" s="28"/>
      <c r="BQ179" s="28"/>
      <c r="BR179" s="28"/>
      <c r="BS179" s="28"/>
      <c r="BT179" s="28"/>
      <c r="BU179" s="28"/>
      <c r="BV179" s="28"/>
      <c r="BW179" s="28"/>
      <c r="BX179" s="28"/>
      <c r="BY179" s="28"/>
      <c r="BZ179" s="28"/>
      <c r="CA179" s="28"/>
      <c r="CB179" s="28"/>
    </row>
    <row r="180" spans="1:80" s="6" customFormat="1" ht="15.75" x14ac:dyDescent="0.2">
      <c r="A180" s="55"/>
      <c r="C180" s="55"/>
      <c r="D180" s="240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47"/>
      <c r="R180" s="8"/>
      <c r="S180" s="7"/>
      <c r="AE180" s="63"/>
      <c r="AF180" s="59"/>
      <c r="AG180" s="260"/>
      <c r="AS180" s="64"/>
      <c r="BF180" s="64"/>
      <c r="BG180" s="64"/>
      <c r="BH180" s="191"/>
      <c r="BI180" s="191"/>
      <c r="BK180" s="172"/>
      <c r="BL180" s="28"/>
      <c r="BM180" s="28"/>
      <c r="BN180" s="28"/>
      <c r="BO180" s="28"/>
      <c r="BP180" s="28"/>
      <c r="BQ180" s="28"/>
      <c r="BR180" s="28"/>
      <c r="BS180" s="28"/>
      <c r="BT180" s="28"/>
      <c r="BU180" s="28"/>
      <c r="BV180" s="28"/>
      <c r="BW180" s="28"/>
      <c r="BX180" s="28"/>
      <c r="BY180" s="28"/>
      <c r="BZ180" s="28"/>
      <c r="CA180" s="28"/>
      <c r="CB180" s="28"/>
    </row>
    <row r="181" spans="1:80" s="6" customFormat="1" ht="15.75" x14ac:dyDescent="0.2">
      <c r="A181" s="55"/>
      <c r="C181" s="55"/>
      <c r="D181" s="240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47"/>
      <c r="R181" s="8"/>
      <c r="S181" s="7"/>
      <c r="AE181" s="63"/>
      <c r="AF181" s="59"/>
      <c r="AS181" s="64"/>
      <c r="BF181" s="64"/>
      <c r="BG181" s="64"/>
      <c r="BH181" s="191"/>
      <c r="BI181" s="191"/>
      <c r="BK181" s="172"/>
      <c r="BL181" s="28"/>
      <c r="BM181" s="28"/>
      <c r="BN181" s="28"/>
      <c r="BO181" s="28"/>
      <c r="BP181" s="28"/>
      <c r="BQ181" s="28"/>
      <c r="BR181" s="28"/>
      <c r="BS181" s="28"/>
      <c r="BT181" s="28"/>
      <c r="BU181" s="28"/>
      <c r="BV181" s="28"/>
      <c r="BW181" s="28"/>
      <c r="BX181" s="28"/>
      <c r="BY181" s="28"/>
      <c r="BZ181" s="28"/>
      <c r="CA181" s="28"/>
      <c r="CB181" s="28"/>
    </row>
    <row r="182" spans="1:80" s="6" customFormat="1" ht="15.75" x14ac:dyDescent="0.2">
      <c r="A182" s="55"/>
      <c r="C182" s="55"/>
      <c r="D182" s="240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47"/>
      <c r="R182" s="8"/>
      <c r="S182" s="7"/>
      <c r="AE182" s="63"/>
      <c r="AF182" s="59"/>
      <c r="AS182" s="64"/>
      <c r="BF182" s="64"/>
      <c r="BG182" s="64"/>
      <c r="BH182" s="191"/>
      <c r="BI182" s="191"/>
      <c r="BK182" s="172"/>
      <c r="BL182" s="28"/>
      <c r="BM182" s="28"/>
      <c r="BN182" s="28"/>
      <c r="BO182" s="28"/>
      <c r="BP182" s="28"/>
      <c r="BQ182" s="28"/>
      <c r="BR182" s="28"/>
      <c r="BS182" s="28"/>
      <c r="BT182" s="28"/>
      <c r="BU182" s="28"/>
      <c r="BV182" s="28"/>
      <c r="BW182" s="28"/>
      <c r="BX182" s="28"/>
      <c r="BY182" s="28"/>
      <c r="BZ182" s="28"/>
      <c r="CA182" s="28"/>
      <c r="CB182" s="28"/>
    </row>
    <row r="183" spans="1:80" s="6" customFormat="1" ht="15.75" x14ac:dyDescent="0.2">
      <c r="A183" s="55"/>
      <c r="C183" s="55"/>
      <c r="D183" s="240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47"/>
      <c r="R183" s="8"/>
      <c r="S183" s="7"/>
      <c r="AE183" s="63"/>
      <c r="AF183" s="59"/>
      <c r="AS183" s="64"/>
      <c r="BF183" s="64"/>
      <c r="BG183" s="64"/>
      <c r="BH183" s="191"/>
      <c r="BI183" s="191"/>
      <c r="BK183" s="172"/>
      <c r="BL183" s="28"/>
      <c r="BM183" s="28"/>
      <c r="BN183" s="28"/>
      <c r="BO183" s="28"/>
      <c r="BP183" s="28"/>
      <c r="BQ183" s="28"/>
      <c r="BR183" s="28"/>
      <c r="BS183" s="28"/>
      <c r="BT183" s="28"/>
      <c r="BU183" s="28"/>
      <c r="BV183" s="28"/>
      <c r="BW183" s="28"/>
      <c r="BX183" s="28"/>
      <c r="BY183" s="28"/>
      <c r="BZ183" s="28"/>
      <c r="CA183" s="28"/>
      <c r="CB183" s="28"/>
    </row>
    <row r="184" spans="1:80" s="6" customFormat="1" ht="15.75" x14ac:dyDescent="0.2">
      <c r="A184" s="55"/>
      <c r="C184" s="55"/>
      <c r="D184" s="240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47"/>
      <c r="R184" s="8"/>
      <c r="S184" s="7"/>
      <c r="AE184" s="63"/>
      <c r="AF184" s="59"/>
      <c r="AS184" s="64"/>
      <c r="BF184" s="64"/>
      <c r="BG184" s="64"/>
      <c r="BH184" s="191"/>
      <c r="BI184" s="191"/>
      <c r="BK184" s="172"/>
      <c r="BL184" s="28"/>
      <c r="BM184" s="28"/>
      <c r="BN184" s="28"/>
      <c r="BO184" s="28"/>
      <c r="BP184" s="28"/>
      <c r="BQ184" s="28"/>
      <c r="BR184" s="28"/>
      <c r="BS184" s="28"/>
      <c r="BT184" s="28"/>
      <c r="BU184" s="28"/>
      <c r="BV184" s="28"/>
      <c r="BW184" s="28"/>
      <c r="BX184" s="28"/>
      <c r="BY184" s="28"/>
      <c r="BZ184" s="28"/>
      <c r="CA184" s="28"/>
      <c r="CB184" s="28"/>
    </row>
    <row r="185" spans="1:80" s="6" customFormat="1" ht="15.75" x14ac:dyDescent="0.2">
      <c r="A185" s="55"/>
      <c r="C185" s="55"/>
      <c r="D185" s="240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47"/>
      <c r="R185" s="8"/>
      <c r="S185" s="7"/>
      <c r="AE185" s="63"/>
      <c r="AF185" s="59"/>
      <c r="AS185" s="64"/>
      <c r="BF185" s="64"/>
      <c r="BG185" s="64"/>
      <c r="BH185" s="191"/>
      <c r="BI185" s="191"/>
      <c r="BK185" s="172"/>
      <c r="BL185" s="28"/>
      <c r="BM185" s="28"/>
      <c r="BN185" s="28"/>
      <c r="BO185" s="28"/>
      <c r="BP185" s="28"/>
      <c r="BQ185" s="28"/>
      <c r="BR185" s="28"/>
      <c r="BS185" s="28"/>
      <c r="BT185" s="28"/>
      <c r="BU185" s="28"/>
      <c r="BV185" s="28"/>
      <c r="BW185" s="28"/>
      <c r="BX185" s="28"/>
      <c r="BY185" s="28"/>
      <c r="BZ185" s="28"/>
      <c r="CA185" s="28"/>
      <c r="CB185" s="28"/>
    </row>
    <row r="186" spans="1:80" s="6" customFormat="1" ht="15.75" x14ac:dyDescent="0.2">
      <c r="A186" s="55"/>
      <c r="C186" s="55"/>
      <c r="D186" s="240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47"/>
      <c r="R186" s="8"/>
      <c r="S186" s="7"/>
      <c r="AE186" s="63"/>
      <c r="AF186" s="59"/>
      <c r="AS186" s="64"/>
      <c r="BF186" s="64"/>
      <c r="BG186" s="64"/>
      <c r="BH186" s="191"/>
      <c r="BI186" s="191"/>
      <c r="BK186" s="172"/>
      <c r="BL186" s="28"/>
      <c r="BM186" s="28"/>
      <c r="BN186" s="28"/>
      <c r="BO186" s="28"/>
      <c r="BP186" s="28"/>
      <c r="BQ186" s="28"/>
      <c r="BR186" s="28"/>
      <c r="BS186" s="28"/>
      <c r="BT186" s="28"/>
      <c r="BU186" s="28"/>
      <c r="BV186" s="28"/>
      <c r="BW186" s="28"/>
      <c r="BX186" s="28"/>
      <c r="BY186" s="28"/>
      <c r="BZ186" s="28"/>
      <c r="CA186" s="28"/>
      <c r="CB186" s="28"/>
    </row>
    <row r="187" spans="1:80" s="6" customFormat="1" ht="15.75" x14ac:dyDescent="0.2">
      <c r="A187" s="55"/>
      <c r="C187" s="55"/>
      <c r="D187" s="240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47"/>
      <c r="R187" s="8"/>
      <c r="S187" s="7"/>
      <c r="AE187" s="63"/>
      <c r="AF187" s="59"/>
      <c r="AS187" s="64"/>
      <c r="BF187" s="64"/>
      <c r="BG187" s="64"/>
      <c r="BH187" s="191"/>
      <c r="BI187" s="191"/>
      <c r="BK187" s="172"/>
      <c r="BL187" s="28"/>
      <c r="BM187" s="28"/>
      <c r="BN187" s="28"/>
      <c r="BO187" s="28"/>
      <c r="BP187" s="28"/>
      <c r="BQ187" s="28"/>
      <c r="BR187" s="28"/>
      <c r="BS187" s="28"/>
      <c r="BT187" s="28"/>
      <c r="BU187" s="28"/>
      <c r="BV187" s="28"/>
      <c r="BW187" s="28"/>
      <c r="BX187" s="28"/>
      <c r="BY187" s="28"/>
      <c r="BZ187" s="28"/>
      <c r="CA187" s="28"/>
      <c r="CB187" s="28"/>
    </row>
    <row r="188" spans="1:80" s="6" customFormat="1" ht="15.75" x14ac:dyDescent="0.2">
      <c r="A188" s="55"/>
      <c r="C188" s="55"/>
      <c r="D188" s="240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47"/>
      <c r="R188" s="8"/>
      <c r="S188" s="7"/>
      <c r="AE188" s="63"/>
      <c r="AF188" s="59"/>
      <c r="AS188" s="64"/>
      <c r="BF188" s="64"/>
      <c r="BG188" s="64"/>
      <c r="BH188" s="191"/>
      <c r="BI188" s="191"/>
      <c r="BK188" s="172"/>
      <c r="BL188" s="28"/>
      <c r="BM188" s="28"/>
      <c r="BN188" s="28"/>
      <c r="BO188" s="28"/>
      <c r="BP188" s="28"/>
      <c r="BQ188" s="28"/>
      <c r="BR188" s="28"/>
      <c r="BS188" s="28"/>
      <c r="BT188" s="28"/>
      <c r="BU188" s="28"/>
      <c r="BV188" s="28"/>
      <c r="BW188" s="28"/>
      <c r="BX188" s="28"/>
      <c r="BY188" s="28"/>
      <c r="BZ188" s="28"/>
      <c r="CA188" s="28"/>
      <c r="CB188" s="28"/>
    </row>
    <row r="189" spans="1:80" s="6" customFormat="1" ht="15.75" x14ac:dyDescent="0.2">
      <c r="A189" s="55"/>
      <c r="C189" s="55"/>
      <c r="D189" s="240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47"/>
      <c r="R189" s="8"/>
      <c r="S189" s="7"/>
      <c r="AE189" s="63"/>
      <c r="AF189" s="59"/>
      <c r="AS189" s="64"/>
      <c r="BF189" s="64"/>
      <c r="BG189" s="64"/>
      <c r="BH189" s="191"/>
      <c r="BI189" s="191"/>
      <c r="BK189" s="172"/>
      <c r="BL189" s="28"/>
      <c r="BM189" s="28"/>
      <c r="BN189" s="28"/>
      <c r="BO189" s="28"/>
      <c r="BP189" s="28"/>
      <c r="BQ189" s="28"/>
      <c r="BR189" s="28"/>
      <c r="BS189" s="28"/>
      <c r="BT189" s="28"/>
      <c r="BU189" s="28"/>
      <c r="BV189" s="28"/>
      <c r="BW189" s="28"/>
      <c r="BX189" s="28"/>
      <c r="BY189" s="28"/>
      <c r="BZ189" s="28"/>
      <c r="CA189" s="28"/>
      <c r="CB189" s="28"/>
    </row>
    <row r="190" spans="1:80" s="6" customFormat="1" ht="15.75" x14ac:dyDescent="0.2">
      <c r="A190" s="55"/>
      <c r="C190" s="55"/>
      <c r="D190" s="240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47"/>
      <c r="R190" s="8"/>
      <c r="S190" s="7"/>
      <c r="AE190" s="63"/>
      <c r="AF190" s="59"/>
      <c r="AS190" s="64"/>
      <c r="BF190" s="64"/>
      <c r="BG190" s="64"/>
      <c r="BH190" s="191"/>
      <c r="BI190" s="191"/>
      <c r="BK190" s="172"/>
      <c r="BL190" s="28"/>
      <c r="BM190" s="28"/>
      <c r="BN190" s="28"/>
      <c r="BO190" s="28"/>
      <c r="BP190" s="28"/>
      <c r="BQ190" s="28"/>
      <c r="BR190" s="28"/>
      <c r="BS190" s="28"/>
      <c r="BT190" s="28"/>
      <c r="BU190" s="28"/>
      <c r="BV190" s="28"/>
      <c r="BW190" s="28"/>
      <c r="BX190" s="28"/>
      <c r="BY190" s="28"/>
      <c r="BZ190" s="28"/>
      <c r="CA190" s="28"/>
      <c r="CB190" s="28"/>
    </row>
    <row r="191" spans="1:80" s="6" customFormat="1" ht="15.75" x14ac:dyDescent="0.2">
      <c r="A191" s="55"/>
      <c r="C191" s="55"/>
      <c r="D191" s="240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47"/>
      <c r="R191" s="8"/>
      <c r="S191" s="7"/>
      <c r="AE191" s="63"/>
      <c r="AF191" s="59"/>
      <c r="AS191" s="64"/>
      <c r="BF191" s="64"/>
      <c r="BG191" s="64"/>
      <c r="BH191" s="191"/>
      <c r="BI191" s="191"/>
      <c r="BK191" s="172"/>
      <c r="BL191" s="28"/>
      <c r="BM191" s="28"/>
      <c r="BN191" s="28"/>
      <c r="BO191" s="28"/>
      <c r="BP191" s="28"/>
      <c r="BQ191" s="28"/>
      <c r="BR191" s="28"/>
      <c r="BS191" s="28"/>
      <c r="BT191" s="28"/>
      <c r="BU191" s="28"/>
      <c r="BV191" s="28"/>
      <c r="BW191" s="28"/>
      <c r="BX191" s="28"/>
      <c r="BY191" s="28"/>
      <c r="BZ191" s="28"/>
      <c r="CA191" s="28"/>
      <c r="CB191" s="28"/>
    </row>
    <row r="192" spans="1:80" s="6" customFormat="1" ht="15.75" x14ac:dyDescent="0.2">
      <c r="A192" s="55"/>
      <c r="C192" s="55"/>
      <c r="D192" s="240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47"/>
      <c r="R192" s="8"/>
      <c r="S192" s="7"/>
      <c r="AE192" s="63"/>
      <c r="AF192" s="59"/>
      <c r="AS192" s="64"/>
      <c r="BF192" s="64"/>
      <c r="BG192" s="64"/>
      <c r="BH192" s="191"/>
      <c r="BI192" s="191"/>
      <c r="BK192" s="172"/>
      <c r="BL192" s="28"/>
      <c r="BM192" s="28"/>
      <c r="BN192" s="28"/>
      <c r="BO192" s="28"/>
      <c r="BP192" s="28"/>
      <c r="BQ192" s="28"/>
      <c r="BR192" s="28"/>
      <c r="BS192" s="28"/>
      <c r="BT192" s="28"/>
      <c r="BU192" s="28"/>
      <c r="BV192" s="28"/>
      <c r="BW192" s="28"/>
      <c r="BX192" s="28"/>
      <c r="BY192" s="28"/>
      <c r="BZ192" s="28"/>
      <c r="CA192" s="28"/>
      <c r="CB192" s="28"/>
    </row>
    <row r="193" spans="1:80" s="6" customFormat="1" ht="15.75" x14ac:dyDescent="0.2">
      <c r="A193" s="55"/>
      <c r="C193" s="55"/>
      <c r="D193" s="240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47"/>
      <c r="R193" s="8"/>
      <c r="S193" s="7"/>
      <c r="AE193" s="63"/>
      <c r="AF193" s="59"/>
      <c r="AS193" s="64"/>
      <c r="BF193" s="64"/>
      <c r="BG193" s="64"/>
      <c r="BH193" s="191"/>
      <c r="BI193" s="191"/>
      <c r="BK193" s="172"/>
      <c r="BL193" s="28"/>
      <c r="BM193" s="28"/>
      <c r="BN193" s="28"/>
      <c r="BO193" s="28"/>
      <c r="BP193" s="28"/>
      <c r="BQ193" s="28"/>
      <c r="BR193" s="28"/>
      <c r="BS193" s="28"/>
      <c r="BT193" s="28"/>
      <c r="BU193" s="28"/>
      <c r="BV193" s="28"/>
      <c r="BW193" s="28"/>
      <c r="BX193" s="28"/>
      <c r="BY193" s="28"/>
      <c r="BZ193" s="28"/>
      <c r="CA193" s="28"/>
      <c r="CB193" s="28"/>
    </row>
    <row r="194" spans="1:80" s="6" customFormat="1" ht="15.75" x14ac:dyDescent="0.2">
      <c r="A194" s="55"/>
      <c r="C194" s="55"/>
      <c r="D194" s="240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47"/>
      <c r="R194" s="8"/>
      <c r="S194" s="7"/>
      <c r="AE194" s="63"/>
      <c r="AF194" s="59"/>
      <c r="AS194" s="64"/>
      <c r="BF194" s="64"/>
      <c r="BG194" s="64"/>
      <c r="BH194" s="191"/>
      <c r="BI194" s="191"/>
      <c r="BK194" s="172"/>
      <c r="BL194" s="28"/>
      <c r="BM194" s="28"/>
      <c r="BN194" s="28"/>
      <c r="BO194" s="28"/>
      <c r="BP194" s="28"/>
      <c r="BQ194" s="28"/>
      <c r="BR194" s="28"/>
      <c r="BS194" s="28"/>
      <c r="BT194" s="28"/>
      <c r="BU194" s="28"/>
      <c r="BV194" s="28"/>
      <c r="BW194" s="28"/>
      <c r="BX194" s="28"/>
      <c r="BY194" s="28"/>
      <c r="BZ194" s="28"/>
      <c r="CA194" s="28"/>
      <c r="CB194" s="28"/>
    </row>
    <row r="195" spans="1:80" s="6" customFormat="1" ht="15.75" x14ac:dyDescent="0.2">
      <c r="A195" s="55"/>
      <c r="C195" s="55"/>
      <c r="D195" s="240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47"/>
      <c r="R195" s="8"/>
      <c r="S195" s="7"/>
      <c r="AE195" s="63"/>
      <c r="AF195" s="59"/>
      <c r="AS195" s="64"/>
      <c r="BF195" s="64"/>
      <c r="BG195" s="64"/>
      <c r="BH195" s="191"/>
      <c r="BI195" s="191"/>
      <c r="BK195" s="172"/>
      <c r="BL195" s="28"/>
      <c r="BM195" s="28"/>
      <c r="BN195" s="28"/>
      <c r="BO195" s="28"/>
      <c r="BP195" s="28"/>
      <c r="BQ195" s="28"/>
      <c r="BR195" s="28"/>
      <c r="BS195" s="28"/>
      <c r="BT195" s="28"/>
      <c r="BU195" s="28"/>
      <c r="BV195" s="28"/>
      <c r="BW195" s="28"/>
      <c r="BX195" s="28"/>
      <c r="BY195" s="28"/>
      <c r="BZ195" s="28"/>
      <c r="CA195" s="28"/>
      <c r="CB195" s="28"/>
    </row>
    <row r="196" spans="1:80" s="6" customFormat="1" ht="15.75" x14ac:dyDescent="0.2">
      <c r="A196" s="55"/>
      <c r="C196" s="55"/>
      <c r="D196" s="240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47"/>
      <c r="R196" s="8"/>
      <c r="S196" s="7"/>
      <c r="AE196" s="63"/>
      <c r="AF196" s="59"/>
      <c r="AS196" s="64"/>
      <c r="BF196" s="64"/>
      <c r="BG196" s="64"/>
      <c r="BH196" s="191"/>
      <c r="BI196" s="191"/>
      <c r="BK196" s="172"/>
      <c r="BL196" s="28"/>
      <c r="BM196" s="28"/>
      <c r="BN196" s="28"/>
      <c r="BO196" s="28"/>
      <c r="BP196" s="28"/>
      <c r="BQ196" s="28"/>
      <c r="BR196" s="28"/>
      <c r="BS196" s="28"/>
      <c r="BT196" s="28"/>
      <c r="BU196" s="28"/>
      <c r="BV196" s="28"/>
      <c r="BW196" s="28"/>
      <c r="BX196" s="28"/>
      <c r="BY196" s="28"/>
      <c r="BZ196" s="28"/>
      <c r="CA196" s="28"/>
      <c r="CB196" s="28"/>
    </row>
    <row r="197" spans="1:80" s="6" customFormat="1" ht="15.75" x14ac:dyDescent="0.2">
      <c r="A197" s="55"/>
      <c r="C197" s="55"/>
      <c r="D197" s="240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47"/>
      <c r="R197" s="8"/>
      <c r="S197" s="7"/>
      <c r="AE197" s="63"/>
      <c r="AF197" s="59"/>
      <c r="AS197" s="64"/>
      <c r="BF197" s="64"/>
      <c r="BG197" s="64"/>
      <c r="BH197" s="191"/>
      <c r="BI197" s="191"/>
      <c r="BK197" s="172"/>
      <c r="BL197" s="28"/>
      <c r="BM197" s="28"/>
      <c r="BN197" s="28"/>
      <c r="BO197" s="28"/>
      <c r="BP197" s="28"/>
      <c r="BQ197" s="28"/>
      <c r="BR197" s="28"/>
      <c r="BS197" s="28"/>
      <c r="BT197" s="28"/>
      <c r="BU197" s="28"/>
      <c r="BV197" s="28"/>
      <c r="BW197" s="28"/>
      <c r="BX197" s="28"/>
      <c r="BY197" s="28"/>
      <c r="BZ197" s="28"/>
      <c r="CA197" s="28"/>
      <c r="CB197" s="28"/>
    </row>
    <row r="198" spans="1:80" s="6" customFormat="1" ht="15.75" x14ac:dyDescent="0.2">
      <c r="A198" s="55"/>
      <c r="C198" s="55"/>
      <c r="D198" s="240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47"/>
      <c r="R198" s="8"/>
      <c r="S198" s="7"/>
      <c r="AE198" s="63"/>
      <c r="AF198" s="59"/>
      <c r="AS198" s="64"/>
      <c r="BF198" s="64"/>
      <c r="BG198" s="64"/>
      <c r="BH198" s="191"/>
      <c r="BI198" s="191"/>
      <c r="BK198" s="172"/>
      <c r="BL198" s="28"/>
      <c r="BM198" s="28"/>
      <c r="BN198" s="28"/>
      <c r="BO198" s="28"/>
      <c r="BP198" s="28"/>
      <c r="BQ198" s="28"/>
      <c r="BR198" s="28"/>
      <c r="BS198" s="28"/>
      <c r="BT198" s="28"/>
      <c r="BU198" s="28"/>
      <c r="BV198" s="28"/>
      <c r="BW198" s="28"/>
      <c r="BX198" s="28"/>
      <c r="BY198" s="28"/>
      <c r="BZ198" s="28"/>
      <c r="CA198" s="28"/>
      <c r="CB198" s="28"/>
    </row>
    <row r="199" spans="1:80" s="6" customFormat="1" ht="15.75" x14ac:dyDescent="0.2">
      <c r="A199" s="55"/>
      <c r="C199" s="55"/>
      <c r="D199" s="240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47"/>
      <c r="R199" s="8"/>
      <c r="S199" s="7"/>
      <c r="AE199" s="63"/>
      <c r="AF199" s="59"/>
      <c r="AS199" s="64"/>
      <c r="BF199" s="64"/>
      <c r="BG199" s="64"/>
      <c r="BH199" s="191"/>
      <c r="BI199" s="191"/>
      <c r="BK199" s="172"/>
      <c r="BL199" s="28"/>
      <c r="BM199" s="28"/>
      <c r="BN199" s="28"/>
      <c r="BO199" s="28"/>
      <c r="BP199" s="28"/>
      <c r="BQ199" s="28"/>
      <c r="BR199" s="28"/>
      <c r="BS199" s="28"/>
      <c r="BT199" s="28"/>
      <c r="BU199" s="28"/>
      <c r="BV199" s="28"/>
      <c r="BW199" s="28"/>
      <c r="BX199" s="28"/>
      <c r="BY199" s="28"/>
      <c r="BZ199" s="28"/>
      <c r="CA199" s="28"/>
      <c r="CB199" s="28"/>
    </row>
    <row r="200" spans="1:80" s="6" customFormat="1" ht="15.75" x14ac:dyDescent="0.2">
      <c r="A200" s="55"/>
      <c r="C200" s="55"/>
      <c r="D200" s="240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47"/>
      <c r="R200" s="8"/>
      <c r="S200" s="7"/>
      <c r="AE200" s="63"/>
      <c r="AF200" s="59"/>
      <c r="AS200" s="64"/>
      <c r="BF200" s="64"/>
      <c r="BG200" s="64"/>
      <c r="BH200" s="191"/>
      <c r="BI200" s="191"/>
      <c r="BK200" s="172"/>
      <c r="BL200" s="28"/>
      <c r="BM200" s="28"/>
      <c r="BN200" s="28"/>
      <c r="BO200" s="28"/>
      <c r="BP200" s="28"/>
      <c r="BQ200" s="28"/>
      <c r="BR200" s="28"/>
      <c r="BS200" s="28"/>
      <c r="BT200" s="28"/>
      <c r="BU200" s="28"/>
      <c r="BV200" s="28"/>
      <c r="BW200" s="28"/>
      <c r="BX200" s="28"/>
      <c r="BY200" s="28"/>
      <c r="BZ200" s="28"/>
      <c r="CA200" s="28"/>
      <c r="CB200" s="28"/>
    </row>
    <row r="201" spans="1:80" s="6" customFormat="1" ht="15.75" x14ac:dyDescent="0.2">
      <c r="A201" s="55"/>
      <c r="C201" s="55"/>
      <c r="D201" s="240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47"/>
      <c r="R201" s="8"/>
      <c r="S201" s="7"/>
      <c r="AE201" s="63"/>
      <c r="AF201" s="59"/>
      <c r="AS201" s="64"/>
      <c r="BF201" s="64"/>
      <c r="BG201" s="64"/>
      <c r="BH201" s="191"/>
      <c r="BI201" s="191"/>
      <c r="BK201" s="172"/>
      <c r="BL201" s="28"/>
      <c r="BM201" s="28"/>
      <c r="BN201" s="28"/>
      <c r="BO201" s="28"/>
      <c r="BP201" s="28"/>
      <c r="BQ201" s="28"/>
      <c r="BR201" s="28"/>
      <c r="BS201" s="28"/>
      <c r="BT201" s="28"/>
      <c r="BU201" s="28"/>
      <c r="BV201" s="28"/>
      <c r="BW201" s="28"/>
      <c r="BX201" s="28"/>
      <c r="BY201" s="28"/>
      <c r="BZ201" s="28"/>
      <c r="CA201" s="28"/>
      <c r="CB201" s="28"/>
    </row>
    <row r="202" spans="1:80" s="6" customFormat="1" ht="15.75" x14ac:dyDescent="0.2">
      <c r="A202" s="55"/>
      <c r="C202" s="55"/>
      <c r="D202" s="240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47"/>
      <c r="R202" s="8"/>
      <c r="S202" s="7"/>
      <c r="AE202" s="63"/>
      <c r="AF202" s="59"/>
      <c r="AS202" s="64"/>
      <c r="BF202" s="64"/>
      <c r="BG202" s="64"/>
      <c r="BH202" s="191"/>
      <c r="BI202" s="191"/>
      <c r="BK202" s="172"/>
      <c r="BL202" s="28"/>
      <c r="BM202" s="28"/>
      <c r="BN202" s="28"/>
      <c r="BO202" s="28"/>
      <c r="BP202" s="28"/>
      <c r="BQ202" s="28"/>
      <c r="BR202" s="28"/>
      <c r="BS202" s="28"/>
      <c r="BT202" s="28"/>
      <c r="BU202" s="28"/>
      <c r="BV202" s="28"/>
      <c r="BW202" s="28"/>
      <c r="BX202" s="28"/>
      <c r="BY202" s="28"/>
      <c r="BZ202" s="28"/>
      <c r="CA202" s="28"/>
      <c r="CB202" s="28"/>
    </row>
    <row r="203" spans="1:80" s="6" customFormat="1" ht="15.75" x14ac:dyDescent="0.2">
      <c r="A203" s="55"/>
      <c r="C203" s="55"/>
      <c r="D203" s="240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47"/>
      <c r="R203" s="8"/>
      <c r="S203" s="7"/>
      <c r="AE203" s="63"/>
      <c r="AF203" s="59"/>
      <c r="AS203" s="64"/>
      <c r="BF203" s="64"/>
      <c r="BG203" s="64"/>
      <c r="BH203" s="191"/>
      <c r="BI203" s="191"/>
      <c r="BK203" s="172"/>
      <c r="BL203" s="28"/>
      <c r="BM203" s="28"/>
      <c r="BN203" s="28"/>
      <c r="BO203" s="28"/>
      <c r="BP203" s="28"/>
      <c r="BQ203" s="28"/>
      <c r="BR203" s="28"/>
      <c r="BS203" s="28"/>
      <c r="BT203" s="28"/>
      <c r="BU203" s="28"/>
      <c r="BV203" s="28"/>
      <c r="BW203" s="28"/>
      <c r="BX203" s="28"/>
      <c r="BY203" s="28"/>
      <c r="BZ203" s="28"/>
      <c r="CA203" s="28"/>
      <c r="CB203" s="28"/>
    </row>
    <row r="204" spans="1:80" s="6" customFormat="1" ht="15.75" x14ac:dyDescent="0.2">
      <c r="A204" s="55"/>
      <c r="C204" s="55"/>
      <c r="D204" s="240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47"/>
      <c r="R204" s="8"/>
      <c r="S204" s="7"/>
      <c r="AE204" s="63"/>
      <c r="AF204" s="59"/>
      <c r="AS204" s="64"/>
      <c r="BF204" s="64"/>
      <c r="BG204" s="64"/>
      <c r="BH204" s="191"/>
      <c r="BI204" s="191"/>
      <c r="BK204" s="172"/>
      <c r="BL204" s="28"/>
      <c r="BM204" s="28"/>
      <c r="BN204" s="28"/>
      <c r="BO204" s="28"/>
      <c r="BP204" s="28"/>
      <c r="BQ204" s="28"/>
      <c r="BR204" s="28"/>
      <c r="BS204" s="28"/>
      <c r="BT204" s="28"/>
      <c r="BU204" s="28"/>
      <c r="BV204" s="28"/>
      <c r="BW204" s="28"/>
      <c r="BX204" s="28"/>
      <c r="BY204" s="28"/>
      <c r="BZ204" s="28"/>
      <c r="CA204" s="28"/>
      <c r="CB204" s="28"/>
    </row>
    <row r="205" spans="1:80" s="6" customFormat="1" ht="15.75" x14ac:dyDescent="0.2">
      <c r="A205" s="55"/>
      <c r="C205" s="55"/>
      <c r="D205" s="240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47"/>
      <c r="R205" s="8"/>
      <c r="S205" s="7"/>
      <c r="AE205" s="63"/>
      <c r="AF205" s="59"/>
      <c r="AS205" s="64"/>
      <c r="BF205" s="64"/>
      <c r="BG205" s="64"/>
      <c r="BH205" s="191"/>
      <c r="BI205" s="191"/>
      <c r="BK205" s="172"/>
      <c r="BL205" s="28"/>
      <c r="BM205" s="28"/>
      <c r="BN205" s="28"/>
      <c r="BO205" s="28"/>
      <c r="BP205" s="28"/>
      <c r="BQ205" s="28"/>
      <c r="BR205" s="28"/>
      <c r="BS205" s="28"/>
      <c r="BT205" s="28"/>
      <c r="BU205" s="28"/>
      <c r="BV205" s="28"/>
      <c r="BW205" s="28"/>
      <c r="BX205" s="28"/>
      <c r="BY205" s="28"/>
      <c r="BZ205" s="28"/>
      <c r="CA205" s="28"/>
      <c r="CB205" s="28"/>
    </row>
    <row r="206" spans="1:80" s="6" customFormat="1" ht="15.75" x14ac:dyDescent="0.2">
      <c r="A206" s="55"/>
      <c r="C206" s="55"/>
      <c r="D206" s="240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47"/>
      <c r="R206" s="8"/>
      <c r="S206" s="7"/>
      <c r="AE206" s="63"/>
      <c r="AF206" s="59"/>
      <c r="AS206" s="64"/>
      <c r="BF206" s="64"/>
      <c r="BG206" s="64"/>
      <c r="BH206" s="191"/>
      <c r="BI206" s="191"/>
      <c r="BK206" s="172"/>
      <c r="BL206" s="28"/>
      <c r="BM206" s="28"/>
      <c r="BN206" s="28"/>
      <c r="BO206" s="28"/>
      <c r="BP206" s="28"/>
      <c r="BQ206" s="28"/>
      <c r="BR206" s="28"/>
      <c r="BS206" s="28"/>
      <c r="BT206" s="28"/>
      <c r="BU206" s="28"/>
      <c r="BV206" s="28"/>
      <c r="BW206" s="28"/>
      <c r="BX206" s="28"/>
      <c r="BY206" s="28"/>
      <c r="BZ206" s="28"/>
      <c r="CA206" s="28"/>
      <c r="CB206" s="28"/>
    </row>
    <row r="207" spans="1:80" s="6" customFormat="1" ht="15.75" x14ac:dyDescent="0.2">
      <c r="A207" s="55"/>
      <c r="C207" s="55"/>
      <c r="D207" s="240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47"/>
      <c r="R207" s="8"/>
      <c r="S207" s="7"/>
      <c r="AE207" s="63"/>
      <c r="AF207" s="59"/>
      <c r="AS207" s="64"/>
      <c r="BF207" s="64"/>
      <c r="BG207" s="64"/>
      <c r="BH207" s="191"/>
      <c r="BI207" s="191"/>
      <c r="BK207" s="172"/>
      <c r="BL207" s="28"/>
      <c r="BM207" s="28"/>
      <c r="BN207" s="28"/>
      <c r="BO207" s="28"/>
      <c r="BP207" s="28"/>
      <c r="BQ207" s="28"/>
      <c r="BR207" s="28"/>
      <c r="BS207" s="28"/>
      <c r="BT207" s="28"/>
      <c r="BU207" s="28"/>
      <c r="BV207" s="28"/>
      <c r="BW207" s="28"/>
      <c r="BX207" s="28"/>
      <c r="BY207" s="28"/>
      <c r="BZ207" s="28"/>
      <c r="CA207" s="28"/>
      <c r="CB207" s="28"/>
    </row>
    <row r="208" spans="1:80" s="6" customFormat="1" ht="15.75" x14ac:dyDescent="0.2">
      <c r="A208" s="55"/>
      <c r="C208" s="55"/>
      <c r="D208" s="240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47"/>
      <c r="R208" s="8"/>
      <c r="S208" s="7"/>
      <c r="AE208" s="63"/>
      <c r="AF208" s="59"/>
      <c r="AS208" s="64"/>
      <c r="BF208" s="64"/>
      <c r="BG208" s="64"/>
      <c r="BH208" s="191"/>
      <c r="BI208" s="191"/>
      <c r="BK208" s="172"/>
      <c r="BL208" s="28"/>
      <c r="BM208" s="28"/>
      <c r="BN208" s="28"/>
      <c r="BO208" s="28"/>
      <c r="BP208" s="28"/>
      <c r="BQ208" s="28"/>
      <c r="BR208" s="28"/>
      <c r="BS208" s="28"/>
      <c r="BT208" s="28"/>
      <c r="BU208" s="28"/>
      <c r="BV208" s="28"/>
      <c r="BW208" s="28"/>
      <c r="BX208" s="28"/>
      <c r="BY208" s="28"/>
      <c r="BZ208" s="28"/>
      <c r="CA208" s="28"/>
      <c r="CB208" s="28"/>
    </row>
    <row r="209" spans="1:80" s="6" customFormat="1" ht="15.75" x14ac:dyDescent="0.2">
      <c r="A209" s="55"/>
      <c r="C209" s="55"/>
      <c r="D209" s="240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47"/>
      <c r="R209" s="8"/>
      <c r="S209" s="7"/>
      <c r="AE209" s="63"/>
      <c r="AF209" s="59"/>
      <c r="AS209" s="64"/>
      <c r="BF209" s="64"/>
      <c r="BG209" s="64"/>
      <c r="BH209" s="191"/>
      <c r="BI209" s="191"/>
      <c r="BK209" s="172"/>
      <c r="BL209" s="28"/>
      <c r="BM209" s="28"/>
      <c r="BN209" s="28"/>
      <c r="BO209" s="28"/>
      <c r="BP209" s="28"/>
      <c r="BQ209" s="28"/>
      <c r="BR209" s="28"/>
      <c r="BS209" s="28"/>
      <c r="BT209" s="28"/>
      <c r="BU209" s="28"/>
      <c r="BV209" s="28"/>
      <c r="BW209" s="28"/>
      <c r="BX209" s="28"/>
      <c r="BY209" s="28"/>
      <c r="BZ209" s="28"/>
      <c r="CA209" s="28"/>
      <c r="CB209" s="28"/>
    </row>
    <row r="210" spans="1:80" s="6" customFormat="1" ht="15.75" x14ac:dyDescent="0.2">
      <c r="A210" s="55"/>
      <c r="C210" s="55"/>
      <c r="D210" s="240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47"/>
      <c r="R210" s="8"/>
      <c r="S210" s="7"/>
      <c r="AE210" s="63"/>
      <c r="AF210" s="59"/>
      <c r="AS210" s="64"/>
      <c r="BF210" s="64"/>
      <c r="BG210" s="64"/>
      <c r="BH210" s="191"/>
      <c r="BI210" s="191"/>
      <c r="BK210" s="172"/>
      <c r="BL210" s="28"/>
      <c r="BM210" s="28"/>
      <c r="BN210" s="28"/>
      <c r="BO210" s="28"/>
      <c r="BP210" s="28"/>
      <c r="BQ210" s="28"/>
      <c r="BR210" s="28"/>
      <c r="BS210" s="28"/>
      <c r="BT210" s="28"/>
      <c r="BU210" s="28"/>
      <c r="BV210" s="28"/>
      <c r="BW210" s="28"/>
      <c r="BX210" s="28"/>
      <c r="BY210" s="28"/>
      <c r="BZ210" s="28"/>
      <c r="CA210" s="28"/>
      <c r="CB210" s="28"/>
    </row>
    <row r="211" spans="1:80" s="6" customFormat="1" ht="15.75" x14ac:dyDescent="0.2">
      <c r="A211" s="55"/>
      <c r="C211" s="55"/>
      <c r="D211" s="240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47"/>
      <c r="R211" s="8"/>
      <c r="S211" s="7"/>
      <c r="AE211" s="63"/>
      <c r="AF211" s="59"/>
      <c r="AS211" s="64"/>
      <c r="BF211" s="64"/>
      <c r="BG211" s="64"/>
      <c r="BH211" s="191"/>
      <c r="BI211" s="191"/>
      <c r="BK211" s="172"/>
      <c r="BL211" s="28"/>
      <c r="BM211" s="28"/>
      <c r="BN211" s="28"/>
      <c r="BO211" s="28"/>
      <c r="BP211" s="28"/>
      <c r="BQ211" s="28"/>
      <c r="BR211" s="28"/>
      <c r="BS211" s="28"/>
      <c r="BT211" s="28"/>
      <c r="BU211" s="28"/>
      <c r="BV211" s="28"/>
      <c r="BW211" s="28"/>
      <c r="BX211" s="28"/>
      <c r="BY211" s="28"/>
      <c r="BZ211" s="28"/>
      <c r="CA211" s="28"/>
      <c r="CB211" s="28"/>
    </row>
    <row r="212" spans="1:80" s="6" customFormat="1" ht="15.75" x14ac:dyDescent="0.2">
      <c r="A212" s="55"/>
      <c r="C212" s="55"/>
      <c r="D212" s="240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47"/>
      <c r="R212" s="8"/>
      <c r="S212" s="7"/>
      <c r="AE212" s="63"/>
      <c r="AF212" s="59"/>
      <c r="AS212" s="64"/>
      <c r="BF212" s="64"/>
      <c r="BG212" s="64"/>
      <c r="BH212" s="191"/>
      <c r="BI212" s="191"/>
      <c r="BK212" s="172"/>
      <c r="BL212" s="28"/>
      <c r="BM212" s="28"/>
      <c r="BN212" s="28"/>
      <c r="BO212" s="28"/>
      <c r="BP212" s="28"/>
      <c r="BQ212" s="28"/>
      <c r="BR212" s="28"/>
      <c r="BS212" s="28"/>
      <c r="BT212" s="28"/>
      <c r="BU212" s="28"/>
      <c r="BV212" s="28"/>
      <c r="BW212" s="28"/>
      <c r="BX212" s="28"/>
      <c r="BY212" s="28"/>
      <c r="BZ212" s="28"/>
      <c r="CA212" s="28"/>
      <c r="CB212" s="28"/>
    </row>
    <row r="213" spans="1:80" s="6" customFormat="1" ht="15.75" x14ac:dyDescent="0.2">
      <c r="A213" s="55"/>
      <c r="C213" s="55"/>
      <c r="D213" s="240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47"/>
      <c r="R213" s="8"/>
      <c r="S213" s="7"/>
      <c r="AE213" s="63"/>
      <c r="AF213" s="59"/>
      <c r="AS213" s="64"/>
      <c r="BF213" s="64"/>
      <c r="BG213" s="64"/>
      <c r="BH213" s="191"/>
      <c r="BI213" s="191"/>
      <c r="BK213" s="172"/>
      <c r="BL213" s="28"/>
      <c r="BM213" s="28"/>
      <c r="BN213" s="28"/>
      <c r="BO213" s="28"/>
      <c r="BP213" s="28"/>
      <c r="BQ213" s="28"/>
      <c r="BR213" s="28"/>
      <c r="BS213" s="28"/>
      <c r="BT213" s="28"/>
      <c r="BU213" s="28"/>
      <c r="BV213" s="28"/>
      <c r="BW213" s="28"/>
      <c r="BX213" s="28"/>
      <c r="BY213" s="28"/>
      <c r="BZ213" s="28"/>
      <c r="CA213" s="28"/>
      <c r="CB213" s="28"/>
    </row>
    <row r="214" spans="1:80" s="6" customFormat="1" ht="15.75" x14ac:dyDescent="0.2">
      <c r="A214" s="55"/>
      <c r="C214" s="55"/>
      <c r="D214" s="240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47"/>
      <c r="R214" s="8"/>
      <c r="S214" s="7"/>
      <c r="AE214" s="63"/>
      <c r="AF214" s="59"/>
      <c r="AS214" s="64"/>
      <c r="BF214" s="64"/>
      <c r="BG214" s="64"/>
      <c r="BH214" s="191"/>
      <c r="BI214" s="191"/>
      <c r="BK214" s="172"/>
      <c r="BL214" s="28"/>
      <c r="BM214" s="28"/>
      <c r="BN214" s="28"/>
      <c r="BO214" s="28"/>
      <c r="BP214" s="28"/>
      <c r="BQ214" s="28"/>
      <c r="BR214" s="28"/>
      <c r="BS214" s="28"/>
      <c r="BT214" s="28"/>
      <c r="BU214" s="28"/>
      <c r="BV214" s="28"/>
      <c r="BW214" s="28"/>
      <c r="BX214" s="28"/>
      <c r="BY214" s="28"/>
      <c r="BZ214" s="28"/>
      <c r="CA214" s="28"/>
      <c r="CB214" s="28"/>
    </row>
    <row r="215" spans="1:80" s="6" customFormat="1" ht="15.75" x14ac:dyDescent="0.2">
      <c r="A215" s="55"/>
      <c r="C215" s="55"/>
      <c r="D215" s="240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47"/>
      <c r="R215" s="8"/>
      <c r="S215" s="7"/>
      <c r="AE215" s="63"/>
      <c r="AF215" s="59"/>
      <c r="AS215" s="64"/>
      <c r="BF215" s="64"/>
      <c r="BG215" s="64"/>
      <c r="BH215" s="191"/>
      <c r="BI215" s="191"/>
      <c r="BK215" s="172"/>
      <c r="BL215" s="28"/>
      <c r="BM215" s="28"/>
      <c r="BN215" s="28"/>
      <c r="BO215" s="28"/>
      <c r="BP215" s="28"/>
      <c r="BQ215" s="28"/>
      <c r="BR215" s="28"/>
      <c r="BS215" s="28"/>
      <c r="BT215" s="28"/>
      <c r="BU215" s="28"/>
      <c r="BV215" s="28"/>
      <c r="BW215" s="28"/>
      <c r="BX215" s="28"/>
      <c r="BY215" s="28"/>
      <c r="BZ215" s="28"/>
      <c r="CA215" s="28"/>
      <c r="CB215" s="28"/>
    </row>
    <row r="216" spans="1:80" s="6" customFormat="1" ht="15.75" x14ac:dyDescent="0.2">
      <c r="A216" s="55"/>
      <c r="C216" s="55"/>
      <c r="D216" s="240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47"/>
      <c r="R216" s="8"/>
      <c r="S216" s="7"/>
      <c r="AE216" s="63"/>
      <c r="AF216" s="59"/>
      <c r="AS216" s="64"/>
      <c r="BF216" s="64"/>
      <c r="BG216" s="64"/>
      <c r="BH216" s="191"/>
      <c r="BI216" s="191"/>
      <c r="BK216" s="172"/>
      <c r="BL216" s="28"/>
      <c r="BM216" s="28"/>
      <c r="BN216" s="28"/>
      <c r="BO216" s="28"/>
      <c r="BP216" s="28"/>
      <c r="BQ216" s="28"/>
      <c r="BR216" s="28"/>
      <c r="BS216" s="28"/>
      <c r="BT216" s="28"/>
      <c r="BU216" s="28"/>
      <c r="BV216" s="28"/>
      <c r="BW216" s="28"/>
      <c r="BX216" s="28"/>
      <c r="BY216" s="28"/>
      <c r="BZ216" s="28"/>
      <c r="CA216" s="28"/>
      <c r="CB216" s="28"/>
    </row>
    <row r="217" spans="1:80" s="6" customFormat="1" ht="15.75" x14ac:dyDescent="0.2">
      <c r="A217" s="55"/>
      <c r="C217" s="55"/>
      <c r="D217" s="240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47"/>
      <c r="R217" s="8"/>
      <c r="S217" s="7"/>
      <c r="AE217" s="63"/>
      <c r="AF217" s="59"/>
      <c r="AS217" s="64"/>
      <c r="BF217" s="64"/>
      <c r="BG217" s="64"/>
      <c r="BH217" s="191"/>
      <c r="BI217" s="191"/>
      <c r="BK217" s="172"/>
      <c r="BL217" s="28"/>
      <c r="BM217" s="28"/>
      <c r="BN217" s="28"/>
      <c r="BO217" s="28"/>
      <c r="BP217" s="28"/>
      <c r="BQ217" s="28"/>
      <c r="BR217" s="28"/>
      <c r="BS217" s="28"/>
      <c r="BT217" s="28"/>
      <c r="BU217" s="28"/>
      <c r="BV217" s="28"/>
      <c r="BW217" s="28"/>
      <c r="BX217" s="28"/>
      <c r="BY217" s="28"/>
      <c r="BZ217" s="28"/>
      <c r="CA217" s="28"/>
      <c r="CB217" s="28"/>
    </row>
    <row r="218" spans="1:80" s="6" customFormat="1" ht="15.75" x14ac:dyDescent="0.2">
      <c r="A218" s="55"/>
      <c r="C218" s="55"/>
      <c r="D218" s="240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47"/>
      <c r="R218" s="8"/>
      <c r="S218" s="7"/>
      <c r="AE218" s="63"/>
      <c r="AF218" s="59"/>
      <c r="AS218" s="64"/>
      <c r="BF218" s="64"/>
      <c r="BG218" s="64"/>
      <c r="BH218" s="191"/>
      <c r="BI218" s="191"/>
      <c r="BK218" s="172"/>
      <c r="BL218" s="28"/>
      <c r="BM218" s="28"/>
      <c r="BN218" s="28"/>
      <c r="BO218" s="28"/>
      <c r="BP218" s="28"/>
      <c r="BQ218" s="28"/>
      <c r="BR218" s="28"/>
      <c r="BS218" s="28"/>
      <c r="BT218" s="28"/>
      <c r="BU218" s="28"/>
      <c r="BV218" s="28"/>
      <c r="BW218" s="28"/>
      <c r="BX218" s="28"/>
      <c r="BY218" s="28"/>
      <c r="BZ218" s="28"/>
      <c r="CA218" s="28"/>
      <c r="CB218" s="28"/>
    </row>
    <row r="219" spans="1:80" s="6" customFormat="1" ht="15.75" x14ac:dyDescent="0.2">
      <c r="A219" s="55"/>
      <c r="C219" s="55"/>
      <c r="D219" s="240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47"/>
      <c r="R219" s="8"/>
      <c r="S219" s="7"/>
      <c r="AE219" s="63"/>
      <c r="AF219" s="59"/>
      <c r="AS219" s="64"/>
      <c r="BF219" s="64"/>
      <c r="BG219" s="64"/>
      <c r="BH219" s="191"/>
      <c r="BI219" s="191"/>
      <c r="BK219" s="172"/>
      <c r="BL219" s="28"/>
      <c r="BM219" s="28"/>
      <c r="BN219" s="28"/>
      <c r="BO219" s="28"/>
      <c r="BP219" s="28"/>
      <c r="BQ219" s="28"/>
      <c r="BR219" s="28"/>
      <c r="BS219" s="28"/>
      <c r="BT219" s="28"/>
      <c r="BU219" s="28"/>
      <c r="BV219" s="28"/>
      <c r="BW219" s="28"/>
      <c r="BX219" s="28"/>
      <c r="BY219" s="28"/>
      <c r="BZ219" s="28"/>
      <c r="CA219" s="28"/>
      <c r="CB219" s="28"/>
    </row>
    <row r="220" spans="1:80" s="6" customFormat="1" ht="15.75" x14ac:dyDescent="0.2">
      <c r="A220" s="55"/>
      <c r="C220" s="55"/>
      <c r="D220" s="240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47"/>
      <c r="R220" s="8"/>
      <c r="S220" s="7"/>
      <c r="AE220" s="63"/>
      <c r="AF220" s="59"/>
      <c r="AS220" s="64"/>
      <c r="BF220" s="64"/>
      <c r="BG220" s="64"/>
      <c r="BH220" s="191"/>
      <c r="BI220" s="191"/>
      <c r="BK220" s="172"/>
      <c r="BL220" s="28"/>
      <c r="BM220" s="28"/>
      <c r="BN220" s="28"/>
      <c r="BO220" s="28"/>
      <c r="BP220" s="28"/>
      <c r="BQ220" s="28"/>
      <c r="BR220" s="28"/>
      <c r="BS220" s="28"/>
      <c r="BT220" s="28"/>
      <c r="BU220" s="28"/>
      <c r="BV220" s="28"/>
      <c r="BW220" s="28"/>
      <c r="BX220" s="28"/>
      <c r="BY220" s="28"/>
      <c r="BZ220" s="28"/>
      <c r="CA220" s="28"/>
      <c r="CB220" s="28"/>
    </row>
    <row r="221" spans="1:80" s="6" customFormat="1" ht="15.75" x14ac:dyDescent="0.2">
      <c r="A221" s="55"/>
      <c r="C221" s="55"/>
      <c r="D221" s="240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47"/>
      <c r="R221" s="8"/>
      <c r="S221" s="7"/>
      <c r="AE221" s="63"/>
      <c r="AF221" s="59"/>
      <c r="AS221" s="64"/>
      <c r="BF221" s="64"/>
      <c r="BG221" s="64"/>
      <c r="BH221" s="191"/>
      <c r="BI221" s="191"/>
      <c r="BK221" s="172"/>
      <c r="BL221" s="28"/>
      <c r="BM221" s="28"/>
      <c r="BN221" s="28"/>
      <c r="BO221" s="28"/>
      <c r="BP221" s="28"/>
      <c r="BQ221" s="28"/>
      <c r="BR221" s="28"/>
      <c r="BS221" s="28"/>
      <c r="BT221" s="28"/>
      <c r="BU221" s="28"/>
      <c r="BV221" s="28"/>
      <c r="BW221" s="28"/>
      <c r="BX221" s="28"/>
      <c r="BY221" s="28"/>
      <c r="BZ221" s="28"/>
      <c r="CA221" s="28"/>
      <c r="CB221" s="28"/>
    </row>
    <row r="222" spans="1:80" s="6" customFormat="1" ht="15.75" x14ac:dyDescent="0.2">
      <c r="A222" s="55"/>
      <c r="C222" s="55"/>
      <c r="D222" s="240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47"/>
      <c r="R222" s="8"/>
      <c r="S222" s="7"/>
      <c r="AE222" s="63"/>
      <c r="AF222" s="59"/>
      <c r="AS222" s="64"/>
      <c r="BF222" s="64"/>
      <c r="BG222" s="64"/>
      <c r="BH222" s="191"/>
      <c r="BI222" s="191"/>
      <c r="BK222" s="172"/>
      <c r="BL222" s="28"/>
      <c r="BM222" s="28"/>
      <c r="BN222" s="28"/>
      <c r="BO222" s="28"/>
      <c r="BP222" s="28"/>
      <c r="BQ222" s="28"/>
      <c r="BR222" s="28"/>
      <c r="BS222" s="28"/>
      <c r="BT222" s="28"/>
      <c r="BU222" s="28"/>
      <c r="BV222" s="28"/>
      <c r="BW222" s="28"/>
      <c r="BX222" s="28"/>
      <c r="BY222" s="28"/>
      <c r="BZ222" s="28"/>
      <c r="CA222" s="28"/>
      <c r="CB222" s="28"/>
    </row>
    <row r="223" spans="1:80" s="6" customFormat="1" ht="15.75" x14ac:dyDescent="0.2">
      <c r="A223" s="55"/>
      <c r="C223" s="55"/>
      <c r="D223" s="240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47"/>
      <c r="R223" s="8"/>
      <c r="S223" s="7"/>
      <c r="AE223" s="63"/>
      <c r="AF223" s="59"/>
      <c r="AS223" s="64"/>
      <c r="BF223" s="64"/>
      <c r="BG223" s="64"/>
      <c r="BH223" s="191"/>
      <c r="BI223" s="191"/>
      <c r="BK223" s="172"/>
      <c r="BL223" s="28"/>
      <c r="BM223" s="28"/>
      <c r="BN223" s="28"/>
      <c r="BO223" s="28"/>
      <c r="BP223" s="28"/>
      <c r="BQ223" s="28"/>
      <c r="BR223" s="28"/>
      <c r="BS223" s="28"/>
      <c r="BT223" s="28"/>
      <c r="BU223" s="28"/>
      <c r="BV223" s="28"/>
      <c r="BW223" s="28"/>
      <c r="BX223" s="28"/>
      <c r="BY223" s="28"/>
      <c r="BZ223" s="28"/>
      <c r="CA223" s="28"/>
      <c r="CB223" s="28"/>
    </row>
    <row r="224" spans="1:80" s="6" customFormat="1" ht="15.75" x14ac:dyDescent="0.2">
      <c r="A224" s="55"/>
      <c r="C224" s="55"/>
      <c r="D224" s="240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47"/>
      <c r="R224" s="8"/>
      <c r="S224" s="7"/>
      <c r="AE224" s="63"/>
      <c r="AF224" s="59"/>
      <c r="AS224" s="64"/>
      <c r="BF224" s="64"/>
      <c r="BG224" s="64"/>
      <c r="BH224" s="191"/>
      <c r="BI224" s="191"/>
      <c r="BK224" s="172"/>
      <c r="BL224" s="28"/>
      <c r="BM224" s="28"/>
      <c r="BN224" s="28"/>
      <c r="BO224" s="28"/>
      <c r="BP224" s="28"/>
      <c r="BQ224" s="28"/>
      <c r="BR224" s="28"/>
      <c r="BS224" s="28"/>
      <c r="BT224" s="28"/>
      <c r="BU224" s="28"/>
      <c r="BV224" s="28"/>
      <c r="BW224" s="28"/>
      <c r="BX224" s="28"/>
      <c r="BY224" s="28"/>
      <c r="BZ224" s="28"/>
      <c r="CA224" s="28"/>
      <c r="CB224" s="28"/>
    </row>
    <row r="225" spans="1:80" s="6" customFormat="1" ht="15.75" x14ac:dyDescent="0.2">
      <c r="A225" s="55"/>
      <c r="C225" s="55"/>
      <c r="D225" s="240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47"/>
      <c r="R225" s="8"/>
      <c r="S225" s="7"/>
      <c r="AE225" s="63"/>
      <c r="AF225" s="59"/>
      <c r="AS225" s="64"/>
      <c r="BF225" s="64"/>
      <c r="BG225" s="64"/>
      <c r="BH225" s="191"/>
      <c r="BI225" s="191"/>
      <c r="BK225" s="172"/>
      <c r="BL225" s="28"/>
      <c r="BM225" s="28"/>
      <c r="BN225" s="28"/>
      <c r="BO225" s="28"/>
      <c r="BP225" s="28"/>
      <c r="BQ225" s="28"/>
      <c r="BR225" s="28"/>
      <c r="BS225" s="28"/>
      <c r="BT225" s="28"/>
      <c r="BU225" s="28"/>
      <c r="BV225" s="28"/>
      <c r="BW225" s="28"/>
      <c r="BX225" s="28"/>
      <c r="BY225" s="28"/>
      <c r="BZ225" s="28"/>
      <c r="CA225" s="28"/>
      <c r="CB225" s="28"/>
    </row>
    <row r="226" spans="1:80" s="6" customFormat="1" ht="15.75" x14ac:dyDescent="0.2">
      <c r="A226" s="55"/>
      <c r="C226" s="55"/>
      <c r="D226" s="240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47"/>
      <c r="R226" s="8"/>
      <c r="S226" s="7"/>
      <c r="AE226" s="63"/>
      <c r="AF226" s="59"/>
      <c r="AS226" s="64"/>
      <c r="BF226" s="64"/>
      <c r="BG226" s="64"/>
      <c r="BH226" s="191"/>
      <c r="BI226" s="191"/>
      <c r="BK226" s="172"/>
      <c r="BL226" s="28"/>
      <c r="BM226" s="28"/>
      <c r="BN226" s="28"/>
      <c r="BO226" s="28"/>
      <c r="BP226" s="28"/>
      <c r="BQ226" s="28"/>
      <c r="BR226" s="28"/>
      <c r="BS226" s="28"/>
      <c r="BT226" s="28"/>
      <c r="BU226" s="28"/>
      <c r="BV226" s="28"/>
      <c r="BW226" s="28"/>
      <c r="BX226" s="28"/>
      <c r="BY226" s="28"/>
      <c r="BZ226" s="28"/>
      <c r="CA226" s="28"/>
      <c r="CB226" s="28"/>
    </row>
    <row r="227" spans="1:80" s="6" customFormat="1" ht="15.75" x14ac:dyDescent="0.2">
      <c r="A227" s="55"/>
      <c r="C227" s="55"/>
      <c r="D227" s="240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47"/>
      <c r="R227" s="8"/>
      <c r="S227" s="7"/>
      <c r="AE227" s="63"/>
      <c r="AF227" s="59"/>
      <c r="AS227" s="64"/>
      <c r="BF227" s="64"/>
      <c r="BG227" s="64"/>
      <c r="BH227" s="191"/>
      <c r="BI227" s="191"/>
      <c r="BK227" s="172"/>
      <c r="BL227" s="28"/>
      <c r="BM227" s="28"/>
      <c r="BN227" s="28"/>
      <c r="BO227" s="28"/>
      <c r="BP227" s="28"/>
      <c r="BQ227" s="28"/>
      <c r="BR227" s="28"/>
      <c r="BS227" s="28"/>
      <c r="BT227" s="28"/>
      <c r="BU227" s="28"/>
      <c r="BV227" s="28"/>
      <c r="BW227" s="28"/>
      <c r="BX227" s="28"/>
      <c r="BY227" s="28"/>
      <c r="BZ227" s="28"/>
      <c r="CA227" s="28"/>
      <c r="CB227" s="28"/>
    </row>
    <row r="228" spans="1:80" s="6" customFormat="1" ht="15.75" x14ac:dyDescent="0.2">
      <c r="A228" s="55"/>
      <c r="C228" s="55"/>
      <c r="D228" s="240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47"/>
      <c r="R228" s="8"/>
      <c r="S228" s="7"/>
      <c r="AE228" s="63"/>
      <c r="AF228" s="59"/>
      <c r="AS228" s="64"/>
      <c r="BF228" s="64"/>
      <c r="BG228" s="64"/>
      <c r="BH228" s="191"/>
      <c r="BI228" s="191"/>
      <c r="BK228" s="172"/>
      <c r="BL228" s="28"/>
      <c r="BM228" s="28"/>
      <c r="BN228" s="28"/>
      <c r="BO228" s="28"/>
      <c r="BP228" s="28"/>
      <c r="BQ228" s="28"/>
      <c r="BR228" s="28"/>
      <c r="BS228" s="28"/>
      <c r="BT228" s="28"/>
      <c r="BU228" s="28"/>
      <c r="BV228" s="28"/>
      <c r="BW228" s="28"/>
      <c r="BX228" s="28"/>
      <c r="BY228" s="28"/>
      <c r="BZ228" s="28"/>
      <c r="CA228" s="28"/>
      <c r="CB228" s="28"/>
    </row>
    <row r="229" spans="1:80" s="6" customFormat="1" ht="15.75" x14ac:dyDescent="0.2">
      <c r="A229" s="55"/>
      <c r="C229" s="55"/>
      <c r="D229" s="240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47"/>
      <c r="R229" s="8"/>
      <c r="S229" s="7"/>
      <c r="AE229" s="63"/>
      <c r="AF229" s="59"/>
      <c r="AS229" s="64"/>
      <c r="BF229" s="64"/>
      <c r="BG229" s="64"/>
      <c r="BH229" s="191"/>
      <c r="BI229" s="191"/>
      <c r="BK229" s="172"/>
      <c r="BL229" s="28"/>
      <c r="BM229" s="28"/>
      <c r="BN229" s="28"/>
      <c r="BO229" s="28"/>
      <c r="BP229" s="28"/>
      <c r="BQ229" s="28"/>
      <c r="BR229" s="28"/>
      <c r="BS229" s="28"/>
      <c r="BT229" s="28"/>
      <c r="BU229" s="28"/>
      <c r="BV229" s="28"/>
      <c r="BW229" s="28"/>
      <c r="BX229" s="28"/>
      <c r="BY229" s="28"/>
      <c r="BZ229" s="28"/>
      <c r="CA229" s="28"/>
      <c r="CB229" s="28"/>
    </row>
    <row r="230" spans="1:80" s="6" customFormat="1" ht="15.75" x14ac:dyDescent="0.2">
      <c r="A230" s="55"/>
      <c r="C230" s="55"/>
      <c r="D230" s="240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47"/>
      <c r="R230" s="8"/>
      <c r="S230" s="7"/>
      <c r="AE230" s="63"/>
      <c r="AF230" s="59"/>
      <c r="AS230" s="64"/>
      <c r="BF230" s="64"/>
      <c r="BG230" s="64"/>
      <c r="BH230" s="191"/>
      <c r="BI230" s="191"/>
      <c r="BK230" s="172"/>
      <c r="BL230" s="28"/>
      <c r="BM230" s="28"/>
      <c r="BN230" s="28"/>
      <c r="BO230" s="28"/>
      <c r="BP230" s="28"/>
      <c r="BQ230" s="28"/>
      <c r="BR230" s="28"/>
      <c r="BS230" s="28"/>
      <c r="BT230" s="28"/>
      <c r="BU230" s="28"/>
      <c r="BV230" s="28"/>
      <c r="BW230" s="28"/>
      <c r="BX230" s="28"/>
      <c r="BY230" s="28"/>
      <c r="BZ230" s="28"/>
      <c r="CA230" s="28"/>
      <c r="CB230" s="28"/>
    </row>
    <row r="231" spans="1:80" s="6" customFormat="1" ht="15.75" x14ac:dyDescent="0.2">
      <c r="A231" s="55"/>
      <c r="C231" s="55"/>
      <c r="D231" s="240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47"/>
      <c r="R231" s="8"/>
      <c r="S231" s="7"/>
      <c r="AE231" s="63"/>
      <c r="AF231" s="59"/>
      <c r="AS231" s="64"/>
      <c r="BF231" s="64"/>
      <c r="BG231" s="64"/>
      <c r="BH231" s="191"/>
      <c r="BI231" s="191"/>
      <c r="BK231" s="172"/>
      <c r="BL231" s="28"/>
      <c r="BM231" s="28"/>
      <c r="BN231" s="28"/>
      <c r="BO231" s="28"/>
      <c r="BP231" s="28"/>
      <c r="BQ231" s="28"/>
      <c r="BR231" s="28"/>
      <c r="BS231" s="28"/>
      <c r="BT231" s="28"/>
      <c r="BU231" s="28"/>
      <c r="BV231" s="28"/>
      <c r="BW231" s="28"/>
      <c r="BX231" s="28"/>
      <c r="BY231" s="28"/>
      <c r="BZ231" s="28"/>
      <c r="CA231" s="28"/>
      <c r="CB231" s="28"/>
    </row>
    <row r="232" spans="1:80" s="6" customFormat="1" ht="15.75" x14ac:dyDescent="0.2">
      <c r="A232" s="55"/>
      <c r="C232" s="55"/>
      <c r="D232" s="240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47"/>
      <c r="R232" s="8"/>
      <c r="S232" s="7"/>
      <c r="AE232" s="63"/>
      <c r="AF232" s="59"/>
      <c r="AS232" s="64"/>
      <c r="BF232" s="64"/>
      <c r="BG232" s="64"/>
      <c r="BH232" s="191"/>
      <c r="BI232" s="191"/>
      <c r="BK232" s="172"/>
      <c r="BL232" s="28"/>
      <c r="BM232" s="28"/>
      <c r="BN232" s="28"/>
      <c r="BO232" s="28"/>
      <c r="BP232" s="28"/>
      <c r="BQ232" s="28"/>
      <c r="BR232" s="28"/>
      <c r="BS232" s="28"/>
      <c r="BT232" s="28"/>
      <c r="BU232" s="28"/>
      <c r="BV232" s="28"/>
      <c r="BW232" s="28"/>
      <c r="BX232" s="28"/>
      <c r="BY232" s="28"/>
      <c r="BZ232" s="28"/>
      <c r="CA232" s="28"/>
      <c r="CB232" s="28"/>
    </row>
    <row r="233" spans="1:80" s="6" customFormat="1" ht="15.75" x14ac:dyDescent="0.2">
      <c r="A233" s="55"/>
      <c r="C233" s="55"/>
      <c r="D233" s="240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47"/>
      <c r="R233" s="8"/>
      <c r="S233" s="7"/>
      <c r="AE233" s="63"/>
      <c r="AF233" s="59"/>
      <c r="AS233" s="64"/>
      <c r="BF233" s="64"/>
      <c r="BG233" s="64"/>
      <c r="BH233" s="191"/>
      <c r="BI233" s="191"/>
      <c r="BK233" s="172"/>
      <c r="BL233" s="28"/>
      <c r="BM233" s="28"/>
      <c r="BN233" s="28"/>
      <c r="BO233" s="28"/>
      <c r="BP233" s="28"/>
      <c r="BQ233" s="28"/>
      <c r="BR233" s="28"/>
      <c r="BS233" s="28"/>
      <c r="BT233" s="28"/>
      <c r="BU233" s="28"/>
      <c r="BV233" s="28"/>
      <c r="BW233" s="28"/>
      <c r="BX233" s="28"/>
      <c r="BY233" s="28"/>
      <c r="BZ233" s="28"/>
      <c r="CA233" s="28"/>
      <c r="CB233" s="28"/>
    </row>
    <row r="234" spans="1:80" s="6" customFormat="1" ht="15.75" x14ac:dyDescent="0.2">
      <c r="A234" s="55"/>
      <c r="C234" s="55"/>
      <c r="D234" s="240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47"/>
      <c r="R234" s="8"/>
      <c r="S234" s="7"/>
      <c r="AE234" s="63"/>
      <c r="AF234" s="59"/>
      <c r="AS234" s="64"/>
      <c r="BF234" s="64"/>
      <c r="BG234" s="64"/>
      <c r="BH234" s="191"/>
      <c r="BI234" s="191"/>
      <c r="BK234" s="172"/>
      <c r="BL234" s="28"/>
      <c r="BM234" s="28"/>
      <c r="BN234" s="28"/>
      <c r="BO234" s="28"/>
      <c r="BP234" s="28"/>
      <c r="BQ234" s="28"/>
      <c r="BR234" s="28"/>
      <c r="BS234" s="28"/>
      <c r="BT234" s="28"/>
      <c r="BU234" s="28"/>
      <c r="BV234" s="28"/>
      <c r="BW234" s="28"/>
      <c r="BX234" s="28"/>
      <c r="BY234" s="28"/>
      <c r="BZ234" s="28"/>
      <c r="CA234" s="28"/>
      <c r="CB234" s="28"/>
    </row>
    <row r="235" spans="1:80" s="6" customFormat="1" ht="15.75" x14ac:dyDescent="0.2">
      <c r="A235" s="55"/>
      <c r="C235" s="55"/>
      <c r="D235" s="240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47"/>
      <c r="R235" s="8"/>
      <c r="S235" s="7"/>
      <c r="AE235" s="63"/>
      <c r="AF235" s="59"/>
      <c r="AS235" s="64"/>
      <c r="BF235" s="64"/>
      <c r="BG235" s="64"/>
      <c r="BH235" s="191"/>
      <c r="BI235" s="191"/>
      <c r="BK235" s="172"/>
      <c r="BL235" s="28"/>
      <c r="BM235" s="28"/>
      <c r="BN235" s="28"/>
      <c r="BO235" s="28"/>
      <c r="BP235" s="28"/>
      <c r="BQ235" s="28"/>
      <c r="BR235" s="28"/>
      <c r="BS235" s="28"/>
      <c r="BT235" s="28"/>
      <c r="BU235" s="28"/>
      <c r="BV235" s="28"/>
      <c r="BW235" s="28"/>
      <c r="BX235" s="28"/>
      <c r="BY235" s="28"/>
      <c r="BZ235" s="28"/>
      <c r="CA235" s="28"/>
      <c r="CB235" s="28"/>
    </row>
  </sheetData>
  <mergeCells count="57">
    <mergeCell ref="A2:B2"/>
    <mergeCell ref="A4:A6"/>
    <mergeCell ref="B4:B6"/>
    <mergeCell ref="C4:C6"/>
    <mergeCell ref="D4:Q4"/>
    <mergeCell ref="D5:D6"/>
    <mergeCell ref="E5:Q5"/>
    <mergeCell ref="A3:B3"/>
    <mergeCell ref="R4:R6"/>
    <mergeCell ref="S4:AE4"/>
    <mergeCell ref="AF4:AS4"/>
    <mergeCell ref="AT4:BF5"/>
    <mergeCell ref="BG4:BG6"/>
    <mergeCell ref="BH4:BH6"/>
    <mergeCell ref="BI4:BI6"/>
    <mergeCell ref="S5:S6"/>
    <mergeCell ref="T5:AE5"/>
    <mergeCell ref="AF5:AF6"/>
    <mergeCell ref="AG5:AS5"/>
    <mergeCell ref="A21:B21"/>
    <mergeCell ref="A22:B22"/>
    <mergeCell ref="A23:A25"/>
    <mergeCell ref="B23:B25"/>
    <mergeCell ref="C23:C25"/>
    <mergeCell ref="BH14:BH16"/>
    <mergeCell ref="BI14:BI16"/>
    <mergeCell ref="D15:D16"/>
    <mergeCell ref="E15:Q15"/>
    <mergeCell ref="S15:S16"/>
    <mergeCell ref="T15:AE15"/>
    <mergeCell ref="AF15:AF16"/>
    <mergeCell ref="AG15:AS15"/>
    <mergeCell ref="R14:R16"/>
    <mergeCell ref="S14:AE14"/>
    <mergeCell ref="AF14:AS14"/>
    <mergeCell ref="BG14:BG16"/>
    <mergeCell ref="AT14:BF15"/>
    <mergeCell ref="D14:Q14"/>
    <mergeCell ref="BH23:BH25"/>
    <mergeCell ref="BI23:BI25"/>
    <mergeCell ref="D24:D25"/>
    <mergeCell ref="E24:Q24"/>
    <mergeCell ref="S24:S25"/>
    <mergeCell ref="BG23:BG25"/>
    <mergeCell ref="AT23:BF24"/>
    <mergeCell ref="D23:Q23"/>
    <mergeCell ref="T24:AE24"/>
    <mergeCell ref="AF24:AF25"/>
    <mergeCell ref="AG24:AS24"/>
    <mergeCell ref="R23:R25"/>
    <mergeCell ref="S23:AE23"/>
    <mergeCell ref="AF23:AS23"/>
    <mergeCell ref="A12:B12"/>
    <mergeCell ref="A13:B13"/>
    <mergeCell ref="A14:A16"/>
    <mergeCell ref="B14:B16"/>
    <mergeCell ref="C14:C16"/>
  </mergeCells>
  <pageMargins left="0.70866141732283472" right="0.70866141732283472" top="0.74803149606299213" bottom="1.5354330708661419" header="0.31496062992125984" footer="0.31496062992125984"/>
  <pageSetup paperSize="5" scale="75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-0.249977111117893"/>
  </sheetPr>
  <dimension ref="A1:BN179"/>
  <sheetViews>
    <sheetView zoomScale="70" zoomScaleNormal="70" zoomScaleSheetLayoutView="120" workbookViewId="0">
      <selection activeCell="BI1" sqref="BI1"/>
    </sheetView>
  </sheetViews>
  <sheetFormatPr defaultRowHeight="15" x14ac:dyDescent="0.2"/>
  <cols>
    <col min="1" max="1" width="9.33203125" style="1"/>
    <col min="2" max="2" width="53.1640625" customWidth="1"/>
    <col min="4" max="8" width="9.33203125" style="4"/>
    <col min="9" max="9" width="9.33203125" style="15"/>
    <col min="10" max="10" width="9.33203125" style="1"/>
    <col min="11" max="11" width="16.5" customWidth="1"/>
    <col min="12" max="12" width="21" customWidth="1"/>
    <col min="13" max="13" width="16.33203125" customWidth="1"/>
    <col min="15" max="15" width="9.33203125" style="2"/>
    <col min="16" max="16" width="18.33203125" customWidth="1"/>
    <col min="17" max="17" width="20.33203125" customWidth="1"/>
    <col min="18" max="18" width="19" customWidth="1"/>
    <col min="21" max="21" width="18.5" style="13" customWidth="1"/>
    <col min="26" max="26" width="20.5" style="12" customWidth="1"/>
    <col min="27" max="27" width="17.83203125" style="12" customWidth="1"/>
    <col min="28" max="28" width="17.6640625" style="14" customWidth="1"/>
    <col min="29" max="29" width="18.1640625" style="14" customWidth="1"/>
    <col min="30" max="31" width="9.33203125" style="13"/>
    <col min="32" max="36" width="9.33203125" style="3"/>
    <col min="37" max="37" width="9.33203125" style="5"/>
    <col min="38" max="49" width="9.33203125" style="3"/>
  </cols>
  <sheetData>
    <row r="1" spans="1:66" s="117" customFormat="1" ht="24.75" customHeight="1" x14ac:dyDescent="0.2">
      <c r="A1" s="862" t="s">
        <v>9</v>
      </c>
      <c r="B1" s="863"/>
      <c r="C1" s="109" t="s">
        <v>123</v>
      </c>
      <c r="D1" s="110"/>
      <c r="E1" s="110"/>
      <c r="F1" s="110"/>
      <c r="G1" s="110"/>
      <c r="H1" s="110"/>
      <c r="I1" s="110"/>
      <c r="J1" s="110"/>
      <c r="K1" s="110"/>
      <c r="L1" s="111"/>
      <c r="M1" s="111"/>
      <c r="N1" s="111"/>
      <c r="O1" s="112"/>
      <c r="P1" s="110"/>
      <c r="Q1" s="111"/>
      <c r="R1" s="111"/>
      <c r="S1" s="111"/>
      <c r="T1" s="111"/>
      <c r="U1" s="113"/>
      <c r="V1" s="111"/>
      <c r="W1" s="111"/>
      <c r="X1" s="111"/>
      <c r="Y1" s="111"/>
      <c r="Z1" s="113"/>
      <c r="AA1" s="113"/>
      <c r="AB1" s="108"/>
      <c r="AC1" s="114"/>
      <c r="AD1" s="110"/>
      <c r="AE1" s="111"/>
      <c r="AF1" s="111"/>
      <c r="AG1" s="111"/>
      <c r="AH1" s="111"/>
      <c r="AI1" s="111"/>
      <c r="AJ1" s="112"/>
      <c r="AK1" s="111"/>
      <c r="AL1" s="111"/>
      <c r="AM1" s="111"/>
      <c r="AN1" s="111"/>
      <c r="AO1" s="111"/>
      <c r="AP1" s="113"/>
      <c r="AQ1" s="113"/>
      <c r="AR1" s="113"/>
      <c r="AS1" s="108"/>
      <c r="AT1" s="114"/>
      <c r="AU1" s="113"/>
      <c r="AV1" s="113"/>
      <c r="AW1" s="115"/>
      <c r="AX1" s="115"/>
      <c r="AY1" s="115"/>
      <c r="AZ1" s="115"/>
      <c r="BA1" s="115"/>
      <c r="BB1" s="116"/>
      <c r="BC1" s="115"/>
      <c r="BD1" s="115"/>
      <c r="BE1" s="115"/>
      <c r="BF1" s="115"/>
      <c r="BG1" s="115"/>
      <c r="BH1" s="115"/>
      <c r="BI1" s="115"/>
      <c r="BJ1" s="115"/>
      <c r="BK1" s="115"/>
      <c r="BL1" s="115"/>
      <c r="BM1" s="115"/>
      <c r="BN1" s="115"/>
    </row>
    <row r="6" spans="1:66" x14ac:dyDescent="0.2">
      <c r="B6" t="s">
        <v>140</v>
      </c>
      <c r="D6" s="4">
        <v>1</v>
      </c>
      <c r="S6">
        <v>2317256</v>
      </c>
    </row>
    <row r="10" spans="1:66" s="16" customFormat="1" ht="24.75" customHeight="1" x14ac:dyDescent="0.2">
      <c r="A10" s="861" t="s">
        <v>19</v>
      </c>
      <c r="B10" s="861"/>
      <c r="C10" s="861"/>
      <c r="D10" s="861"/>
      <c r="E10" s="56"/>
      <c r="F10" s="56"/>
      <c r="G10" s="56"/>
      <c r="H10" s="56"/>
      <c r="I10" s="57"/>
      <c r="J10" s="17"/>
      <c r="K10" s="61"/>
      <c r="L10" s="58"/>
      <c r="M10" s="58"/>
      <c r="N10" s="58"/>
      <c r="O10" s="58"/>
      <c r="P10" s="61"/>
      <c r="Q10" s="58"/>
      <c r="R10" s="58"/>
      <c r="S10" s="58"/>
      <c r="T10" s="67" t="s">
        <v>27</v>
      </c>
      <c r="U10" s="67">
        <v>7758000</v>
      </c>
      <c r="V10" s="58"/>
      <c r="W10" s="58"/>
      <c r="X10" s="58"/>
      <c r="Y10" s="67" t="s">
        <v>27</v>
      </c>
      <c r="Z10" s="67">
        <v>1002120</v>
      </c>
      <c r="AA10" s="67">
        <f>SUM(U10:Z10)</f>
        <v>8760120</v>
      </c>
      <c r="AB10" s="60"/>
      <c r="AC10" s="60"/>
      <c r="AD10" s="62"/>
      <c r="AE10" s="79"/>
      <c r="AF10" s="80"/>
    </row>
    <row r="32" spans="33:46" x14ac:dyDescent="0.2">
      <c r="AG32" s="3">
        <f>SUM(AG27:AG31)</f>
        <v>0</v>
      </c>
      <c r="AS32" s="3">
        <f>SUM(AS27:AS31)</f>
        <v>0</v>
      </c>
      <c r="AT32" s="3">
        <f>SUM(AT28:AT31)</f>
        <v>0</v>
      </c>
    </row>
    <row r="34" spans="5:46" x14ac:dyDescent="0.2">
      <c r="AT34" s="3">
        <f>SUM(AG32+AT32)</f>
        <v>0</v>
      </c>
    </row>
    <row r="43" spans="5:46" x14ac:dyDescent="0.2">
      <c r="AT43" s="3">
        <f>SUM(AG43*4%)</f>
        <v>0</v>
      </c>
    </row>
    <row r="44" spans="5:46" x14ac:dyDescent="0.2">
      <c r="AT44" s="3">
        <f t="shared" ref="AT44:AT46" si="0">SUM(AG44*4%)</f>
        <v>0</v>
      </c>
    </row>
    <row r="45" spans="5:46" x14ac:dyDescent="0.2">
      <c r="AT45" s="3">
        <f t="shared" si="0"/>
        <v>0</v>
      </c>
    </row>
    <row r="46" spans="5:46" x14ac:dyDescent="0.2">
      <c r="AT46" s="3">
        <f t="shared" si="0"/>
        <v>0</v>
      </c>
    </row>
    <row r="47" spans="5:46" x14ac:dyDescent="0.2">
      <c r="E47" s="4">
        <v>19</v>
      </c>
      <c r="T47">
        <v>100000</v>
      </c>
    </row>
    <row r="48" spans="5:46" x14ac:dyDescent="0.2">
      <c r="AS48" s="3">
        <f>SUM(AS40:AS47)</f>
        <v>0</v>
      </c>
    </row>
    <row r="62" spans="5:46" x14ac:dyDescent="0.2">
      <c r="E62" s="4">
        <v>4000</v>
      </c>
      <c r="T62">
        <v>300</v>
      </c>
      <c r="AT62" s="3">
        <f>SUM(AG62*4%)</f>
        <v>0</v>
      </c>
    </row>
    <row r="63" spans="5:46" x14ac:dyDescent="0.2">
      <c r="E63" s="4">
        <v>14000</v>
      </c>
      <c r="T63">
        <v>300</v>
      </c>
    </row>
    <row r="65" spans="5:61" x14ac:dyDescent="0.2">
      <c r="AT65" s="3">
        <f>SUM(AG65*4%)</f>
        <v>0</v>
      </c>
    </row>
    <row r="66" spans="5:61" x14ac:dyDescent="0.2">
      <c r="AT66" s="3">
        <f>SUM(AG66*14%)</f>
        <v>0</v>
      </c>
    </row>
    <row r="67" spans="5:61" x14ac:dyDescent="0.2">
      <c r="E67" s="4">
        <v>60</v>
      </c>
      <c r="T67">
        <v>125000</v>
      </c>
    </row>
    <row r="71" spans="5:61" x14ac:dyDescent="0.2">
      <c r="E71" s="4">
        <v>50</v>
      </c>
      <c r="BI71">
        <f>SUM(BI56:BI70)</f>
        <v>0</v>
      </c>
    </row>
    <row r="79" spans="5:61" x14ac:dyDescent="0.2">
      <c r="AS79" s="3">
        <f>SUM(AS65:AS78)</f>
        <v>0</v>
      </c>
      <c r="AT79" s="3">
        <f>SUM(AT65:AT78)</f>
        <v>0</v>
      </c>
    </row>
    <row r="81" spans="33:46" x14ac:dyDescent="0.2">
      <c r="AT81" s="3">
        <f>SUM(AG79+AT79)</f>
        <v>0</v>
      </c>
    </row>
    <row r="83" spans="33:46" x14ac:dyDescent="0.2">
      <c r="AT83" s="3">
        <f>AT81+AT59</f>
        <v>0</v>
      </c>
    </row>
    <row r="93" spans="33:46" x14ac:dyDescent="0.2">
      <c r="AG93" s="3">
        <f>SUM(AG91+AG79+AG57)</f>
        <v>0</v>
      </c>
    </row>
    <row r="121" spans="5:20" x14ac:dyDescent="0.2">
      <c r="E121" s="560"/>
      <c r="T121" s="562"/>
    </row>
    <row r="131" spans="5:20" x14ac:dyDescent="0.2">
      <c r="E131" s="560"/>
      <c r="T131" s="562"/>
    </row>
    <row r="132" spans="5:20" x14ac:dyDescent="0.2">
      <c r="E132" s="560"/>
      <c r="T132" s="562"/>
    </row>
    <row r="133" spans="5:20" x14ac:dyDescent="0.2">
      <c r="E133" s="560"/>
      <c r="T133" s="562"/>
    </row>
    <row r="134" spans="5:20" x14ac:dyDescent="0.2">
      <c r="E134" s="560"/>
      <c r="T134" s="562"/>
    </row>
    <row r="135" spans="5:20" x14ac:dyDescent="0.2">
      <c r="E135" s="560"/>
      <c r="T135" s="562"/>
    </row>
    <row r="136" spans="5:20" x14ac:dyDescent="0.2">
      <c r="E136" s="560"/>
      <c r="T136" s="562"/>
    </row>
    <row r="145" spans="5:20" x14ac:dyDescent="0.2">
      <c r="E145" s="560"/>
      <c r="T145" s="562"/>
    </row>
    <row r="146" spans="5:20" x14ac:dyDescent="0.2">
      <c r="E146" s="560"/>
      <c r="T146" s="562"/>
    </row>
    <row r="147" spans="5:20" x14ac:dyDescent="0.2">
      <c r="E147" s="560"/>
      <c r="T147" s="562"/>
    </row>
    <row r="148" spans="5:20" x14ac:dyDescent="0.2">
      <c r="E148" s="560"/>
      <c r="T148" s="562"/>
    </row>
    <row r="149" spans="5:20" x14ac:dyDescent="0.2">
      <c r="E149" s="560"/>
      <c r="T149" s="562"/>
    </row>
    <row r="150" spans="5:20" x14ac:dyDescent="0.2">
      <c r="E150" s="560"/>
      <c r="T150" s="562"/>
    </row>
    <row r="151" spans="5:20" x14ac:dyDescent="0.2">
      <c r="E151" s="560"/>
      <c r="T151" s="562"/>
    </row>
    <row r="152" spans="5:20" x14ac:dyDescent="0.2">
      <c r="E152" s="560"/>
      <c r="T152" s="562"/>
    </row>
    <row r="153" spans="5:20" x14ac:dyDescent="0.2">
      <c r="E153" s="560"/>
      <c r="T153" s="562"/>
    </row>
    <row r="154" spans="5:20" x14ac:dyDescent="0.2">
      <c r="E154" s="560"/>
      <c r="T154" s="562"/>
    </row>
    <row r="164" spans="5:20" x14ac:dyDescent="0.2">
      <c r="E164" s="560"/>
      <c r="T164" s="562"/>
    </row>
    <row r="165" spans="5:20" x14ac:dyDescent="0.2">
      <c r="E165" s="560"/>
      <c r="T165" s="562">
        <v>53000</v>
      </c>
    </row>
    <row r="166" spans="5:20" x14ac:dyDescent="0.2">
      <c r="E166" s="560"/>
      <c r="T166" s="562">
        <v>85000</v>
      </c>
    </row>
    <row r="167" spans="5:20" x14ac:dyDescent="0.2">
      <c r="E167" s="560"/>
      <c r="T167" s="562">
        <v>75000</v>
      </c>
    </row>
    <row r="168" spans="5:20" x14ac:dyDescent="0.2">
      <c r="E168" s="560"/>
      <c r="T168" s="562"/>
    </row>
    <row r="169" spans="5:20" x14ac:dyDescent="0.2">
      <c r="E169" s="560"/>
      <c r="T169" s="562"/>
    </row>
    <row r="170" spans="5:20" x14ac:dyDescent="0.2">
      <c r="E170" s="560"/>
      <c r="T170" s="562"/>
    </row>
    <row r="171" spans="5:20" x14ac:dyDescent="0.2">
      <c r="E171" s="560"/>
      <c r="T171" s="562"/>
    </row>
    <row r="172" spans="5:20" x14ac:dyDescent="0.2">
      <c r="E172" s="560"/>
      <c r="T172" s="562"/>
    </row>
    <row r="173" spans="5:20" x14ac:dyDescent="0.2">
      <c r="E173" s="560"/>
      <c r="T173" s="562"/>
    </row>
    <row r="174" spans="5:20" x14ac:dyDescent="0.2">
      <c r="E174" s="560"/>
      <c r="T174" s="562"/>
    </row>
    <row r="175" spans="5:20" x14ac:dyDescent="0.2">
      <c r="E175" s="560"/>
      <c r="T175" s="562"/>
    </row>
    <row r="179" spans="33:33" x14ac:dyDescent="0.2">
      <c r="AG179" s="564"/>
    </row>
  </sheetData>
  <mergeCells count="2">
    <mergeCell ref="A10:D10"/>
    <mergeCell ref="A1:B1"/>
  </mergeCells>
  <pageMargins left="0.70866141732283472" right="0.70866141732283472" top="0.74803149606299213" bottom="1.5354330708661419" header="0.31496062992125984" footer="0.31496062992125984"/>
  <pageSetup paperSize="5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5" tint="-0.249977111117893"/>
  </sheetPr>
  <dimension ref="A1:DW433"/>
  <sheetViews>
    <sheetView topLeftCell="A51" zoomScale="70" zoomScaleNormal="70" zoomScaleSheetLayoutView="120" workbookViewId="0">
      <selection activeCell="E57" sqref="E57:Q57"/>
    </sheetView>
  </sheetViews>
  <sheetFormatPr defaultRowHeight="15" x14ac:dyDescent="0.2"/>
  <cols>
    <col min="1" max="1" width="6.5" style="1" customWidth="1"/>
    <col min="2" max="2" width="68.6640625" style="157" customWidth="1"/>
    <col min="3" max="3" width="14" customWidth="1"/>
    <col min="4" max="4" width="12" style="4" customWidth="1"/>
    <col min="5" max="6" width="11.6640625" style="4" customWidth="1"/>
    <col min="7" max="7" width="11.6640625" style="423" customWidth="1"/>
    <col min="8" max="8" width="11.6640625" style="4" customWidth="1"/>
    <col min="9" max="10" width="11.6640625" style="492" customWidth="1"/>
    <col min="11" max="16" width="11.6640625" style="4" customWidth="1"/>
    <col min="17" max="17" width="11.6640625" style="15" customWidth="1"/>
    <col min="18" max="18" width="11.6640625" style="1" customWidth="1"/>
    <col min="19" max="19" width="17" customWidth="1"/>
    <col min="20" max="20" width="17.83203125" customWidth="1"/>
    <col min="21" max="31" width="16.1640625" customWidth="1"/>
    <col min="32" max="32" width="22.1640625" customWidth="1"/>
    <col min="33" max="33" width="22.33203125" customWidth="1"/>
    <col min="34" max="34" width="21.83203125" customWidth="1"/>
    <col min="35" max="35" width="20.5" customWidth="1"/>
    <col min="36" max="36" width="20" customWidth="1"/>
    <col min="37" max="37" width="21.5" customWidth="1"/>
    <col min="38" max="38" width="19.6640625" customWidth="1"/>
    <col min="39" max="39" width="23.1640625" customWidth="1"/>
    <col min="40" max="40" width="19" customWidth="1"/>
    <col min="41" max="41" width="17.83203125" customWidth="1"/>
    <col min="42" max="42" width="20.1640625" customWidth="1"/>
    <col min="43" max="43" width="18" customWidth="1"/>
    <col min="44" max="44" width="16.1640625" customWidth="1"/>
    <col min="45" max="45" width="21.33203125" style="13" customWidth="1"/>
    <col min="46" max="46" width="20.1640625" customWidth="1"/>
    <col min="47" max="47" width="23.33203125" customWidth="1"/>
    <col min="48" max="48" width="21" customWidth="1"/>
    <col min="49" max="49" width="23.33203125" customWidth="1"/>
    <col min="50" max="50" width="17.33203125" customWidth="1"/>
    <col min="51" max="51" width="17.1640625" customWidth="1"/>
    <col min="52" max="52" width="17.83203125" customWidth="1"/>
    <col min="53" max="53" width="19.6640625" customWidth="1"/>
    <col min="54" max="54" width="17.6640625" customWidth="1"/>
    <col min="55" max="55" width="19" customWidth="1"/>
    <col min="56" max="57" width="16.1640625" customWidth="1"/>
    <col min="58" max="58" width="20.83203125" style="12" customWidth="1"/>
    <col min="59" max="59" width="19.5" style="12" customWidth="1"/>
    <col min="60" max="60" width="21.83203125" style="14" customWidth="1"/>
    <col min="61" max="61" width="23" style="14" customWidth="1"/>
    <col min="62" max="62" width="15.6640625" style="13" customWidth="1"/>
    <col min="63" max="63" width="33" style="483" customWidth="1"/>
    <col min="64" max="64" width="23.83203125" style="180" customWidth="1"/>
    <col min="65" max="65" width="17" style="3" customWidth="1"/>
    <col min="66" max="66" width="3.6640625" style="177" customWidth="1"/>
    <col min="67" max="67" width="11.33203125" style="445" customWidth="1"/>
    <col min="68" max="68" width="4" style="177" customWidth="1"/>
    <col min="69" max="69" width="14.33203125" style="177" customWidth="1"/>
    <col min="70" max="70" width="3.6640625" style="177" customWidth="1"/>
    <col min="71" max="71" width="11.33203125" style="445" customWidth="1"/>
    <col min="72" max="72" width="4" style="177" customWidth="1"/>
    <col min="73" max="73" width="14.33203125" style="177" customWidth="1"/>
    <col min="74" max="74" width="3.6640625" style="177" customWidth="1"/>
    <col min="75" max="75" width="11.33203125" style="445" customWidth="1"/>
    <col min="76" max="76" width="4" style="177" customWidth="1"/>
    <col min="77" max="77" width="14.33203125" style="177" customWidth="1"/>
    <col min="78" max="78" width="3.6640625" style="177" customWidth="1"/>
    <col min="79" max="79" width="11.33203125" style="445" customWidth="1"/>
    <col min="80" max="80" width="4" style="177" customWidth="1"/>
    <col min="81" max="81" width="14.33203125" style="177" customWidth="1"/>
    <col min="82" max="82" width="3.6640625" style="177" customWidth="1"/>
    <col min="83" max="83" width="11.33203125" style="445" customWidth="1"/>
    <col min="84" max="84" width="4" style="177" customWidth="1"/>
    <col min="85" max="85" width="14.33203125" style="177" customWidth="1"/>
    <col min="86" max="86" width="3.6640625" style="177" customWidth="1"/>
    <col min="87" max="87" width="11.33203125" style="445" customWidth="1"/>
    <col min="88" max="88" width="4" style="177" customWidth="1"/>
    <col min="89" max="89" width="14.33203125" style="177" customWidth="1"/>
    <col min="90" max="90" width="3.6640625" style="177" customWidth="1"/>
    <col min="91" max="91" width="11.33203125" style="445" customWidth="1"/>
    <col min="92" max="92" width="4" style="177" customWidth="1"/>
    <col min="93" max="93" width="14.33203125" style="177" customWidth="1"/>
    <col min="94" max="94" width="3.6640625" style="177" customWidth="1"/>
    <col min="95" max="95" width="11.33203125" style="445" customWidth="1"/>
    <col min="96" max="96" width="4" style="177" customWidth="1"/>
    <col min="97" max="97" width="14.33203125" style="177" customWidth="1"/>
    <col min="98" max="98" width="19" style="436" bestFit="1" customWidth="1"/>
    <col min="99" max="99" width="9.33203125" style="3"/>
    <col min="100" max="100" width="28.1640625" style="3" customWidth="1"/>
    <col min="101" max="101" width="24.6640625" style="3" customWidth="1"/>
    <col min="102" max="110" width="9.33203125" style="3"/>
  </cols>
  <sheetData>
    <row r="1" spans="1:127" s="265" customFormat="1" ht="24.75" customHeight="1" x14ac:dyDescent="0.2">
      <c r="A1" s="827" t="s">
        <v>9</v>
      </c>
      <c r="B1" s="828"/>
      <c r="C1" s="244" t="s">
        <v>104</v>
      </c>
      <c r="D1" s="245"/>
      <c r="E1" s="245"/>
      <c r="F1" s="245"/>
      <c r="G1" s="296"/>
      <c r="H1" s="245"/>
      <c r="I1" s="484"/>
      <c r="J1" s="484"/>
      <c r="K1" s="245"/>
      <c r="L1" s="245"/>
      <c r="M1" s="245"/>
      <c r="N1" s="245"/>
      <c r="O1" s="245"/>
      <c r="P1" s="245"/>
      <c r="Q1" s="245"/>
      <c r="R1" s="245"/>
      <c r="S1" s="245"/>
      <c r="T1" s="246"/>
      <c r="U1" s="246"/>
      <c r="V1" s="246"/>
      <c r="W1" s="246"/>
      <c r="X1" s="246"/>
      <c r="Y1" s="246"/>
      <c r="Z1" s="246"/>
      <c r="AA1" s="246"/>
      <c r="AB1" s="246"/>
      <c r="AC1" s="246"/>
      <c r="AD1" s="246"/>
      <c r="AE1" s="246"/>
      <c r="AF1" s="245"/>
      <c r="AG1" s="246"/>
      <c r="AH1" s="246"/>
      <c r="AI1" s="246"/>
      <c r="AJ1" s="246"/>
      <c r="AK1" s="246"/>
      <c r="AL1" s="246"/>
      <c r="AM1" s="246"/>
      <c r="AN1" s="246"/>
      <c r="AO1" s="246"/>
      <c r="AP1" s="246"/>
      <c r="AQ1" s="246"/>
      <c r="AR1" s="246"/>
      <c r="AS1" s="247"/>
      <c r="AT1" s="246"/>
      <c r="AU1" s="246"/>
      <c r="AV1" s="246"/>
      <c r="AW1" s="246"/>
      <c r="AX1" s="246"/>
      <c r="AY1" s="246"/>
      <c r="AZ1" s="246"/>
      <c r="BA1" s="246"/>
      <c r="BB1" s="246"/>
      <c r="BC1" s="246"/>
      <c r="BD1" s="246"/>
      <c r="BE1" s="246"/>
      <c r="BF1" s="409"/>
      <c r="BG1" s="247"/>
      <c r="BH1" s="243"/>
      <c r="BI1" s="248"/>
      <c r="BJ1" s="245"/>
      <c r="BK1" s="296"/>
      <c r="BL1" s="296"/>
      <c r="BM1" s="246"/>
      <c r="BN1" s="296"/>
      <c r="BO1" s="438"/>
      <c r="BP1" s="296"/>
      <c r="BQ1" s="249"/>
      <c r="BR1" s="296"/>
      <c r="BS1" s="438"/>
      <c r="BT1" s="296"/>
      <c r="BU1" s="249"/>
      <c r="BV1" s="296"/>
      <c r="BW1" s="438"/>
      <c r="BX1" s="296"/>
      <c r="BY1" s="249"/>
      <c r="BZ1" s="296"/>
      <c r="CA1" s="438"/>
      <c r="CB1" s="296"/>
      <c r="CC1" s="249"/>
      <c r="CD1" s="296"/>
      <c r="CE1" s="438"/>
      <c r="CF1" s="296"/>
      <c r="CG1" s="249"/>
      <c r="CH1" s="296"/>
      <c r="CI1" s="438"/>
      <c r="CJ1" s="296"/>
      <c r="CK1" s="249"/>
      <c r="CL1" s="296"/>
      <c r="CM1" s="438"/>
      <c r="CN1" s="296"/>
      <c r="CO1" s="249"/>
      <c r="CP1" s="296"/>
      <c r="CQ1" s="438"/>
      <c r="CR1" s="296"/>
      <c r="CS1" s="249"/>
      <c r="CT1" s="296"/>
      <c r="CU1" s="246"/>
      <c r="CV1" s="246"/>
      <c r="CW1" s="246"/>
      <c r="CX1" s="246"/>
      <c r="CY1" s="247"/>
      <c r="CZ1" s="247"/>
      <c r="DA1" s="247"/>
      <c r="DB1" s="243"/>
      <c r="DC1" s="248"/>
      <c r="DD1" s="247"/>
      <c r="DE1" s="247"/>
      <c r="DF1" s="263"/>
      <c r="DG1" s="263"/>
      <c r="DH1" s="263"/>
      <c r="DI1" s="263"/>
      <c r="DJ1" s="263"/>
      <c r="DK1" s="264"/>
      <c r="DL1" s="263"/>
      <c r="DM1" s="263"/>
      <c r="DN1" s="263"/>
      <c r="DO1" s="263"/>
      <c r="DP1" s="263"/>
      <c r="DQ1" s="263"/>
      <c r="DR1" s="263"/>
      <c r="DS1" s="263"/>
      <c r="DT1" s="263"/>
      <c r="DU1" s="263"/>
      <c r="DV1" s="263"/>
      <c r="DW1" s="263"/>
    </row>
    <row r="2" spans="1:127" s="265" customFormat="1" ht="26.25" customHeight="1" x14ac:dyDescent="0.2">
      <c r="A2" s="829" t="s">
        <v>10</v>
      </c>
      <c r="B2" s="830"/>
      <c r="C2" s="251" t="s">
        <v>84</v>
      </c>
      <c r="D2" s="252"/>
      <c r="E2" s="252"/>
      <c r="F2" s="252"/>
      <c r="G2" s="417"/>
      <c r="H2" s="252"/>
      <c r="I2" s="485"/>
      <c r="J2" s="485"/>
      <c r="K2" s="252"/>
      <c r="L2" s="252"/>
      <c r="M2" s="252"/>
      <c r="N2" s="252"/>
      <c r="O2" s="252"/>
      <c r="P2" s="252"/>
      <c r="Q2" s="252"/>
      <c r="R2" s="252"/>
      <c r="S2" s="252"/>
      <c r="T2" s="266"/>
      <c r="U2" s="266"/>
      <c r="V2" s="266"/>
      <c r="W2" s="266"/>
      <c r="X2" s="266"/>
      <c r="Y2" s="266"/>
      <c r="Z2" s="266"/>
      <c r="AA2" s="266"/>
      <c r="AB2" s="266"/>
      <c r="AC2" s="266"/>
      <c r="AD2" s="266"/>
      <c r="AE2" s="266"/>
      <c r="AF2" s="252"/>
      <c r="AG2" s="266"/>
      <c r="AH2" s="266"/>
      <c r="AI2" s="266"/>
      <c r="AJ2" s="266"/>
      <c r="AK2" s="266"/>
      <c r="AL2" s="266"/>
      <c r="AM2" s="266"/>
      <c r="AN2" s="266"/>
      <c r="AO2" s="266"/>
      <c r="AP2" s="266"/>
      <c r="AQ2" s="266"/>
      <c r="AR2" s="266"/>
      <c r="AS2" s="253"/>
      <c r="AT2" s="266"/>
      <c r="AU2" s="266"/>
      <c r="AV2" s="266"/>
      <c r="AW2" s="266"/>
      <c r="AX2" s="266"/>
      <c r="AY2" s="266"/>
      <c r="AZ2" s="266"/>
      <c r="BA2" s="266"/>
      <c r="BB2" s="266"/>
      <c r="BC2" s="266"/>
      <c r="BD2" s="266"/>
      <c r="BE2" s="266"/>
      <c r="BF2" s="426"/>
      <c r="BG2" s="253"/>
      <c r="BH2" s="250"/>
      <c r="BI2" s="254"/>
      <c r="BJ2" s="245"/>
      <c r="BK2" s="296"/>
      <c r="BL2" s="296"/>
      <c r="BM2" s="245"/>
      <c r="BN2" s="296"/>
      <c r="BO2" s="438"/>
      <c r="BP2" s="296"/>
      <c r="BQ2" s="296"/>
      <c r="BR2" s="296"/>
      <c r="BS2" s="438"/>
      <c r="BT2" s="296"/>
      <c r="BU2" s="296"/>
      <c r="BV2" s="296"/>
      <c r="BW2" s="438"/>
      <c r="BX2" s="296"/>
      <c r="BY2" s="296"/>
      <c r="BZ2" s="296"/>
      <c r="CA2" s="438"/>
      <c r="CB2" s="296"/>
      <c r="CC2" s="296"/>
      <c r="CD2" s="296"/>
      <c r="CE2" s="438"/>
      <c r="CF2" s="296"/>
      <c r="CG2" s="296"/>
      <c r="CH2" s="296"/>
      <c r="CI2" s="438"/>
      <c r="CJ2" s="296"/>
      <c r="CK2" s="296"/>
      <c r="CL2" s="296"/>
      <c r="CM2" s="438"/>
      <c r="CN2" s="296"/>
      <c r="CO2" s="296"/>
      <c r="CP2" s="296"/>
      <c r="CQ2" s="438"/>
      <c r="CR2" s="296"/>
      <c r="CS2" s="296"/>
      <c r="CT2" s="296"/>
      <c r="CU2" s="245"/>
      <c r="CV2" s="245"/>
      <c r="CW2" s="245"/>
      <c r="CX2" s="245"/>
      <c r="CY2" s="245"/>
      <c r="CZ2" s="245"/>
      <c r="DA2" s="245"/>
      <c r="DB2" s="245"/>
      <c r="DC2" s="245"/>
      <c r="DD2" s="247"/>
      <c r="DE2" s="247"/>
      <c r="DF2" s="263"/>
      <c r="DG2" s="263"/>
      <c r="DH2" s="263"/>
      <c r="DI2" s="263"/>
      <c r="DJ2" s="263"/>
      <c r="DK2" s="264"/>
      <c r="DL2" s="263"/>
      <c r="DM2" s="263"/>
      <c r="DN2" s="263"/>
      <c r="DO2" s="263"/>
      <c r="DP2" s="263"/>
      <c r="DQ2" s="263"/>
      <c r="DR2" s="263"/>
      <c r="DS2" s="263"/>
      <c r="DT2" s="263"/>
      <c r="DU2" s="263"/>
      <c r="DV2" s="263"/>
      <c r="DW2" s="263"/>
    </row>
    <row r="3" spans="1:127" s="268" customFormat="1" ht="48.75" customHeight="1" x14ac:dyDescent="0.2">
      <c r="A3" s="831" t="s">
        <v>11</v>
      </c>
      <c r="B3" s="824" t="s">
        <v>12</v>
      </c>
      <c r="C3" s="824" t="s">
        <v>224</v>
      </c>
      <c r="D3" s="839" t="s">
        <v>13</v>
      </c>
      <c r="E3" s="839"/>
      <c r="F3" s="839"/>
      <c r="G3" s="839"/>
      <c r="H3" s="839"/>
      <c r="I3" s="839"/>
      <c r="J3" s="839"/>
      <c r="K3" s="839"/>
      <c r="L3" s="839"/>
      <c r="M3" s="839"/>
      <c r="N3" s="839"/>
      <c r="O3" s="839"/>
      <c r="P3" s="839"/>
      <c r="Q3" s="839"/>
      <c r="R3" s="824" t="s">
        <v>24</v>
      </c>
      <c r="S3" s="840" t="s">
        <v>21</v>
      </c>
      <c r="T3" s="841"/>
      <c r="U3" s="841"/>
      <c r="V3" s="841"/>
      <c r="W3" s="841"/>
      <c r="X3" s="841"/>
      <c r="Y3" s="841"/>
      <c r="Z3" s="841"/>
      <c r="AA3" s="841"/>
      <c r="AB3" s="841"/>
      <c r="AC3" s="841"/>
      <c r="AD3" s="841"/>
      <c r="AE3" s="841"/>
      <c r="AF3" s="843" t="s">
        <v>6</v>
      </c>
      <c r="AG3" s="843"/>
      <c r="AH3" s="843"/>
      <c r="AI3" s="843"/>
      <c r="AJ3" s="843"/>
      <c r="AK3" s="843"/>
      <c r="AL3" s="843"/>
      <c r="AM3" s="843"/>
      <c r="AN3" s="843"/>
      <c r="AO3" s="843"/>
      <c r="AP3" s="843"/>
      <c r="AQ3" s="843"/>
      <c r="AR3" s="843"/>
      <c r="AS3" s="843"/>
      <c r="AT3" s="847" t="s">
        <v>40</v>
      </c>
      <c r="AU3" s="848"/>
      <c r="AV3" s="848"/>
      <c r="AW3" s="848"/>
      <c r="AX3" s="848"/>
      <c r="AY3" s="848"/>
      <c r="AZ3" s="848"/>
      <c r="BA3" s="848"/>
      <c r="BB3" s="848"/>
      <c r="BC3" s="848"/>
      <c r="BD3" s="848"/>
      <c r="BE3" s="848"/>
      <c r="BF3" s="849"/>
      <c r="BG3" s="824" t="s">
        <v>37</v>
      </c>
      <c r="BH3" s="824" t="s">
        <v>124</v>
      </c>
      <c r="BI3" s="844" t="s">
        <v>38</v>
      </c>
      <c r="BJ3" s="243"/>
      <c r="BK3" s="477"/>
      <c r="BL3" s="245"/>
      <c r="BM3" s="245"/>
      <c r="BN3" s="296"/>
      <c r="BO3" s="438"/>
      <c r="BP3" s="296"/>
      <c r="BQ3" s="296"/>
      <c r="BR3" s="296"/>
      <c r="BS3" s="438"/>
      <c r="BT3" s="296"/>
      <c r="BU3" s="296"/>
      <c r="BV3" s="296"/>
      <c r="BW3" s="438"/>
      <c r="BX3" s="296"/>
      <c r="BY3" s="296"/>
      <c r="BZ3" s="296"/>
      <c r="CA3" s="438"/>
      <c r="CB3" s="296"/>
      <c r="CC3" s="296"/>
      <c r="CD3" s="296"/>
      <c r="CE3" s="438"/>
      <c r="CF3" s="296"/>
      <c r="CG3" s="296"/>
      <c r="CH3" s="296"/>
      <c r="CI3" s="438"/>
      <c r="CJ3" s="296"/>
      <c r="CK3" s="296"/>
      <c r="CL3" s="296"/>
      <c r="CM3" s="438"/>
      <c r="CN3" s="296"/>
      <c r="CO3" s="296"/>
      <c r="CP3" s="296"/>
      <c r="CQ3" s="438"/>
      <c r="CR3" s="296"/>
      <c r="CS3" s="296"/>
      <c r="CT3" s="296"/>
      <c r="CU3" s="245"/>
      <c r="CV3" s="245"/>
      <c r="CW3" s="245"/>
      <c r="CX3" s="245"/>
      <c r="CY3" s="245"/>
      <c r="CZ3" s="245"/>
      <c r="DA3" s="245"/>
      <c r="DB3" s="245"/>
      <c r="DC3" s="245"/>
      <c r="DD3" s="267"/>
      <c r="DE3" s="267"/>
    </row>
    <row r="4" spans="1:127" s="268" customFormat="1" ht="48.75" customHeight="1" x14ac:dyDescent="0.2">
      <c r="A4" s="832"/>
      <c r="B4" s="825"/>
      <c r="C4" s="825"/>
      <c r="D4" s="836" t="s">
        <v>22</v>
      </c>
      <c r="E4" s="834" t="s">
        <v>23</v>
      </c>
      <c r="F4" s="835"/>
      <c r="G4" s="835"/>
      <c r="H4" s="835"/>
      <c r="I4" s="835"/>
      <c r="J4" s="835"/>
      <c r="K4" s="835"/>
      <c r="L4" s="835"/>
      <c r="M4" s="835"/>
      <c r="N4" s="835"/>
      <c r="O4" s="835"/>
      <c r="P4" s="835"/>
      <c r="Q4" s="835"/>
      <c r="R4" s="825"/>
      <c r="S4" s="836" t="s">
        <v>22</v>
      </c>
      <c r="T4" s="834" t="s">
        <v>23</v>
      </c>
      <c r="U4" s="835"/>
      <c r="V4" s="835"/>
      <c r="W4" s="835"/>
      <c r="X4" s="835"/>
      <c r="Y4" s="835"/>
      <c r="Z4" s="835"/>
      <c r="AA4" s="835"/>
      <c r="AB4" s="835"/>
      <c r="AC4" s="835"/>
      <c r="AD4" s="835"/>
      <c r="AE4" s="835"/>
      <c r="AF4" s="836" t="s">
        <v>22</v>
      </c>
      <c r="AG4" s="834" t="s">
        <v>23</v>
      </c>
      <c r="AH4" s="835"/>
      <c r="AI4" s="835"/>
      <c r="AJ4" s="835"/>
      <c r="AK4" s="835"/>
      <c r="AL4" s="835"/>
      <c r="AM4" s="835"/>
      <c r="AN4" s="835"/>
      <c r="AO4" s="835"/>
      <c r="AP4" s="835"/>
      <c r="AQ4" s="835"/>
      <c r="AR4" s="835"/>
      <c r="AS4" s="838"/>
      <c r="AT4" s="850"/>
      <c r="AU4" s="851"/>
      <c r="AV4" s="851"/>
      <c r="AW4" s="851"/>
      <c r="AX4" s="851"/>
      <c r="AY4" s="851"/>
      <c r="AZ4" s="851"/>
      <c r="BA4" s="851"/>
      <c r="BB4" s="851"/>
      <c r="BC4" s="851"/>
      <c r="BD4" s="851"/>
      <c r="BE4" s="851"/>
      <c r="BF4" s="852"/>
      <c r="BG4" s="825"/>
      <c r="BH4" s="825"/>
      <c r="BI4" s="845"/>
      <c r="BJ4" s="243"/>
      <c r="BK4" s="477"/>
      <c r="BL4" s="245"/>
      <c r="BM4" s="245"/>
      <c r="BN4" s="296"/>
      <c r="BO4" s="438"/>
      <c r="BP4" s="296"/>
      <c r="BQ4" s="296"/>
      <c r="BR4" s="296"/>
      <c r="BS4" s="438"/>
      <c r="BT4" s="296"/>
      <c r="BU4" s="296"/>
      <c r="BV4" s="296"/>
      <c r="BW4" s="438"/>
      <c r="BX4" s="296"/>
      <c r="BY4" s="296"/>
      <c r="BZ4" s="296"/>
      <c r="CA4" s="438"/>
      <c r="CB4" s="296"/>
      <c r="CC4" s="296"/>
      <c r="CD4" s="296"/>
      <c r="CE4" s="438"/>
      <c r="CF4" s="296"/>
      <c r="CG4" s="296"/>
      <c r="CH4" s="296"/>
      <c r="CI4" s="438"/>
      <c r="CJ4" s="296"/>
      <c r="CK4" s="296"/>
      <c r="CL4" s="296"/>
      <c r="CM4" s="438"/>
      <c r="CN4" s="296"/>
      <c r="CO4" s="296"/>
      <c r="CP4" s="296"/>
      <c r="CQ4" s="438"/>
      <c r="CR4" s="296"/>
      <c r="CS4" s="296"/>
      <c r="CT4" s="296"/>
      <c r="CU4" s="245"/>
      <c r="CV4" s="245"/>
      <c r="CW4" s="245"/>
      <c r="CX4" s="245"/>
      <c r="CY4" s="245"/>
      <c r="CZ4" s="245"/>
      <c r="DA4" s="245"/>
      <c r="DB4" s="245"/>
      <c r="DC4" s="245"/>
      <c r="DD4" s="267"/>
      <c r="DE4" s="267"/>
    </row>
    <row r="5" spans="1:127" s="271" customFormat="1" ht="28.5" customHeight="1" x14ac:dyDescent="0.2">
      <c r="A5" s="833"/>
      <c r="B5" s="826"/>
      <c r="C5" s="826"/>
      <c r="D5" s="837"/>
      <c r="E5" s="269">
        <v>1</v>
      </c>
      <c r="F5" s="269">
        <v>2</v>
      </c>
      <c r="G5" s="418">
        <v>3</v>
      </c>
      <c r="H5" s="269">
        <v>4</v>
      </c>
      <c r="I5" s="269">
        <v>5</v>
      </c>
      <c r="J5" s="269">
        <v>6</v>
      </c>
      <c r="K5" s="269">
        <v>7</v>
      </c>
      <c r="L5" s="269">
        <v>8</v>
      </c>
      <c r="M5" s="269">
        <v>9</v>
      </c>
      <c r="N5" s="269">
        <v>10</v>
      </c>
      <c r="O5" s="269">
        <v>11</v>
      </c>
      <c r="P5" s="269">
        <v>12</v>
      </c>
      <c r="Q5" s="269" t="s">
        <v>25</v>
      </c>
      <c r="R5" s="826"/>
      <c r="S5" s="837"/>
      <c r="T5" s="269">
        <v>1</v>
      </c>
      <c r="U5" s="269">
        <v>2</v>
      </c>
      <c r="V5" s="269">
        <v>3</v>
      </c>
      <c r="W5" s="269">
        <v>4</v>
      </c>
      <c r="X5" s="269">
        <v>5</v>
      </c>
      <c r="Y5" s="269">
        <v>6</v>
      </c>
      <c r="Z5" s="269">
        <v>7</v>
      </c>
      <c r="AA5" s="269">
        <v>8</v>
      </c>
      <c r="AB5" s="269">
        <v>9</v>
      </c>
      <c r="AC5" s="269">
        <v>10</v>
      </c>
      <c r="AD5" s="269">
        <v>11</v>
      </c>
      <c r="AE5" s="269">
        <v>12</v>
      </c>
      <c r="AF5" s="837"/>
      <c r="AG5" s="269">
        <v>1</v>
      </c>
      <c r="AH5" s="269">
        <v>2</v>
      </c>
      <c r="AI5" s="269">
        <v>3</v>
      </c>
      <c r="AJ5" s="269">
        <v>4</v>
      </c>
      <c r="AK5" s="448">
        <v>5</v>
      </c>
      <c r="AL5" s="269">
        <v>6</v>
      </c>
      <c r="AM5" s="269">
        <v>7</v>
      </c>
      <c r="AN5" s="269">
        <v>8</v>
      </c>
      <c r="AO5" s="269">
        <v>9</v>
      </c>
      <c r="AP5" s="269">
        <v>10</v>
      </c>
      <c r="AQ5" s="269">
        <v>11</v>
      </c>
      <c r="AR5" s="269">
        <v>12</v>
      </c>
      <c r="AS5" s="269" t="s">
        <v>16</v>
      </c>
      <c r="AT5" s="270">
        <v>1</v>
      </c>
      <c r="AU5" s="270">
        <v>2</v>
      </c>
      <c r="AV5" s="270">
        <v>3</v>
      </c>
      <c r="AW5" s="270">
        <v>4</v>
      </c>
      <c r="AX5" s="270">
        <v>5</v>
      </c>
      <c r="AY5" s="270">
        <v>6</v>
      </c>
      <c r="AZ5" s="270">
        <v>7</v>
      </c>
      <c r="BA5" s="270">
        <v>8</v>
      </c>
      <c r="BB5" s="270">
        <v>9</v>
      </c>
      <c r="BC5" s="270">
        <v>10</v>
      </c>
      <c r="BD5" s="270">
        <v>11</v>
      </c>
      <c r="BE5" s="270">
        <v>12</v>
      </c>
      <c r="BF5" s="269" t="s">
        <v>16</v>
      </c>
      <c r="BG5" s="826"/>
      <c r="BH5" s="826"/>
      <c r="BI5" s="846"/>
      <c r="BK5" s="478"/>
      <c r="BL5" s="416"/>
      <c r="BM5" s="416"/>
      <c r="BN5" s="433"/>
      <c r="BO5" s="441"/>
      <c r="BP5" s="433"/>
      <c r="BQ5" s="433"/>
      <c r="BR5" s="433"/>
      <c r="BS5" s="441"/>
      <c r="BT5" s="433"/>
      <c r="BU5" s="433"/>
      <c r="BV5" s="433"/>
      <c r="BW5" s="441"/>
      <c r="BX5" s="433"/>
      <c r="BY5" s="433"/>
      <c r="BZ5" s="433"/>
      <c r="CA5" s="441"/>
      <c r="CB5" s="433"/>
      <c r="CC5" s="433"/>
      <c r="CD5" s="433"/>
      <c r="CE5" s="441"/>
      <c r="CF5" s="433"/>
      <c r="CG5" s="433"/>
      <c r="CH5" s="433"/>
      <c r="CI5" s="441"/>
      <c r="CJ5" s="433"/>
      <c r="CK5" s="433"/>
      <c r="CL5" s="433"/>
      <c r="CM5" s="441"/>
      <c r="CN5" s="433"/>
      <c r="CO5" s="433"/>
      <c r="CP5" s="433"/>
      <c r="CQ5" s="441"/>
      <c r="CR5" s="433"/>
      <c r="CS5" s="433"/>
      <c r="CT5" s="433"/>
      <c r="CU5" s="416"/>
      <c r="CV5" s="416"/>
      <c r="CW5" s="416"/>
      <c r="CX5" s="416"/>
      <c r="CY5" s="416"/>
      <c r="CZ5" s="416"/>
      <c r="DA5" s="416"/>
      <c r="DB5" s="416"/>
      <c r="DC5" s="416"/>
      <c r="DD5" s="416"/>
      <c r="DE5" s="416"/>
    </row>
    <row r="6" spans="1:127" s="310" customFormat="1" ht="24.75" customHeight="1" x14ac:dyDescent="0.2">
      <c r="A6" s="298"/>
      <c r="B6" s="410" t="s">
        <v>106</v>
      </c>
      <c r="C6" s="517" t="s">
        <v>209</v>
      </c>
      <c r="D6" s="411">
        <v>7</v>
      </c>
      <c r="E6" s="411">
        <v>7</v>
      </c>
      <c r="F6" s="301"/>
      <c r="G6" s="420"/>
      <c r="H6" s="301"/>
      <c r="I6" s="488"/>
      <c r="J6" s="488"/>
      <c r="K6" s="301"/>
      <c r="L6" s="301"/>
      <c r="M6" s="301"/>
      <c r="N6" s="301"/>
      <c r="O6" s="301"/>
      <c r="P6" s="301"/>
      <c r="Q6" s="516">
        <f>SUM(E6:P6)</f>
        <v>7</v>
      </c>
      <c r="R6" s="525" t="s">
        <v>2</v>
      </c>
      <c r="S6" s="414">
        <v>50000</v>
      </c>
      <c r="T6" s="414">
        <v>50000</v>
      </c>
      <c r="U6" s="311"/>
      <c r="V6" s="460"/>
      <c r="W6" s="460"/>
      <c r="X6" s="460"/>
      <c r="Y6" s="460"/>
      <c r="Z6" s="460"/>
      <c r="AA6" s="460"/>
      <c r="AB6" s="460"/>
      <c r="AC6" s="460"/>
      <c r="AD6" s="460"/>
      <c r="AE6" s="460"/>
      <c r="AF6" s="275">
        <f>SUM(Q6*S6)</f>
        <v>350000</v>
      </c>
      <c r="AG6" s="424">
        <f t="shared" ref="AG6:AG11" si="0">T6*E6</f>
        <v>350000</v>
      </c>
      <c r="AH6" s="424">
        <f t="shared" ref="AH6:AH11" si="1">U6*F6</f>
        <v>0</v>
      </c>
      <c r="AI6" s="424">
        <f t="shared" ref="AI6:AI11" si="2">V6*G6</f>
        <v>0</v>
      </c>
      <c r="AJ6" s="424">
        <f t="shared" ref="AJ6:AJ11" si="3">W6*H6</f>
        <v>0</v>
      </c>
      <c r="AK6" s="424">
        <f t="shared" ref="AK6:AK11" si="4">X6*I6</f>
        <v>0</v>
      </c>
      <c r="AL6" s="424">
        <f t="shared" ref="AL6:AL11" si="5">Y6*J6</f>
        <v>0</v>
      </c>
      <c r="AM6" s="424">
        <f t="shared" ref="AM6:AM11" si="6">Z6*K6</f>
        <v>0</v>
      </c>
      <c r="AN6" s="424">
        <f t="shared" ref="AN6:AN11" si="7">AA6*L6</f>
        <v>0</v>
      </c>
      <c r="AO6" s="424">
        <f t="shared" ref="AO6:AO11" si="8">AB6*M6</f>
        <v>0</v>
      </c>
      <c r="AP6" s="424">
        <f t="shared" ref="AP6:AP11" si="9">AC6*N6</f>
        <v>0</v>
      </c>
      <c r="AQ6" s="424">
        <f t="shared" ref="AQ6:AQ11" si="10">AD6*O6</f>
        <v>0</v>
      </c>
      <c r="AR6" s="424">
        <f t="shared" ref="AR6:AR11" si="11">AE6*P6</f>
        <v>0</v>
      </c>
      <c r="AS6" s="277">
        <f t="shared" ref="AS6:AS11" si="12">SUM(AG6:AR6)</f>
        <v>350000</v>
      </c>
      <c r="AT6" s="424"/>
      <c r="AU6" s="424"/>
      <c r="AV6" s="424"/>
      <c r="AW6" s="424">
        <f t="shared" ref="AW6:AW11" si="13">SUM(AJ6*14%)</f>
        <v>0</v>
      </c>
      <c r="AX6" s="424">
        <f t="shared" ref="AX6:AX11" si="14">SUM(AK6*14%)</f>
        <v>0</v>
      </c>
      <c r="AY6" s="424">
        <f t="shared" ref="AY6:AY11" si="15">SUM(AL6*14%)</f>
        <v>0</v>
      </c>
      <c r="AZ6" s="424">
        <f t="shared" ref="AZ6:AZ11" si="16">SUM(AM6*14%)</f>
        <v>0</v>
      </c>
      <c r="BA6" s="424">
        <f t="shared" ref="BA6:BA11" si="17">SUM(AN6*14%)</f>
        <v>0</v>
      </c>
      <c r="BB6" s="424">
        <f t="shared" ref="BB6:BB11" si="18">SUM(AO6*14%)</f>
        <v>0</v>
      </c>
      <c r="BC6" s="424">
        <f t="shared" ref="BC6:BC11" si="19">SUM(AP6*14%)</f>
        <v>0</v>
      </c>
      <c r="BD6" s="424">
        <f t="shared" ref="BD6:BD11" si="20">SUM(AQ6*14%)</f>
        <v>0</v>
      </c>
      <c r="BE6" s="424">
        <f t="shared" ref="BE6:BE11" si="21">SUM(AR6*14%)</f>
        <v>0</v>
      </c>
      <c r="BF6" s="304">
        <f t="shared" ref="BF6:BF11" si="22">SUM(AT6:BE6)</f>
        <v>0</v>
      </c>
      <c r="BG6" s="278">
        <f t="shared" ref="BG6:BG11" si="23">AF6-AS6-BF6</f>
        <v>0</v>
      </c>
      <c r="BH6" s="279">
        <f t="shared" ref="BH6:BH11" si="24">S6*D6</f>
        <v>350000</v>
      </c>
      <c r="BI6" s="280">
        <f t="shared" ref="BI6:BI11" si="25">BH6-AS6-BF6</f>
        <v>0</v>
      </c>
      <c r="BJ6" s="281">
        <f t="shared" ref="BJ6:BJ8" si="26">SUM(Q6/D6)</f>
        <v>1</v>
      </c>
      <c r="BK6" s="479"/>
      <c r="BL6" s="308"/>
      <c r="BM6" s="461"/>
      <c r="BN6" s="308"/>
      <c r="BO6" s="442"/>
      <c r="BP6" s="308"/>
      <c r="BQ6" s="308"/>
      <c r="BR6" s="308"/>
      <c r="BS6" s="442"/>
      <c r="BT6" s="308"/>
      <c r="BU6" s="308"/>
      <c r="BV6" s="308"/>
      <c r="BW6" s="442"/>
      <c r="BX6" s="308"/>
      <c r="BY6" s="308"/>
      <c r="BZ6" s="308"/>
      <c r="CA6" s="442"/>
      <c r="CB6" s="308"/>
      <c r="CC6" s="308"/>
      <c r="CD6" s="308"/>
      <c r="CE6" s="442"/>
      <c r="CF6" s="308"/>
      <c r="CG6" s="308"/>
      <c r="CH6" s="308"/>
      <c r="CI6" s="442"/>
      <c r="CJ6" s="308"/>
      <c r="CK6" s="308"/>
      <c r="CL6" s="308"/>
      <c r="CM6" s="442"/>
      <c r="CN6" s="308"/>
      <c r="CO6" s="308"/>
      <c r="CP6" s="308"/>
      <c r="CQ6" s="442"/>
      <c r="CR6" s="308"/>
      <c r="CS6" s="308"/>
      <c r="CT6" s="308"/>
      <c r="CU6" s="309"/>
      <c r="CV6" s="309"/>
      <c r="CW6" s="309"/>
      <c r="CX6" s="309"/>
      <c r="CY6" s="309"/>
      <c r="CZ6" s="309"/>
      <c r="DA6" s="309"/>
      <c r="DB6" s="309"/>
      <c r="DC6" s="309"/>
      <c r="DD6" s="309"/>
      <c r="DE6" s="309"/>
    </row>
    <row r="7" spans="1:127" s="310" customFormat="1" ht="24.75" customHeight="1" x14ac:dyDescent="0.2">
      <c r="A7" s="298"/>
      <c r="B7" s="410" t="s">
        <v>289</v>
      </c>
      <c r="C7" s="517" t="s">
        <v>209</v>
      </c>
      <c r="D7" s="411">
        <v>6</v>
      </c>
      <c r="E7" s="411">
        <v>6</v>
      </c>
      <c r="F7" s="301"/>
      <c r="G7" s="420"/>
      <c r="H7" s="301"/>
      <c r="I7" s="488"/>
      <c r="J7" s="488"/>
      <c r="K7" s="301"/>
      <c r="L7" s="301"/>
      <c r="M7" s="301"/>
      <c r="N7" s="301"/>
      <c r="O7" s="301"/>
      <c r="P7" s="301"/>
      <c r="Q7" s="302">
        <f t="shared" ref="Q7:Q8" si="27">SUM(E7:P7)</f>
        <v>6</v>
      </c>
      <c r="R7" s="525" t="s">
        <v>2</v>
      </c>
      <c r="S7" s="414">
        <v>20000</v>
      </c>
      <c r="T7" s="414">
        <v>20000</v>
      </c>
      <c r="U7" s="462"/>
      <c r="V7" s="460"/>
      <c r="W7" s="460"/>
      <c r="X7" s="460"/>
      <c r="Y7" s="460"/>
      <c r="Z7" s="460"/>
      <c r="AA7" s="460"/>
      <c r="AB7" s="460"/>
      <c r="AC7" s="460"/>
      <c r="AD7" s="460"/>
      <c r="AE7" s="460"/>
      <c r="AF7" s="275">
        <f t="shared" ref="AF7:AF11" si="28">SUM(Q7*S7)</f>
        <v>120000</v>
      </c>
      <c r="AG7" s="424">
        <f t="shared" si="0"/>
        <v>120000</v>
      </c>
      <c r="AH7" s="424">
        <f t="shared" si="1"/>
        <v>0</v>
      </c>
      <c r="AI7" s="424">
        <f t="shared" si="2"/>
        <v>0</v>
      </c>
      <c r="AJ7" s="424">
        <f t="shared" si="3"/>
        <v>0</v>
      </c>
      <c r="AK7" s="424">
        <f t="shared" si="4"/>
        <v>0</v>
      </c>
      <c r="AL7" s="424">
        <f t="shared" si="5"/>
        <v>0</v>
      </c>
      <c r="AM7" s="424">
        <f t="shared" si="6"/>
        <v>0</v>
      </c>
      <c r="AN7" s="424">
        <f t="shared" si="7"/>
        <v>0</v>
      </c>
      <c r="AO7" s="424">
        <f t="shared" si="8"/>
        <v>0</v>
      </c>
      <c r="AP7" s="424">
        <f t="shared" si="9"/>
        <v>0</v>
      </c>
      <c r="AQ7" s="424">
        <f t="shared" si="10"/>
        <v>0</v>
      </c>
      <c r="AR7" s="424">
        <f t="shared" si="11"/>
        <v>0</v>
      </c>
      <c r="AS7" s="277">
        <f t="shared" si="12"/>
        <v>120000</v>
      </c>
      <c r="AT7" s="424"/>
      <c r="AU7" s="424"/>
      <c r="AV7" s="424"/>
      <c r="AW7" s="424">
        <f t="shared" si="13"/>
        <v>0</v>
      </c>
      <c r="AX7" s="424">
        <f t="shared" si="14"/>
        <v>0</v>
      </c>
      <c r="AY7" s="424">
        <f t="shared" si="15"/>
        <v>0</v>
      </c>
      <c r="AZ7" s="424">
        <f t="shared" si="16"/>
        <v>0</v>
      </c>
      <c r="BA7" s="424">
        <f t="shared" si="17"/>
        <v>0</v>
      </c>
      <c r="BB7" s="424">
        <f t="shared" si="18"/>
        <v>0</v>
      </c>
      <c r="BC7" s="424">
        <f t="shared" si="19"/>
        <v>0</v>
      </c>
      <c r="BD7" s="424">
        <f t="shared" si="20"/>
        <v>0</v>
      </c>
      <c r="BE7" s="424">
        <f t="shared" si="21"/>
        <v>0</v>
      </c>
      <c r="BF7" s="304">
        <f t="shared" si="22"/>
        <v>0</v>
      </c>
      <c r="BG7" s="278">
        <f t="shared" si="23"/>
        <v>0</v>
      </c>
      <c r="BH7" s="279">
        <f t="shared" si="24"/>
        <v>120000</v>
      </c>
      <c r="BI7" s="280">
        <f t="shared" si="25"/>
        <v>0</v>
      </c>
      <c r="BJ7" s="281">
        <f t="shared" si="26"/>
        <v>1</v>
      </c>
      <c r="BK7" s="479"/>
      <c r="BL7" s="308"/>
      <c r="BM7" s="309"/>
      <c r="BN7" s="308"/>
      <c r="BO7" s="442"/>
      <c r="BP7" s="308"/>
      <c r="BQ7" s="308"/>
      <c r="BR7" s="308"/>
      <c r="BS7" s="442"/>
      <c r="BT7" s="308"/>
      <c r="BU7" s="308"/>
      <c r="BV7" s="308"/>
      <c r="BW7" s="442"/>
      <c r="BX7" s="308"/>
      <c r="BY7" s="308"/>
      <c r="BZ7" s="308"/>
      <c r="CA7" s="442"/>
      <c r="CB7" s="308"/>
      <c r="CC7" s="308"/>
      <c r="CD7" s="308"/>
      <c r="CE7" s="442"/>
      <c r="CF7" s="308"/>
      <c r="CG7" s="308"/>
      <c r="CH7" s="308"/>
      <c r="CI7" s="442"/>
      <c r="CJ7" s="308"/>
      <c r="CK7" s="308"/>
      <c r="CL7" s="308"/>
      <c r="CM7" s="442"/>
      <c r="CN7" s="308"/>
      <c r="CO7" s="308"/>
      <c r="CP7" s="308"/>
      <c r="CQ7" s="442"/>
      <c r="CR7" s="308"/>
      <c r="CS7" s="308"/>
      <c r="CT7" s="308"/>
      <c r="CU7" s="309"/>
      <c r="CV7" s="309"/>
      <c r="CW7" s="309"/>
      <c r="CX7" s="309"/>
      <c r="CY7" s="309"/>
      <c r="CZ7" s="309"/>
      <c r="DA7" s="309"/>
      <c r="DB7" s="309"/>
      <c r="DC7" s="309"/>
      <c r="DD7" s="309"/>
      <c r="DE7" s="309"/>
    </row>
    <row r="8" spans="1:127" s="310" customFormat="1" ht="24.75" customHeight="1" x14ac:dyDescent="0.2">
      <c r="A8" s="298"/>
      <c r="B8" s="410" t="s">
        <v>290</v>
      </c>
      <c r="C8" s="517" t="s">
        <v>209</v>
      </c>
      <c r="D8" s="411">
        <v>3</v>
      </c>
      <c r="E8" s="411">
        <v>3</v>
      </c>
      <c r="F8" s="301"/>
      <c r="G8" s="420"/>
      <c r="H8" s="301"/>
      <c r="I8" s="488"/>
      <c r="J8" s="488"/>
      <c r="K8" s="301"/>
      <c r="L8" s="301"/>
      <c r="M8" s="301"/>
      <c r="N8" s="301"/>
      <c r="O8" s="301"/>
      <c r="P8" s="301"/>
      <c r="Q8" s="302">
        <f t="shared" si="27"/>
        <v>3</v>
      </c>
      <c r="R8" s="525" t="s">
        <v>2</v>
      </c>
      <c r="S8" s="414">
        <v>50000</v>
      </c>
      <c r="T8" s="414">
        <v>50000</v>
      </c>
      <c r="U8" s="462"/>
      <c r="V8" s="460"/>
      <c r="W8" s="460"/>
      <c r="X8" s="460"/>
      <c r="Y8" s="460"/>
      <c r="Z8" s="460"/>
      <c r="AA8" s="460"/>
      <c r="AB8" s="460"/>
      <c r="AC8" s="460"/>
      <c r="AD8" s="460"/>
      <c r="AE8" s="460"/>
      <c r="AF8" s="275">
        <f t="shared" si="28"/>
        <v>150000</v>
      </c>
      <c r="AG8" s="424">
        <f t="shared" si="0"/>
        <v>150000</v>
      </c>
      <c r="AH8" s="424">
        <f t="shared" si="1"/>
        <v>0</v>
      </c>
      <c r="AI8" s="424">
        <f t="shared" si="2"/>
        <v>0</v>
      </c>
      <c r="AJ8" s="424">
        <f t="shared" si="3"/>
        <v>0</v>
      </c>
      <c r="AK8" s="424">
        <f t="shared" si="4"/>
        <v>0</v>
      </c>
      <c r="AL8" s="424">
        <f t="shared" si="5"/>
        <v>0</v>
      </c>
      <c r="AM8" s="424">
        <f t="shared" si="6"/>
        <v>0</v>
      </c>
      <c r="AN8" s="424">
        <f t="shared" si="7"/>
        <v>0</v>
      </c>
      <c r="AO8" s="424">
        <f t="shared" si="8"/>
        <v>0</v>
      </c>
      <c r="AP8" s="424">
        <f t="shared" si="9"/>
        <v>0</v>
      </c>
      <c r="AQ8" s="424">
        <f t="shared" si="10"/>
        <v>0</v>
      </c>
      <c r="AR8" s="424">
        <f t="shared" si="11"/>
        <v>0</v>
      </c>
      <c r="AS8" s="277">
        <f t="shared" si="12"/>
        <v>150000</v>
      </c>
      <c r="AT8" s="424"/>
      <c r="AU8" s="424"/>
      <c r="AV8" s="424"/>
      <c r="AW8" s="424">
        <f t="shared" si="13"/>
        <v>0</v>
      </c>
      <c r="AX8" s="424">
        <f t="shared" si="14"/>
        <v>0</v>
      </c>
      <c r="AY8" s="424">
        <f t="shared" si="15"/>
        <v>0</v>
      </c>
      <c r="AZ8" s="424">
        <f t="shared" si="16"/>
        <v>0</v>
      </c>
      <c r="BA8" s="424">
        <f t="shared" si="17"/>
        <v>0</v>
      </c>
      <c r="BB8" s="424">
        <f t="shared" si="18"/>
        <v>0</v>
      </c>
      <c r="BC8" s="424">
        <f t="shared" si="19"/>
        <v>0</v>
      </c>
      <c r="BD8" s="424">
        <f t="shared" si="20"/>
        <v>0</v>
      </c>
      <c r="BE8" s="424">
        <f t="shared" si="21"/>
        <v>0</v>
      </c>
      <c r="BF8" s="304">
        <f t="shared" si="22"/>
        <v>0</v>
      </c>
      <c r="BG8" s="278">
        <f t="shared" si="23"/>
        <v>0</v>
      </c>
      <c r="BH8" s="279">
        <f t="shared" si="24"/>
        <v>150000</v>
      </c>
      <c r="BI8" s="280">
        <f t="shared" si="25"/>
        <v>0</v>
      </c>
      <c r="BJ8" s="281">
        <f t="shared" si="26"/>
        <v>1</v>
      </c>
      <c r="BK8" s="479"/>
      <c r="BL8" s="308"/>
      <c r="BM8" s="309"/>
      <c r="BN8" s="308"/>
      <c r="BO8" s="442"/>
      <c r="BP8" s="308"/>
      <c r="BQ8" s="308"/>
      <c r="BR8" s="308"/>
      <c r="BS8" s="442"/>
      <c r="BT8" s="308"/>
      <c r="BU8" s="308"/>
      <c r="BV8" s="308"/>
      <c r="BW8" s="442"/>
      <c r="BX8" s="308"/>
      <c r="BY8" s="308"/>
      <c r="BZ8" s="308"/>
      <c r="CA8" s="442"/>
      <c r="CB8" s="308"/>
      <c r="CC8" s="308"/>
      <c r="CD8" s="308"/>
      <c r="CE8" s="442"/>
      <c r="CF8" s="308"/>
      <c r="CG8" s="308"/>
      <c r="CH8" s="308"/>
      <c r="CI8" s="442"/>
      <c r="CJ8" s="308"/>
      <c r="CK8" s="308"/>
      <c r="CL8" s="308"/>
      <c r="CM8" s="442"/>
      <c r="CN8" s="308"/>
      <c r="CO8" s="308"/>
      <c r="CP8" s="308"/>
      <c r="CQ8" s="442"/>
      <c r="CR8" s="308"/>
      <c r="CS8" s="308"/>
      <c r="CT8" s="308"/>
      <c r="CU8" s="309"/>
      <c r="CV8" s="309"/>
      <c r="CW8" s="309"/>
      <c r="CX8" s="309"/>
      <c r="CY8" s="309"/>
      <c r="CZ8" s="309"/>
      <c r="DA8" s="309"/>
      <c r="DB8" s="309"/>
      <c r="DC8" s="309"/>
      <c r="DD8" s="309"/>
      <c r="DE8" s="309"/>
    </row>
    <row r="9" spans="1:127" s="310" customFormat="1" ht="24.75" customHeight="1" x14ac:dyDescent="0.2">
      <c r="A9" s="298"/>
      <c r="B9" s="410" t="s">
        <v>291</v>
      </c>
      <c r="C9" s="517" t="s">
        <v>209</v>
      </c>
      <c r="D9" s="411">
        <v>2</v>
      </c>
      <c r="E9" s="411">
        <v>2</v>
      </c>
      <c r="F9" s="301"/>
      <c r="G9" s="420"/>
      <c r="H9" s="301"/>
      <c r="I9" s="488"/>
      <c r="J9" s="488"/>
      <c r="K9" s="301"/>
      <c r="L9" s="301"/>
      <c r="M9" s="301"/>
      <c r="N9" s="301"/>
      <c r="O9" s="301"/>
      <c r="P9" s="301"/>
      <c r="Q9" s="302">
        <f t="shared" ref="Q9:Q10" si="29">SUM(E9:P9)</f>
        <v>2</v>
      </c>
      <c r="R9" s="525" t="s">
        <v>2</v>
      </c>
      <c r="S9" s="414">
        <v>35000</v>
      </c>
      <c r="T9" s="414">
        <v>35000</v>
      </c>
      <c r="U9" s="462"/>
      <c r="V9" s="460"/>
      <c r="W9" s="460"/>
      <c r="X9" s="460"/>
      <c r="Y9" s="460"/>
      <c r="Z9" s="460"/>
      <c r="AA9" s="460"/>
      <c r="AB9" s="460"/>
      <c r="AC9" s="460"/>
      <c r="AD9" s="460"/>
      <c r="AE9" s="460"/>
      <c r="AF9" s="275">
        <f t="shared" si="28"/>
        <v>70000</v>
      </c>
      <c r="AG9" s="424">
        <f t="shared" ref="AG9:AG10" si="30">T9*E9</f>
        <v>70000</v>
      </c>
      <c r="AH9" s="424">
        <f t="shared" ref="AH9:AH10" si="31">U9*F9</f>
        <v>0</v>
      </c>
      <c r="AI9" s="424">
        <f t="shared" ref="AI9:AI10" si="32">V9*G9</f>
        <v>0</v>
      </c>
      <c r="AJ9" s="424">
        <f t="shared" ref="AJ9:AJ10" si="33">W9*H9</f>
        <v>0</v>
      </c>
      <c r="AK9" s="424">
        <f t="shared" ref="AK9:AK10" si="34">X9*I9</f>
        <v>0</v>
      </c>
      <c r="AL9" s="424">
        <f t="shared" ref="AL9:AL10" si="35">Y9*J9</f>
        <v>0</v>
      </c>
      <c r="AM9" s="424">
        <f t="shared" ref="AM9:AM10" si="36">Z9*K9</f>
        <v>0</v>
      </c>
      <c r="AN9" s="424">
        <f t="shared" ref="AN9:AN10" si="37">AA9*L9</f>
        <v>0</v>
      </c>
      <c r="AO9" s="424">
        <f t="shared" ref="AO9:AO10" si="38">AB9*M9</f>
        <v>0</v>
      </c>
      <c r="AP9" s="424">
        <f t="shared" ref="AP9:AP10" si="39">AC9*N9</f>
        <v>0</v>
      </c>
      <c r="AQ9" s="424">
        <f t="shared" ref="AQ9:AQ10" si="40">AD9*O9</f>
        <v>0</v>
      </c>
      <c r="AR9" s="424">
        <f t="shared" ref="AR9:AR10" si="41">AE9*P9</f>
        <v>0</v>
      </c>
      <c r="AS9" s="277">
        <f t="shared" ref="AS9:AS10" si="42">SUM(AG9:AR9)</f>
        <v>70000</v>
      </c>
      <c r="AT9" s="424"/>
      <c r="AU9" s="424"/>
      <c r="AV9" s="424"/>
      <c r="AW9" s="424">
        <f t="shared" ref="AW9:AW10" si="43">SUM(AJ9*14%)</f>
        <v>0</v>
      </c>
      <c r="AX9" s="424">
        <f t="shared" ref="AX9:AX10" si="44">SUM(AK9*14%)</f>
        <v>0</v>
      </c>
      <c r="AY9" s="424">
        <f t="shared" ref="AY9:AY10" si="45">SUM(AL9*14%)</f>
        <v>0</v>
      </c>
      <c r="AZ9" s="424">
        <f t="shared" ref="AZ9:AZ10" si="46">SUM(AM9*14%)</f>
        <v>0</v>
      </c>
      <c r="BA9" s="424">
        <f t="shared" ref="BA9:BA10" si="47">SUM(AN9*14%)</f>
        <v>0</v>
      </c>
      <c r="BB9" s="424">
        <f t="shared" ref="BB9:BB10" si="48">SUM(AO9*14%)</f>
        <v>0</v>
      </c>
      <c r="BC9" s="424">
        <f t="shared" ref="BC9:BC10" si="49">SUM(AP9*14%)</f>
        <v>0</v>
      </c>
      <c r="BD9" s="424">
        <f t="shared" ref="BD9:BD10" si="50">SUM(AQ9*14%)</f>
        <v>0</v>
      </c>
      <c r="BE9" s="424">
        <f t="shared" ref="BE9:BE10" si="51">SUM(AR9*14%)</f>
        <v>0</v>
      </c>
      <c r="BF9" s="304">
        <f t="shared" ref="BF9:BF10" si="52">SUM(AT9:BE9)</f>
        <v>0</v>
      </c>
      <c r="BG9" s="278">
        <f t="shared" ref="BG9:BG10" si="53">AF9-AS9-BF9</f>
        <v>0</v>
      </c>
      <c r="BH9" s="279">
        <f t="shared" ref="BH9:BH10" si="54">S9*D9</f>
        <v>70000</v>
      </c>
      <c r="BI9" s="280">
        <f t="shared" ref="BI9:BI10" si="55">BH9-AS9-BF9</f>
        <v>0</v>
      </c>
      <c r="BJ9" s="281">
        <f t="shared" ref="BJ9:BJ11" si="56">SUM(Q9/D9)</f>
        <v>1</v>
      </c>
      <c r="BK9" s="479"/>
      <c r="BL9" s="308"/>
      <c r="BM9" s="309"/>
      <c r="BN9" s="308"/>
      <c r="BO9" s="442"/>
      <c r="BP9" s="308"/>
      <c r="BQ9" s="308"/>
      <c r="BR9" s="308"/>
      <c r="BS9" s="442"/>
      <c r="BT9" s="308"/>
      <c r="BU9" s="308"/>
      <c r="BV9" s="308"/>
      <c r="BW9" s="442"/>
      <c r="BX9" s="308"/>
      <c r="BY9" s="308"/>
      <c r="BZ9" s="308"/>
      <c r="CA9" s="442"/>
      <c r="CB9" s="308"/>
      <c r="CC9" s="308"/>
      <c r="CD9" s="308"/>
      <c r="CE9" s="442"/>
      <c r="CF9" s="308"/>
      <c r="CG9" s="308"/>
      <c r="CH9" s="308"/>
      <c r="CI9" s="442"/>
      <c r="CJ9" s="308"/>
      <c r="CK9" s="308"/>
      <c r="CL9" s="308"/>
      <c r="CM9" s="442"/>
      <c r="CN9" s="308"/>
      <c r="CO9" s="308"/>
      <c r="CP9" s="308"/>
      <c r="CQ9" s="442"/>
      <c r="CR9" s="308"/>
      <c r="CS9" s="308"/>
      <c r="CT9" s="308"/>
      <c r="CU9" s="309"/>
      <c r="CV9" s="309"/>
      <c r="CW9" s="309"/>
      <c r="CX9" s="309"/>
      <c r="CY9" s="309"/>
      <c r="CZ9" s="309"/>
      <c r="DA9" s="309"/>
      <c r="DB9" s="309"/>
      <c r="DC9" s="309"/>
      <c r="DD9" s="309"/>
      <c r="DE9" s="309"/>
    </row>
    <row r="10" spans="1:127" s="310" customFormat="1" ht="24.75" customHeight="1" x14ac:dyDescent="0.2">
      <c r="A10" s="298"/>
      <c r="B10" s="410" t="s">
        <v>207</v>
      </c>
      <c r="C10" s="517" t="s">
        <v>209</v>
      </c>
      <c r="D10" s="411">
        <v>4</v>
      </c>
      <c r="E10" s="411">
        <v>4</v>
      </c>
      <c r="F10" s="301"/>
      <c r="G10" s="420"/>
      <c r="H10" s="301"/>
      <c r="I10" s="488"/>
      <c r="J10" s="488"/>
      <c r="K10" s="301"/>
      <c r="L10" s="301"/>
      <c r="M10" s="301"/>
      <c r="N10" s="301"/>
      <c r="O10" s="301"/>
      <c r="P10" s="301"/>
      <c r="Q10" s="302">
        <f t="shared" si="29"/>
        <v>4</v>
      </c>
      <c r="R10" s="525" t="s">
        <v>2</v>
      </c>
      <c r="S10" s="414">
        <v>20000</v>
      </c>
      <c r="T10" s="414">
        <v>20000</v>
      </c>
      <c r="U10" s="462"/>
      <c r="V10" s="460"/>
      <c r="W10" s="460"/>
      <c r="X10" s="460"/>
      <c r="Y10" s="460"/>
      <c r="Z10" s="460"/>
      <c r="AA10" s="460"/>
      <c r="AB10" s="460"/>
      <c r="AC10" s="460"/>
      <c r="AD10" s="460"/>
      <c r="AE10" s="460"/>
      <c r="AF10" s="275">
        <f t="shared" si="28"/>
        <v>80000</v>
      </c>
      <c r="AG10" s="424">
        <f t="shared" si="30"/>
        <v>80000</v>
      </c>
      <c r="AH10" s="424">
        <f t="shared" si="31"/>
        <v>0</v>
      </c>
      <c r="AI10" s="424">
        <f t="shared" si="32"/>
        <v>0</v>
      </c>
      <c r="AJ10" s="424">
        <f t="shared" si="33"/>
        <v>0</v>
      </c>
      <c r="AK10" s="424">
        <f t="shared" si="34"/>
        <v>0</v>
      </c>
      <c r="AL10" s="424">
        <f t="shared" si="35"/>
        <v>0</v>
      </c>
      <c r="AM10" s="424">
        <f t="shared" si="36"/>
        <v>0</v>
      </c>
      <c r="AN10" s="424">
        <f t="shared" si="37"/>
        <v>0</v>
      </c>
      <c r="AO10" s="424">
        <f t="shared" si="38"/>
        <v>0</v>
      </c>
      <c r="AP10" s="424">
        <f t="shared" si="39"/>
        <v>0</v>
      </c>
      <c r="AQ10" s="424">
        <f t="shared" si="40"/>
        <v>0</v>
      </c>
      <c r="AR10" s="424">
        <f t="shared" si="41"/>
        <v>0</v>
      </c>
      <c r="AS10" s="277">
        <f t="shared" si="42"/>
        <v>80000</v>
      </c>
      <c r="AT10" s="424"/>
      <c r="AU10" s="424"/>
      <c r="AV10" s="424"/>
      <c r="AW10" s="424">
        <f t="shared" si="43"/>
        <v>0</v>
      </c>
      <c r="AX10" s="424">
        <f t="shared" si="44"/>
        <v>0</v>
      </c>
      <c r="AY10" s="424">
        <f t="shared" si="45"/>
        <v>0</v>
      </c>
      <c r="AZ10" s="424">
        <f t="shared" si="46"/>
        <v>0</v>
      </c>
      <c r="BA10" s="424">
        <f t="shared" si="47"/>
        <v>0</v>
      </c>
      <c r="BB10" s="424">
        <f t="shared" si="48"/>
        <v>0</v>
      </c>
      <c r="BC10" s="424">
        <f t="shared" si="49"/>
        <v>0</v>
      </c>
      <c r="BD10" s="424">
        <f t="shared" si="50"/>
        <v>0</v>
      </c>
      <c r="BE10" s="424">
        <f t="shared" si="51"/>
        <v>0</v>
      </c>
      <c r="BF10" s="304">
        <f t="shared" si="52"/>
        <v>0</v>
      </c>
      <c r="BG10" s="278">
        <f t="shared" si="53"/>
        <v>0</v>
      </c>
      <c r="BH10" s="279">
        <f t="shared" si="54"/>
        <v>80000</v>
      </c>
      <c r="BI10" s="280">
        <f t="shared" si="55"/>
        <v>0</v>
      </c>
      <c r="BJ10" s="281">
        <f t="shared" si="56"/>
        <v>1</v>
      </c>
      <c r="BK10" s="479"/>
      <c r="BL10" s="308"/>
      <c r="BM10" s="309"/>
      <c r="BN10" s="308"/>
      <c r="BO10" s="442"/>
      <c r="BP10" s="308"/>
      <c r="BQ10" s="308"/>
      <c r="BR10" s="308"/>
      <c r="BS10" s="442"/>
      <c r="BT10" s="308"/>
      <c r="BU10" s="308"/>
      <c r="BV10" s="308"/>
      <c r="BW10" s="442"/>
      <c r="BX10" s="308"/>
      <c r="BY10" s="308"/>
      <c r="BZ10" s="308"/>
      <c r="CA10" s="442"/>
      <c r="CB10" s="308"/>
      <c r="CC10" s="308"/>
      <c r="CD10" s="308"/>
      <c r="CE10" s="442"/>
      <c r="CF10" s="308"/>
      <c r="CG10" s="308"/>
      <c r="CH10" s="308"/>
      <c r="CI10" s="442"/>
      <c r="CJ10" s="308"/>
      <c r="CK10" s="308"/>
      <c r="CL10" s="308"/>
      <c r="CM10" s="442"/>
      <c r="CN10" s="308"/>
      <c r="CO10" s="308"/>
      <c r="CP10" s="308"/>
      <c r="CQ10" s="442"/>
      <c r="CR10" s="308"/>
      <c r="CS10" s="308"/>
      <c r="CT10" s="308"/>
      <c r="CU10" s="309"/>
      <c r="CV10" s="309"/>
      <c r="CW10" s="309"/>
      <c r="CX10" s="309"/>
      <c r="CY10" s="309"/>
      <c r="CZ10" s="309"/>
      <c r="DA10" s="309"/>
      <c r="DB10" s="309"/>
      <c r="DC10" s="309"/>
      <c r="DD10" s="309"/>
      <c r="DE10" s="309"/>
    </row>
    <row r="11" spans="1:127" s="310" customFormat="1" ht="32.25" customHeight="1" thickBot="1" x14ac:dyDescent="0.25">
      <c r="A11" s="298"/>
      <c r="B11" s="410" t="s">
        <v>208</v>
      </c>
      <c r="C11" s="517" t="s">
        <v>209</v>
      </c>
      <c r="D11" s="412">
        <v>1</v>
      </c>
      <c r="E11" s="412">
        <v>1</v>
      </c>
      <c r="F11" s="301"/>
      <c r="G11" s="420"/>
      <c r="H11" s="301"/>
      <c r="I11" s="488"/>
      <c r="J11" s="488"/>
      <c r="K11" s="301"/>
      <c r="L11" s="301"/>
      <c r="M11" s="301"/>
      <c r="N11" s="301"/>
      <c r="O11" s="301"/>
      <c r="P11" s="301"/>
      <c r="Q11" s="302">
        <f t="shared" ref="Q11" si="57">SUM(E11:P11)</f>
        <v>1</v>
      </c>
      <c r="R11" s="525" t="s">
        <v>2</v>
      </c>
      <c r="S11" s="414">
        <v>27000</v>
      </c>
      <c r="T11" s="414">
        <v>27000</v>
      </c>
      <c r="U11" s="303"/>
      <c r="V11" s="303"/>
      <c r="W11" s="303"/>
      <c r="X11" s="303"/>
      <c r="Y11" s="303"/>
      <c r="Z11" s="303"/>
      <c r="AA11" s="303"/>
      <c r="AB11" s="303"/>
      <c r="AC11" s="303"/>
      <c r="AD11" s="303"/>
      <c r="AE11" s="303"/>
      <c r="AF11" s="275">
        <f t="shared" si="28"/>
        <v>27000</v>
      </c>
      <c r="AG11" s="276">
        <f t="shared" si="0"/>
        <v>27000</v>
      </c>
      <c r="AH11" s="276">
        <f t="shared" si="1"/>
        <v>0</v>
      </c>
      <c r="AI11" s="276">
        <f t="shared" si="2"/>
        <v>0</v>
      </c>
      <c r="AJ11" s="276">
        <f t="shared" si="3"/>
        <v>0</v>
      </c>
      <c r="AK11" s="424">
        <f t="shared" si="4"/>
        <v>0</v>
      </c>
      <c r="AL11" s="276">
        <f t="shared" si="5"/>
        <v>0</v>
      </c>
      <c r="AM11" s="276">
        <f t="shared" si="6"/>
        <v>0</v>
      </c>
      <c r="AN11" s="276">
        <f t="shared" si="7"/>
        <v>0</v>
      </c>
      <c r="AO11" s="276">
        <f t="shared" si="8"/>
        <v>0</v>
      </c>
      <c r="AP11" s="276">
        <f t="shared" si="9"/>
        <v>0</v>
      </c>
      <c r="AQ11" s="276">
        <f t="shared" si="10"/>
        <v>0</v>
      </c>
      <c r="AR11" s="276">
        <f t="shared" si="11"/>
        <v>0</v>
      </c>
      <c r="AS11" s="277">
        <f t="shared" si="12"/>
        <v>27000</v>
      </c>
      <c r="AT11" s="276"/>
      <c r="AU11" s="276">
        <f>SUM(AH11*14%)</f>
        <v>0</v>
      </c>
      <c r="AV11" s="276">
        <f t="shared" ref="AV11" si="58">SUM(AI11*14%)</f>
        <v>0</v>
      </c>
      <c r="AW11" s="276">
        <f t="shared" si="13"/>
        <v>0</v>
      </c>
      <c r="AX11" s="276">
        <f t="shared" si="14"/>
        <v>0</v>
      </c>
      <c r="AY11" s="276">
        <f t="shared" si="15"/>
        <v>0</v>
      </c>
      <c r="AZ11" s="276">
        <f t="shared" si="16"/>
        <v>0</v>
      </c>
      <c r="BA11" s="276">
        <f t="shared" si="17"/>
        <v>0</v>
      </c>
      <c r="BB11" s="276">
        <f t="shared" si="18"/>
        <v>0</v>
      </c>
      <c r="BC11" s="276">
        <f t="shared" si="19"/>
        <v>0</v>
      </c>
      <c r="BD11" s="276">
        <f t="shared" si="20"/>
        <v>0</v>
      </c>
      <c r="BE11" s="276">
        <f t="shared" si="21"/>
        <v>0</v>
      </c>
      <c r="BF11" s="304">
        <f t="shared" si="22"/>
        <v>0</v>
      </c>
      <c r="BG11" s="278">
        <f t="shared" si="23"/>
        <v>0</v>
      </c>
      <c r="BH11" s="279">
        <f t="shared" si="24"/>
        <v>27000</v>
      </c>
      <c r="BI11" s="280">
        <f t="shared" si="25"/>
        <v>0</v>
      </c>
      <c r="BJ11" s="281">
        <f t="shared" si="56"/>
        <v>1</v>
      </c>
      <c r="BK11" s="479"/>
      <c r="BL11" s="308"/>
      <c r="BM11" s="312"/>
      <c r="BN11" s="434"/>
      <c r="BO11" s="443"/>
      <c r="BP11" s="308"/>
      <c r="BQ11" s="308"/>
      <c r="BR11" s="434"/>
      <c r="BS11" s="443"/>
      <c r="BT11" s="308"/>
      <c r="BU11" s="308"/>
      <c r="BV11" s="434"/>
      <c r="BW11" s="443"/>
      <c r="BX11" s="308"/>
      <c r="BY11" s="308"/>
      <c r="BZ11" s="434"/>
      <c r="CA11" s="443"/>
      <c r="CB11" s="308"/>
      <c r="CC11" s="308"/>
      <c r="CD11" s="434"/>
      <c r="CE11" s="443"/>
      <c r="CF11" s="308"/>
      <c r="CG11" s="308"/>
      <c r="CH11" s="434"/>
      <c r="CI11" s="443"/>
      <c r="CJ11" s="308"/>
      <c r="CK11" s="308"/>
      <c r="CL11" s="434"/>
      <c r="CM11" s="443"/>
      <c r="CN11" s="308"/>
      <c r="CO11" s="308"/>
      <c r="CP11" s="434"/>
      <c r="CQ11" s="443"/>
      <c r="CR11" s="308"/>
      <c r="CS11" s="308"/>
      <c r="CT11" s="308"/>
      <c r="CU11" s="309"/>
      <c r="CV11" s="309"/>
      <c r="CW11" s="309"/>
      <c r="CX11" s="309"/>
      <c r="CY11" s="309"/>
      <c r="CZ11" s="309"/>
      <c r="DA11" s="309"/>
      <c r="DB11" s="309"/>
      <c r="DC11" s="309"/>
      <c r="DD11" s="309"/>
      <c r="DE11" s="309"/>
    </row>
    <row r="12" spans="1:127" s="286" customFormat="1" ht="24.75" customHeight="1" thickBot="1" x14ac:dyDescent="0.25">
      <c r="A12" s="314"/>
      <c r="B12" s="315" t="s">
        <v>5</v>
      </c>
      <c r="C12" s="315"/>
      <c r="D12" s="316"/>
      <c r="E12" s="317"/>
      <c r="F12" s="317"/>
      <c r="G12" s="421"/>
      <c r="H12" s="317"/>
      <c r="I12" s="489"/>
      <c r="J12" s="489"/>
      <c r="K12" s="317"/>
      <c r="L12" s="317"/>
      <c r="M12" s="317"/>
      <c r="N12" s="317"/>
      <c r="O12" s="317"/>
      <c r="P12" s="317"/>
      <c r="Q12" s="318"/>
      <c r="R12" s="319"/>
      <c r="S12" s="320"/>
      <c r="T12" s="321"/>
      <c r="U12" s="321"/>
      <c r="V12" s="321"/>
      <c r="W12" s="321"/>
      <c r="X12" s="321"/>
      <c r="Y12" s="321"/>
      <c r="Z12" s="321"/>
      <c r="AA12" s="321"/>
      <c r="AB12" s="321"/>
      <c r="AC12" s="321"/>
      <c r="AD12" s="321"/>
      <c r="AE12" s="321"/>
      <c r="AF12" s="322">
        <f>SUM(AF1:AF11)</f>
        <v>797000</v>
      </c>
      <c r="AG12" s="322">
        <f>SUM(AG6:AG11)</f>
        <v>797000</v>
      </c>
      <c r="AH12" s="322">
        <f>SUM(AH6:AH11)</f>
        <v>0</v>
      </c>
      <c r="AI12" s="322">
        <f t="shared" ref="AI12:AS12" si="59">SUM(AI6:AI11)</f>
        <v>0</v>
      </c>
      <c r="AJ12" s="322">
        <f t="shared" si="59"/>
        <v>0</v>
      </c>
      <c r="AK12" s="322">
        <f t="shared" si="59"/>
        <v>0</v>
      </c>
      <c r="AL12" s="322">
        <f t="shared" si="59"/>
        <v>0</v>
      </c>
      <c r="AM12" s="322">
        <f t="shared" si="59"/>
        <v>0</v>
      </c>
      <c r="AN12" s="322">
        <f t="shared" si="59"/>
        <v>0</v>
      </c>
      <c r="AO12" s="322">
        <f t="shared" si="59"/>
        <v>0</v>
      </c>
      <c r="AP12" s="322">
        <f t="shared" si="59"/>
        <v>0</v>
      </c>
      <c r="AQ12" s="322">
        <f t="shared" si="59"/>
        <v>0</v>
      </c>
      <c r="AR12" s="322">
        <f t="shared" si="59"/>
        <v>0</v>
      </c>
      <c r="AS12" s="322">
        <f t="shared" si="59"/>
        <v>797000</v>
      </c>
      <c r="AT12" s="322">
        <f>SUM(AT6:AT11)</f>
        <v>0</v>
      </c>
      <c r="AU12" s="322">
        <f t="shared" ref="AU12:BF12" si="60">SUM(AU6:AU11)</f>
        <v>0</v>
      </c>
      <c r="AV12" s="322">
        <f t="shared" si="60"/>
        <v>0</v>
      </c>
      <c r="AW12" s="322">
        <f t="shared" si="60"/>
        <v>0</v>
      </c>
      <c r="AX12" s="322">
        <f t="shared" si="60"/>
        <v>0</v>
      </c>
      <c r="AY12" s="322">
        <f t="shared" si="60"/>
        <v>0</v>
      </c>
      <c r="AZ12" s="322">
        <f t="shared" si="60"/>
        <v>0</v>
      </c>
      <c r="BA12" s="322">
        <f t="shared" si="60"/>
        <v>0</v>
      </c>
      <c r="BB12" s="322">
        <f t="shared" si="60"/>
        <v>0</v>
      </c>
      <c r="BC12" s="322">
        <f t="shared" si="60"/>
        <v>0</v>
      </c>
      <c r="BD12" s="322">
        <f t="shared" si="60"/>
        <v>0</v>
      </c>
      <c r="BE12" s="322">
        <f t="shared" si="60"/>
        <v>0</v>
      </c>
      <c r="BF12" s="322">
        <f t="shared" si="60"/>
        <v>0</v>
      </c>
      <c r="BG12" s="323">
        <f>AF12-AS12-BF12</f>
        <v>0</v>
      </c>
      <c r="BH12" s="322">
        <f>SUM(BH1:BH11)</f>
        <v>797000</v>
      </c>
      <c r="BI12" s="322">
        <f>SUM(BI1:BI11)</f>
        <v>0</v>
      </c>
      <c r="BJ12" s="283">
        <f>SUM(BJ6:BJ11)/6</f>
        <v>1</v>
      </c>
      <c r="BK12" s="480"/>
      <c r="BL12" s="324"/>
      <c r="BM12" s="325"/>
      <c r="BN12" s="324"/>
      <c r="BO12" s="444"/>
      <c r="BP12" s="324"/>
      <c r="BQ12" s="324"/>
      <c r="BR12" s="324"/>
      <c r="BS12" s="444"/>
      <c r="BT12" s="324"/>
      <c r="BU12" s="324"/>
      <c r="BV12" s="324"/>
      <c r="BW12" s="444"/>
      <c r="BX12" s="324"/>
      <c r="BY12" s="324"/>
      <c r="BZ12" s="324"/>
      <c r="CA12" s="444"/>
      <c r="CB12" s="324"/>
      <c r="CC12" s="324"/>
      <c r="CD12" s="324"/>
      <c r="CE12" s="444"/>
      <c r="CF12" s="324"/>
      <c r="CG12" s="324"/>
      <c r="CH12" s="324"/>
      <c r="CI12" s="444"/>
      <c r="CJ12" s="324"/>
      <c r="CK12" s="324"/>
      <c r="CL12" s="324"/>
      <c r="CM12" s="444"/>
      <c r="CN12" s="324"/>
      <c r="CO12" s="324"/>
      <c r="CP12" s="324"/>
      <c r="CQ12" s="444"/>
      <c r="CR12" s="324"/>
      <c r="CS12" s="324"/>
      <c r="CT12" s="324"/>
      <c r="CU12" s="325"/>
      <c r="CV12" s="325"/>
      <c r="CW12" s="325"/>
      <c r="CX12" s="325"/>
      <c r="CY12" s="325"/>
      <c r="CZ12" s="325"/>
      <c r="DA12" s="325"/>
      <c r="DB12" s="325"/>
      <c r="DC12" s="325"/>
      <c r="DD12" s="325"/>
      <c r="DE12" s="325"/>
    </row>
    <row r="13" spans="1:127" s="265" customFormat="1" ht="24.75" customHeight="1" x14ac:dyDescent="0.2">
      <c r="A13" s="287"/>
      <c r="D13" s="287"/>
      <c r="E13" s="287"/>
      <c r="F13" s="287"/>
      <c r="G13" s="419"/>
      <c r="H13" s="287"/>
      <c r="I13" s="487"/>
      <c r="J13" s="487"/>
      <c r="K13" s="287"/>
      <c r="L13" s="287"/>
      <c r="M13" s="287"/>
      <c r="N13" s="287"/>
      <c r="O13" s="287"/>
      <c r="P13" s="287"/>
      <c r="Q13" s="287"/>
      <c r="R13" s="287"/>
      <c r="AS13" s="295"/>
      <c r="AT13" s="408"/>
      <c r="BF13" s="326">
        <f>SUM(AS12+BF12)</f>
        <v>797000</v>
      </c>
      <c r="BG13" s="288">
        <f>AF12-AS12-BF12</f>
        <v>0</v>
      </c>
      <c r="BH13" s="327">
        <f>SUM(BI12+AS12+BF12)</f>
        <v>797000</v>
      </c>
      <c r="BI13" s="289">
        <f>SUM(BG12)</f>
        <v>0</v>
      </c>
      <c r="BJ13" s="284" t="s">
        <v>37</v>
      </c>
      <c r="BK13" s="481"/>
      <c r="BL13" s="262"/>
      <c r="BM13" s="263"/>
      <c r="BN13" s="430"/>
      <c r="BO13" s="437"/>
      <c r="BP13" s="430"/>
      <c r="BQ13" s="430"/>
      <c r="BR13" s="430"/>
      <c r="BS13" s="437"/>
      <c r="BT13" s="430"/>
      <c r="BU13" s="430"/>
      <c r="BV13" s="430"/>
      <c r="BW13" s="437"/>
      <c r="BX13" s="430"/>
      <c r="BY13" s="430"/>
      <c r="BZ13" s="430"/>
      <c r="CA13" s="437"/>
      <c r="CB13" s="430"/>
      <c r="CC13" s="430"/>
      <c r="CD13" s="430"/>
      <c r="CE13" s="437"/>
      <c r="CF13" s="430"/>
      <c r="CG13" s="430"/>
      <c r="CH13" s="430"/>
      <c r="CI13" s="437"/>
      <c r="CJ13" s="430"/>
      <c r="CK13" s="430"/>
      <c r="CL13" s="430"/>
      <c r="CM13" s="437"/>
      <c r="CN13" s="430"/>
      <c r="CO13" s="430"/>
      <c r="CP13" s="430"/>
      <c r="CQ13" s="437"/>
      <c r="CR13" s="430"/>
      <c r="CS13" s="430"/>
      <c r="CT13" s="430"/>
      <c r="CU13" s="263"/>
      <c r="CV13" s="263"/>
      <c r="CW13" s="263"/>
      <c r="CX13" s="263"/>
      <c r="CY13" s="263"/>
      <c r="CZ13" s="263"/>
      <c r="DA13" s="263"/>
      <c r="DB13" s="263"/>
      <c r="DC13" s="263"/>
      <c r="DD13" s="263"/>
      <c r="DE13" s="263"/>
      <c r="DF13" s="263"/>
    </row>
    <row r="14" spans="1:127" s="284" customFormat="1" ht="24.75" customHeight="1" x14ac:dyDescent="0.2">
      <c r="A14" s="399"/>
      <c r="D14" s="399"/>
      <c r="E14" s="399"/>
      <c r="F14" s="399"/>
      <c r="G14" s="262"/>
      <c r="H14" s="399"/>
      <c r="I14" s="490"/>
      <c r="J14" s="490"/>
      <c r="K14" s="399"/>
      <c r="L14" s="399"/>
      <c r="M14" s="399"/>
      <c r="N14" s="399"/>
      <c r="O14" s="399"/>
      <c r="P14" s="399"/>
      <c r="Q14" s="399"/>
      <c r="R14" s="399"/>
      <c r="AM14" s="409"/>
      <c r="AT14" s="409">
        <f>SUM(AG12+AT12)</f>
        <v>797000</v>
      </c>
      <c r="AU14" s="409">
        <f>SUM(AH12+AU12)</f>
        <v>0</v>
      </c>
      <c r="AV14" s="409">
        <f>SUM(AI12+AV12)</f>
        <v>0</v>
      </c>
      <c r="AW14" s="409">
        <f t="shared" ref="AW14" si="61">SUM(AJ12+AW12)</f>
        <v>0</v>
      </c>
      <c r="AX14" s="409">
        <f>SUM(AK12+AX12)</f>
        <v>0</v>
      </c>
      <c r="AY14" s="409">
        <f t="shared" ref="AY14" si="62">SUM(AL12+AY12)</f>
        <v>0</v>
      </c>
      <c r="AZ14" s="409">
        <f t="shared" ref="AZ14" si="63">SUM(AM12+AZ12)</f>
        <v>0</v>
      </c>
      <c r="BA14" s="409">
        <f t="shared" ref="BA14" si="64">SUM(AN12+BA12)</f>
        <v>0</v>
      </c>
      <c r="BB14" s="409">
        <f t="shared" ref="BB14" si="65">SUM(AO12+BB12)</f>
        <v>0</v>
      </c>
      <c r="BC14" s="409">
        <f t="shared" ref="BC14" si="66">SUM(AP12+BC12)</f>
        <v>0</v>
      </c>
      <c r="BD14" s="409">
        <f t="shared" ref="BD14" si="67">SUM(AQ12+BD12)</f>
        <v>0</v>
      </c>
      <c r="BE14" s="409">
        <f t="shared" ref="BE14" si="68">SUM(AR12+BE12)</f>
        <v>0</v>
      </c>
      <c r="BF14" s="409">
        <f>SUM(AT14:AY14)</f>
        <v>797000</v>
      </c>
      <c r="BH14" s="400"/>
      <c r="BI14" s="291">
        <f>SUM(BI12-BI13)</f>
        <v>0</v>
      </c>
      <c r="BJ14" s="284" t="s">
        <v>36</v>
      </c>
      <c r="BK14" s="481"/>
      <c r="BL14" s="262"/>
      <c r="BM14" s="264"/>
      <c r="BN14" s="431"/>
      <c r="BO14" s="440"/>
      <c r="BP14" s="431"/>
      <c r="BQ14" s="431"/>
      <c r="BR14" s="431"/>
      <c r="BS14" s="440"/>
      <c r="BT14" s="431"/>
      <c r="BU14" s="431"/>
      <c r="BV14" s="431"/>
      <c r="BW14" s="440"/>
      <c r="BX14" s="431"/>
      <c r="BY14" s="431"/>
      <c r="BZ14" s="431"/>
      <c r="CA14" s="440"/>
      <c r="CB14" s="431"/>
      <c r="CC14" s="431"/>
      <c r="CD14" s="431"/>
      <c r="CE14" s="440"/>
      <c r="CF14" s="431"/>
      <c r="CG14" s="431"/>
      <c r="CH14" s="431"/>
      <c r="CI14" s="440"/>
      <c r="CJ14" s="431"/>
      <c r="CK14" s="431"/>
      <c r="CL14" s="431"/>
      <c r="CM14" s="440"/>
      <c r="CN14" s="431"/>
      <c r="CO14" s="431"/>
      <c r="CP14" s="431"/>
      <c r="CQ14" s="440"/>
      <c r="CR14" s="431"/>
      <c r="CS14" s="431"/>
      <c r="CT14" s="431"/>
      <c r="CU14" s="264"/>
      <c r="CV14" s="264"/>
      <c r="CW14" s="264"/>
      <c r="CX14" s="264"/>
      <c r="CY14" s="264"/>
      <c r="CZ14" s="264"/>
      <c r="DA14" s="264"/>
      <c r="DB14" s="264"/>
      <c r="DC14" s="264"/>
      <c r="DD14" s="264"/>
      <c r="DE14" s="264"/>
      <c r="DF14" s="264"/>
    </row>
    <row r="15" spans="1:127" s="265" customFormat="1" ht="24.75" customHeight="1" x14ac:dyDescent="0.2">
      <c r="A15" s="827" t="s">
        <v>9</v>
      </c>
      <c r="B15" s="828"/>
      <c r="C15" s="244" t="s">
        <v>104</v>
      </c>
      <c r="D15" s="245"/>
      <c r="E15" s="245"/>
      <c r="F15" s="245"/>
      <c r="G15" s="296"/>
      <c r="H15" s="245"/>
      <c r="I15" s="484"/>
      <c r="J15" s="484"/>
      <c r="K15" s="245"/>
      <c r="L15" s="245"/>
      <c r="M15" s="245"/>
      <c r="N15" s="245"/>
      <c r="O15" s="245"/>
      <c r="P15" s="245"/>
      <c r="Q15" s="245"/>
      <c r="R15" s="245"/>
      <c r="S15" s="245"/>
      <c r="T15" s="246"/>
      <c r="U15" s="246"/>
      <c r="V15" s="246"/>
      <c r="W15" s="246"/>
      <c r="X15" s="246"/>
      <c r="Y15" s="246"/>
      <c r="Z15" s="246"/>
      <c r="AA15" s="246"/>
      <c r="AB15" s="246"/>
      <c r="AC15" s="246"/>
      <c r="AD15" s="246"/>
      <c r="AE15" s="246"/>
      <c r="AF15" s="245"/>
      <c r="AG15" s="246"/>
      <c r="AH15" s="246"/>
      <c r="AI15" s="246"/>
      <c r="AJ15" s="246"/>
      <c r="AK15" s="246"/>
      <c r="AL15" s="246"/>
      <c r="AM15" s="246"/>
      <c r="AN15" s="246"/>
      <c r="AO15" s="246"/>
      <c r="AP15" s="246"/>
      <c r="AQ15" s="246"/>
      <c r="AR15" s="246"/>
      <c r="AS15" s="247"/>
      <c r="AT15" s="246"/>
      <c r="AU15" s="246"/>
      <c r="AV15" s="246"/>
      <c r="AW15" s="246"/>
      <c r="AX15" s="246"/>
      <c r="AY15" s="246"/>
      <c r="AZ15" s="246"/>
      <c r="BA15" s="246"/>
      <c r="BB15" s="246"/>
      <c r="BC15" s="246"/>
      <c r="BD15" s="246"/>
      <c r="BE15" s="246"/>
      <c r="BF15" s="409"/>
      <c r="BG15" s="247"/>
      <c r="BH15" s="243"/>
      <c r="BI15" s="248"/>
      <c r="BJ15" s="245"/>
      <c r="BK15" s="296"/>
      <c r="BL15" s="296"/>
      <c r="BM15" s="246"/>
      <c r="BN15" s="296"/>
      <c r="BO15" s="438"/>
      <c r="BP15" s="296"/>
      <c r="BQ15" s="249"/>
      <c r="BR15" s="296"/>
      <c r="BS15" s="438"/>
      <c r="BT15" s="296"/>
      <c r="BU15" s="249"/>
      <c r="BV15" s="296"/>
      <c r="BW15" s="438"/>
      <c r="BX15" s="296"/>
      <c r="BY15" s="249"/>
      <c r="BZ15" s="296"/>
      <c r="CA15" s="438"/>
      <c r="CB15" s="296"/>
      <c r="CC15" s="249"/>
      <c r="CD15" s="296"/>
      <c r="CE15" s="438"/>
      <c r="CF15" s="296"/>
      <c r="CG15" s="249"/>
      <c r="CH15" s="296"/>
      <c r="CI15" s="438"/>
      <c r="CJ15" s="296"/>
      <c r="CK15" s="249"/>
      <c r="CL15" s="296"/>
      <c r="CM15" s="438"/>
      <c r="CN15" s="296"/>
      <c r="CO15" s="249"/>
      <c r="CP15" s="296"/>
      <c r="CQ15" s="438"/>
      <c r="CR15" s="296"/>
      <c r="CS15" s="249"/>
      <c r="CT15" s="296"/>
      <c r="CU15" s="246"/>
      <c r="CV15" s="246"/>
      <c r="CW15" s="246"/>
      <c r="CX15" s="246"/>
      <c r="CY15" s="247"/>
      <c r="CZ15" s="247"/>
      <c r="DA15" s="247"/>
      <c r="DB15" s="243"/>
      <c r="DC15" s="248"/>
      <c r="DD15" s="247"/>
      <c r="DE15" s="247"/>
      <c r="DF15" s="263"/>
      <c r="DG15" s="263"/>
      <c r="DH15" s="263"/>
      <c r="DI15" s="263"/>
      <c r="DJ15" s="263"/>
      <c r="DK15" s="264"/>
      <c r="DL15" s="263"/>
      <c r="DM15" s="263"/>
      <c r="DN15" s="263"/>
      <c r="DO15" s="263"/>
      <c r="DP15" s="263"/>
      <c r="DQ15" s="263"/>
      <c r="DR15" s="263"/>
      <c r="DS15" s="263"/>
      <c r="DT15" s="263"/>
      <c r="DU15" s="263"/>
      <c r="DV15" s="263"/>
      <c r="DW15" s="263"/>
    </row>
    <row r="16" spans="1:127" s="265" customFormat="1" ht="26.25" customHeight="1" x14ac:dyDescent="0.2">
      <c r="A16" s="829" t="s">
        <v>10</v>
      </c>
      <c r="B16" s="830"/>
      <c r="C16" s="251" t="s">
        <v>84</v>
      </c>
      <c r="D16" s="252"/>
      <c r="E16" s="252"/>
      <c r="F16" s="252"/>
      <c r="G16" s="417"/>
      <c r="H16" s="252"/>
      <c r="I16" s="485"/>
      <c r="J16" s="485"/>
      <c r="K16" s="252"/>
      <c r="L16" s="252"/>
      <c r="M16" s="252"/>
      <c r="N16" s="252"/>
      <c r="O16" s="252"/>
      <c r="P16" s="252"/>
      <c r="Q16" s="252"/>
      <c r="R16" s="252"/>
      <c r="S16" s="252"/>
      <c r="T16" s="266"/>
      <c r="U16" s="266"/>
      <c r="V16" s="266"/>
      <c r="W16" s="266"/>
      <c r="X16" s="266"/>
      <c r="Y16" s="266"/>
      <c r="Z16" s="266"/>
      <c r="AA16" s="266"/>
      <c r="AB16" s="266"/>
      <c r="AC16" s="266"/>
      <c r="AD16" s="266"/>
      <c r="AE16" s="266"/>
      <c r="AF16" s="252"/>
      <c r="AG16" s="266"/>
      <c r="AH16" s="266"/>
      <c r="AI16" s="266"/>
      <c r="AJ16" s="266"/>
      <c r="AK16" s="266"/>
      <c r="AL16" s="266"/>
      <c r="AM16" s="266"/>
      <c r="AN16" s="266"/>
      <c r="AO16" s="266"/>
      <c r="AP16" s="266"/>
      <c r="AQ16" s="266"/>
      <c r="AR16" s="266"/>
      <c r="AS16" s="253"/>
      <c r="AT16" s="266"/>
      <c r="AU16" s="266"/>
      <c r="AV16" s="266"/>
      <c r="AW16" s="266"/>
      <c r="AX16" s="266"/>
      <c r="AY16" s="266"/>
      <c r="AZ16" s="266"/>
      <c r="BA16" s="266"/>
      <c r="BB16" s="266"/>
      <c r="BC16" s="266"/>
      <c r="BD16" s="266"/>
      <c r="BE16" s="266"/>
      <c r="BF16" s="426"/>
      <c r="BG16" s="253"/>
      <c r="BH16" s="250"/>
      <c r="BI16" s="254"/>
      <c r="BJ16" s="245"/>
      <c r="BK16" s="296"/>
      <c r="BL16" s="296"/>
      <c r="BM16" s="245"/>
      <c r="BN16" s="296"/>
      <c r="BO16" s="438"/>
      <c r="BP16" s="296"/>
      <c r="BQ16" s="296"/>
      <c r="BR16" s="296"/>
      <c r="BS16" s="438"/>
      <c r="BT16" s="296"/>
      <c r="BU16" s="296"/>
      <c r="BV16" s="296"/>
      <c r="BW16" s="438"/>
      <c r="BX16" s="296"/>
      <c r="BY16" s="296"/>
      <c r="BZ16" s="296"/>
      <c r="CA16" s="438"/>
      <c r="CB16" s="296"/>
      <c r="CC16" s="296"/>
      <c r="CD16" s="296"/>
      <c r="CE16" s="438"/>
      <c r="CF16" s="296"/>
      <c r="CG16" s="296"/>
      <c r="CH16" s="296"/>
      <c r="CI16" s="438"/>
      <c r="CJ16" s="296"/>
      <c r="CK16" s="296"/>
      <c r="CL16" s="296"/>
      <c r="CM16" s="438"/>
      <c r="CN16" s="296"/>
      <c r="CO16" s="296"/>
      <c r="CP16" s="296"/>
      <c r="CQ16" s="438"/>
      <c r="CR16" s="296"/>
      <c r="CS16" s="296"/>
      <c r="CT16" s="296"/>
      <c r="CU16" s="245"/>
      <c r="CV16" s="245"/>
      <c r="CW16" s="245"/>
      <c r="CX16" s="245"/>
      <c r="CY16" s="245"/>
      <c r="CZ16" s="245"/>
      <c r="DA16" s="245"/>
      <c r="DB16" s="245"/>
      <c r="DC16" s="245"/>
      <c r="DD16" s="247"/>
      <c r="DE16" s="247"/>
      <c r="DF16" s="263"/>
      <c r="DG16" s="263"/>
      <c r="DH16" s="263"/>
      <c r="DI16" s="263"/>
      <c r="DJ16" s="263"/>
      <c r="DK16" s="264"/>
      <c r="DL16" s="263"/>
      <c r="DM16" s="263"/>
      <c r="DN16" s="263"/>
      <c r="DO16" s="263"/>
      <c r="DP16" s="263"/>
      <c r="DQ16" s="263"/>
      <c r="DR16" s="263"/>
      <c r="DS16" s="263"/>
      <c r="DT16" s="263"/>
      <c r="DU16" s="263"/>
      <c r="DV16" s="263"/>
      <c r="DW16" s="263"/>
    </row>
    <row r="17" spans="1:127" s="268" customFormat="1" ht="48.75" customHeight="1" x14ac:dyDescent="0.2">
      <c r="A17" s="831" t="s">
        <v>11</v>
      </c>
      <c r="B17" s="824" t="s">
        <v>12</v>
      </c>
      <c r="C17" s="824" t="s">
        <v>224</v>
      </c>
      <c r="D17" s="839" t="s">
        <v>13</v>
      </c>
      <c r="E17" s="839"/>
      <c r="F17" s="839"/>
      <c r="G17" s="839"/>
      <c r="H17" s="839"/>
      <c r="I17" s="839"/>
      <c r="J17" s="839"/>
      <c r="K17" s="839"/>
      <c r="L17" s="839"/>
      <c r="M17" s="839"/>
      <c r="N17" s="839"/>
      <c r="O17" s="839"/>
      <c r="P17" s="839"/>
      <c r="Q17" s="839"/>
      <c r="R17" s="824" t="s">
        <v>24</v>
      </c>
      <c r="S17" s="840" t="s">
        <v>21</v>
      </c>
      <c r="T17" s="841"/>
      <c r="U17" s="841"/>
      <c r="V17" s="841"/>
      <c r="W17" s="841"/>
      <c r="X17" s="841"/>
      <c r="Y17" s="841"/>
      <c r="Z17" s="841"/>
      <c r="AA17" s="841"/>
      <c r="AB17" s="841"/>
      <c r="AC17" s="841"/>
      <c r="AD17" s="841"/>
      <c r="AE17" s="841"/>
      <c r="AF17" s="843" t="s">
        <v>6</v>
      </c>
      <c r="AG17" s="843"/>
      <c r="AH17" s="843"/>
      <c r="AI17" s="843"/>
      <c r="AJ17" s="843"/>
      <c r="AK17" s="843"/>
      <c r="AL17" s="843"/>
      <c r="AM17" s="843"/>
      <c r="AN17" s="843"/>
      <c r="AO17" s="843"/>
      <c r="AP17" s="843"/>
      <c r="AQ17" s="843"/>
      <c r="AR17" s="843"/>
      <c r="AS17" s="843"/>
      <c r="AT17" s="847" t="s">
        <v>40</v>
      </c>
      <c r="AU17" s="848"/>
      <c r="AV17" s="848"/>
      <c r="AW17" s="848"/>
      <c r="AX17" s="848"/>
      <c r="AY17" s="848"/>
      <c r="AZ17" s="848"/>
      <c r="BA17" s="848"/>
      <c r="BB17" s="848"/>
      <c r="BC17" s="848"/>
      <c r="BD17" s="848"/>
      <c r="BE17" s="848"/>
      <c r="BF17" s="849"/>
      <c r="BG17" s="824" t="s">
        <v>37</v>
      </c>
      <c r="BH17" s="824" t="s">
        <v>124</v>
      </c>
      <c r="BI17" s="844" t="s">
        <v>38</v>
      </c>
      <c r="BJ17" s="243"/>
      <c r="BK17" s="477"/>
      <c r="BL17" s="245"/>
      <c r="BM17" s="245"/>
      <c r="BN17" s="296"/>
      <c r="BO17" s="438"/>
      <c r="BP17" s="296"/>
      <c r="BQ17" s="296"/>
      <c r="BR17" s="296"/>
      <c r="BS17" s="438"/>
      <c r="BT17" s="296"/>
      <c r="BU17" s="296"/>
      <c r="BV17" s="296"/>
      <c r="BW17" s="438"/>
      <c r="BX17" s="296"/>
      <c r="BY17" s="296"/>
      <c r="BZ17" s="296"/>
      <c r="CA17" s="438"/>
      <c r="CB17" s="296"/>
      <c r="CC17" s="296"/>
      <c r="CD17" s="296"/>
      <c r="CE17" s="438"/>
      <c r="CF17" s="296"/>
      <c r="CG17" s="296"/>
      <c r="CH17" s="296"/>
      <c r="CI17" s="438"/>
      <c r="CJ17" s="296"/>
      <c r="CK17" s="296"/>
      <c r="CL17" s="296"/>
      <c r="CM17" s="438"/>
      <c r="CN17" s="296"/>
      <c r="CO17" s="296"/>
      <c r="CP17" s="296"/>
      <c r="CQ17" s="438"/>
      <c r="CR17" s="296"/>
      <c r="CS17" s="296"/>
      <c r="CT17" s="296"/>
      <c r="CU17" s="245"/>
      <c r="CV17" s="245"/>
      <c r="CW17" s="245"/>
      <c r="CX17" s="245"/>
      <c r="CY17" s="245"/>
      <c r="CZ17" s="245"/>
      <c r="DA17" s="245"/>
      <c r="DB17" s="245"/>
      <c r="DC17" s="245"/>
      <c r="DD17" s="267"/>
      <c r="DE17" s="267"/>
    </row>
    <row r="18" spans="1:127" s="268" customFormat="1" ht="48.75" customHeight="1" x14ac:dyDescent="0.2">
      <c r="A18" s="832"/>
      <c r="B18" s="825"/>
      <c r="C18" s="825"/>
      <c r="D18" s="836" t="s">
        <v>22</v>
      </c>
      <c r="E18" s="834" t="s">
        <v>23</v>
      </c>
      <c r="F18" s="835"/>
      <c r="G18" s="835"/>
      <c r="H18" s="835"/>
      <c r="I18" s="835"/>
      <c r="J18" s="835"/>
      <c r="K18" s="835"/>
      <c r="L18" s="835"/>
      <c r="M18" s="835"/>
      <c r="N18" s="835"/>
      <c r="O18" s="835"/>
      <c r="P18" s="835"/>
      <c r="Q18" s="835"/>
      <c r="R18" s="825"/>
      <c r="S18" s="836" t="s">
        <v>22</v>
      </c>
      <c r="T18" s="834" t="s">
        <v>23</v>
      </c>
      <c r="U18" s="835"/>
      <c r="V18" s="835"/>
      <c r="W18" s="835"/>
      <c r="X18" s="835"/>
      <c r="Y18" s="835"/>
      <c r="Z18" s="835"/>
      <c r="AA18" s="835"/>
      <c r="AB18" s="835"/>
      <c r="AC18" s="835"/>
      <c r="AD18" s="835"/>
      <c r="AE18" s="835"/>
      <c r="AF18" s="836" t="s">
        <v>22</v>
      </c>
      <c r="AG18" s="834" t="s">
        <v>23</v>
      </c>
      <c r="AH18" s="835"/>
      <c r="AI18" s="835"/>
      <c r="AJ18" s="835"/>
      <c r="AK18" s="835"/>
      <c r="AL18" s="835"/>
      <c r="AM18" s="835"/>
      <c r="AN18" s="835"/>
      <c r="AO18" s="835"/>
      <c r="AP18" s="835"/>
      <c r="AQ18" s="835"/>
      <c r="AR18" s="835"/>
      <c r="AS18" s="838"/>
      <c r="AT18" s="850"/>
      <c r="AU18" s="851"/>
      <c r="AV18" s="851"/>
      <c r="AW18" s="851"/>
      <c r="AX18" s="851"/>
      <c r="AY18" s="851"/>
      <c r="AZ18" s="851"/>
      <c r="BA18" s="851"/>
      <c r="BB18" s="851"/>
      <c r="BC18" s="851"/>
      <c r="BD18" s="851"/>
      <c r="BE18" s="851"/>
      <c r="BF18" s="852"/>
      <c r="BG18" s="825"/>
      <c r="BH18" s="825"/>
      <c r="BI18" s="845"/>
      <c r="BJ18" s="243"/>
      <c r="BK18" s="477"/>
      <c r="BL18" s="245"/>
      <c r="BM18" s="245"/>
      <c r="BN18" s="296"/>
      <c r="BO18" s="438"/>
      <c r="BP18" s="296"/>
      <c r="BQ18" s="296"/>
      <c r="BR18" s="296"/>
      <c r="BS18" s="438"/>
      <c r="BT18" s="296"/>
      <c r="BU18" s="296"/>
      <c r="BV18" s="296"/>
      <c r="BW18" s="438"/>
      <c r="BX18" s="296"/>
      <c r="BY18" s="296"/>
      <c r="BZ18" s="296"/>
      <c r="CA18" s="438"/>
      <c r="CB18" s="296"/>
      <c r="CC18" s="296"/>
      <c r="CD18" s="296"/>
      <c r="CE18" s="438"/>
      <c r="CF18" s="296"/>
      <c r="CG18" s="296"/>
      <c r="CH18" s="296"/>
      <c r="CI18" s="438"/>
      <c r="CJ18" s="296"/>
      <c r="CK18" s="296"/>
      <c r="CL18" s="296"/>
      <c r="CM18" s="438"/>
      <c r="CN18" s="296"/>
      <c r="CO18" s="296"/>
      <c r="CP18" s="296"/>
      <c r="CQ18" s="438"/>
      <c r="CR18" s="296"/>
      <c r="CS18" s="296"/>
      <c r="CT18" s="296"/>
      <c r="CU18" s="245"/>
      <c r="CV18" s="245"/>
      <c r="CW18" s="245"/>
      <c r="CX18" s="245"/>
      <c r="CY18" s="245"/>
      <c r="CZ18" s="245"/>
      <c r="DA18" s="245"/>
      <c r="DB18" s="245"/>
      <c r="DC18" s="245"/>
      <c r="DD18" s="267"/>
      <c r="DE18" s="267"/>
    </row>
    <row r="19" spans="1:127" s="271" customFormat="1" ht="28.5" customHeight="1" x14ac:dyDescent="0.2">
      <c r="A19" s="833"/>
      <c r="B19" s="826"/>
      <c r="C19" s="826"/>
      <c r="D19" s="837"/>
      <c r="E19" s="269">
        <v>1</v>
      </c>
      <c r="F19" s="269">
        <v>2</v>
      </c>
      <c r="G19" s="418">
        <v>3</v>
      </c>
      <c r="H19" s="269">
        <v>4</v>
      </c>
      <c r="I19" s="269">
        <v>5</v>
      </c>
      <c r="J19" s="269">
        <v>6</v>
      </c>
      <c r="K19" s="269">
        <v>7</v>
      </c>
      <c r="L19" s="269">
        <v>8</v>
      </c>
      <c r="M19" s="269">
        <v>9</v>
      </c>
      <c r="N19" s="269">
        <v>10</v>
      </c>
      <c r="O19" s="269">
        <v>11</v>
      </c>
      <c r="P19" s="269">
        <v>12</v>
      </c>
      <c r="Q19" s="269" t="s">
        <v>25</v>
      </c>
      <c r="R19" s="826"/>
      <c r="S19" s="837"/>
      <c r="T19" s="269">
        <v>1</v>
      </c>
      <c r="U19" s="269">
        <v>2</v>
      </c>
      <c r="V19" s="269">
        <v>3</v>
      </c>
      <c r="W19" s="269">
        <v>4</v>
      </c>
      <c r="X19" s="269">
        <v>5</v>
      </c>
      <c r="Y19" s="269">
        <v>6</v>
      </c>
      <c r="Z19" s="269">
        <v>7</v>
      </c>
      <c r="AA19" s="269">
        <v>8</v>
      </c>
      <c r="AB19" s="269">
        <v>9</v>
      </c>
      <c r="AC19" s="269">
        <v>10</v>
      </c>
      <c r="AD19" s="269">
        <v>11</v>
      </c>
      <c r="AE19" s="269">
        <v>12</v>
      </c>
      <c r="AF19" s="837"/>
      <c r="AG19" s="269">
        <v>1</v>
      </c>
      <c r="AH19" s="269">
        <v>2</v>
      </c>
      <c r="AI19" s="269">
        <v>3</v>
      </c>
      <c r="AJ19" s="269">
        <v>4</v>
      </c>
      <c r="AK19" s="448">
        <v>5</v>
      </c>
      <c r="AL19" s="269">
        <v>6</v>
      </c>
      <c r="AM19" s="269">
        <v>7</v>
      </c>
      <c r="AN19" s="269">
        <v>8</v>
      </c>
      <c r="AO19" s="269">
        <v>9</v>
      </c>
      <c r="AP19" s="269">
        <v>10</v>
      </c>
      <c r="AQ19" s="269">
        <v>11</v>
      </c>
      <c r="AR19" s="269">
        <v>12</v>
      </c>
      <c r="AS19" s="269" t="s">
        <v>16</v>
      </c>
      <c r="AT19" s="270">
        <v>1</v>
      </c>
      <c r="AU19" s="270">
        <v>2</v>
      </c>
      <c r="AV19" s="270">
        <v>3</v>
      </c>
      <c r="AW19" s="270">
        <v>4</v>
      </c>
      <c r="AX19" s="270">
        <v>5</v>
      </c>
      <c r="AY19" s="270">
        <v>6</v>
      </c>
      <c r="AZ19" s="270">
        <v>7</v>
      </c>
      <c r="BA19" s="270">
        <v>8</v>
      </c>
      <c r="BB19" s="270">
        <v>9</v>
      </c>
      <c r="BC19" s="270">
        <v>10</v>
      </c>
      <c r="BD19" s="270">
        <v>11</v>
      </c>
      <c r="BE19" s="270">
        <v>12</v>
      </c>
      <c r="BF19" s="269" t="s">
        <v>16</v>
      </c>
      <c r="BG19" s="826"/>
      <c r="BH19" s="826"/>
      <c r="BI19" s="846"/>
      <c r="BK19" s="478"/>
      <c r="BL19" s="416"/>
      <c r="BM19" s="416"/>
      <c r="BN19" s="433"/>
      <c r="BO19" s="441"/>
      <c r="BP19" s="433"/>
      <c r="BQ19" s="433"/>
      <c r="BR19" s="433"/>
      <c r="BS19" s="441"/>
      <c r="BT19" s="433"/>
      <c r="BU19" s="433"/>
      <c r="BV19" s="433"/>
      <c r="BW19" s="441"/>
      <c r="BX19" s="433"/>
      <c r="BY19" s="433"/>
      <c r="BZ19" s="433"/>
      <c r="CA19" s="441"/>
      <c r="CB19" s="433"/>
      <c r="CC19" s="433"/>
      <c r="CD19" s="433"/>
      <c r="CE19" s="441"/>
      <c r="CF19" s="433"/>
      <c r="CG19" s="433"/>
      <c r="CH19" s="433"/>
      <c r="CI19" s="441"/>
      <c r="CJ19" s="433"/>
      <c r="CK19" s="433"/>
      <c r="CL19" s="433"/>
      <c r="CM19" s="441"/>
      <c r="CN19" s="433"/>
      <c r="CO19" s="433"/>
      <c r="CP19" s="433"/>
      <c r="CQ19" s="441"/>
      <c r="CR19" s="433"/>
      <c r="CS19" s="433"/>
      <c r="CT19" s="433"/>
      <c r="CU19" s="416"/>
      <c r="CV19" s="416"/>
      <c r="CW19" s="416"/>
      <c r="CX19" s="416"/>
      <c r="CY19" s="416"/>
      <c r="CZ19" s="416"/>
      <c r="DA19" s="416"/>
      <c r="DB19" s="416"/>
      <c r="DC19" s="416"/>
      <c r="DD19" s="416"/>
      <c r="DE19" s="416"/>
    </row>
    <row r="20" spans="1:127" s="310" customFormat="1" ht="32.25" customHeight="1" x14ac:dyDescent="0.2">
      <c r="A20" s="298"/>
      <c r="B20" s="515" t="s">
        <v>107</v>
      </c>
      <c r="C20" s="299"/>
      <c r="D20" s="255"/>
      <c r="E20" s="300"/>
      <c r="F20" s="301"/>
      <c r="G20" s="420"/>
      <c r="H20" s="301"/>
      <c r="I20" s="488"/>
      <c r="J20" s="488"/>
      <c r="K20" s="301"/>
      <c r="L20" s="301"/>
      <c r="M20" s="301"/>
      <c r="N20" s="301"/>
      <c r="O20" s="301"/>
      <c r="P20" s="301"/>
      <c r="Q20" s="302"/>
      <c r="R20" s="256"/>
      <c r="S20" s="257"/>
      <c r="T20" s="311"/>
      <c r="U20" s="303"/>
      <c r="V20" s="303"/>
      <c r="W20" s="303"/>
      <c r="X20" s="303"/>
      <c r="Y20" s="303"/>
      <c r="Z20" s="303"/>
      <c r="AA20" s="303"/>
      <c r="AB20" s="303"/>
      <c r="AC20" s="303"/>
      <c r="AD20" s="303"/>
      <c r="AE20" s="303"/>
      <c r="AF20" s="275">
        <f t="shared" ref="AF20:AF25" si="69">SUM(Q20*S20)</f>
        <v>0</v>
      </c>
      <c r="AG20" s="276">
        <f t="shared" ref="AG20:AG23" si="70">T20*E20</f>
        <v>0</v>
      </c>
      <c r="AH20" s="276">
        <f t="shared" ref="AH20:AH25" si="71">U20*F20</f>
        <v>0</v>
      </c>
      <c r="AI20" s="276">
        <f t="shared" ref="AI20:AI23" si="72">V20*G20</f>
        <v>0</v>
      </c>
      <c r="AJ20" s="276">
        <f t="shared" ref="AJ20:AJ23" si="73">W20*H20</f>
        <v>0</v>
      </c>
      <c r="AK20" s="424">
        <f t="shared" ref="AK20:AK23" si="74">X20*I20</f>
        <v>0</v>
      </c>
      <c r="AL20" s="276">
        <f t="shared" ref="AL20:AL23" si="75">Y20*J20</f>
        <v>0</v>
      </c>
      <c r="AM20" s="276">
        <f t="shared" ref="AM20:AM23" si="76">Z20*K20</f>
        <v>0</v>
      </c>
      <c r="AN20" s="276">
        <f t="shared" ref="AN20:AN23" si="77">AA20*L20</f>
        <v>0</v>
      </c>
      <c r="AO20" s="276">
        <f t="shared" ref="AO20:AO23" si="78">AB20*M20</f>
        <v>0</v>
      </c>
      <c r="AP20" s="276">
        <f t="shared" ref="AP20:AP23" si="79">AC20*N20</f>
        <v>0</v>
      </c>
      <c r="AQ20" s="276">
        <f t="shared" ref="AQ20:AQ23" si="80">AD20*O20</f>
        <v>0</v>
      </c>
      <c r="AR20" s="276">
        <f t="shared" ref="AR20:AR23" si="81">AE20*P20</f>
        <v>0</v>
      </c>
      <c r="AS20" s="277">
        <f t="shared" ref="AS20:AS28" si="82">SUM(AG20:AR20)</f>
        <v>0</v>
      </c>
      <c r="AT20" s="276">
        <f t="shared" ref="AT20" si="83">SUM(AG20*4%)</f>
        <v>0</v>
      </c>
      <c r="AU20" s="276">
        <f t="shared" ref="AU20" si="84">SUM(AH20*14%)</f>
        <v>0</v>
      </c>
      <c r="AV20" s="276">
        <f t="shared" ref="AV20" si="85">SUM(AI20*14%)</f>
        <v>0</v>
      </c>
      <c r="AW20" s="276">
        <f t="shared" ref="AW20" si="86">SUM(AJ20*14%)</f>
        <v>0</v>
      </c>
      <c r="AX20" s="276">
        <f t="shared" ref="AX20" si="87">SUM(AK20*14%)</f>
        <v>0</v>
      </c>
      <c r="AY20" s="276">
        <f t="shared" ref="AY20" si="88">SUM(AL20*14%)</f>
        <v>0</v>
      </c>
      <c r="AZ20" s="276">
        <f t="shared" ref="AZ20" si="89">SUM(AM20*14%)</f>
        <v>0</v>
      </c>
      <c r="BA20" s="276">
        <f t="shared" ref="BA20" si="90">SUM(AN20*14%)</f>
        <v>0</v>
      </c>
      <c r="BB20" s="276">
        <f t="shared" ref="BB20" si="91">SUM(AO20*14%)</f>
        <v>0</v>
      </c>
      <c r="BC20" s="276">
        <f t="shared" ref="BC20" si="92">SUM(AP20*14%)</f>
        <v>0</v>
      </c>
      <c r="BD20" s="276">
        <f t="shared" ref="BD20" si="93">SUM(AQ20*14%)</f>
        <v>0</v>
      </c>
      <c r="BE20" s="276">
        <f t="shared" ref="BE20" si="94">SUM(AR20*14%)</f>
        <v>0</v>
      </c>
      <c r="BF20" s="304">
        <f t="shared" ref="BF20:BF28" si="95">SUM(AT20:BE20)</f>
        <v>0</v>
      </c>
      <c r="BG20" s="278">
        <f>AF20-AS20-BF20</f>
        <v>0</v>
      </c>
      <c r="BH20" s="279">
        <f t="shared" ref="BH20:BH25" si="96">S20*D20</f>
        <v>0</v>
      </c>
      <c r="BI20" s="280">
        <f t="shared" ref="BI20:BI28" si="97">BH20-AS20-BF20</f>
        <v>0</v>
      </c>
      <c r="BJ20" s="281"/>
      <c r="BK20" s="479"/>
      <c r="BL20" s="308"/>
      <c r="BM20" s="312"/>
      <c r="BN20" s="434"/>
      <c r="BO20" s="443"/>
      <c r="BP20" s="308"/>
      <c r="BQ20" s="308"/>
      <c r="BR20" s="434"/>
      <c r="BS20" s="443"/>
      <c r="BT20" s="308"/>
      <c r="BU20" s="308"/>
      <c r="BV20" s="434"/>
      <c r="BW20" s="443"/>
      <c r="BX20" s="308"/>
      <c r="BY20" s="308"/>
      <c r="BZ20" s="434"/>
      <c r="CA20" s="443"/>
      <c r="CB20" s="308"/>
      <c r="CC20" s="308"/>
      <c r="CD20" s="434"/>
      <c r="CE20" s="443"/>
      <c r="CF20" s="308"/>
      <c r="CG20" s="308"/>
      <c r="CH20" s="434"/>
      <c r="CI20" s="443"/>
      <c r="CJ20" s="308"/>
      <c r="CK20" s="308"/>
      <c r="CL20" s="434"/>
      <c r="CM20" s="443"/>
      <c r="CN20" s="308"/>
      <c r="CO20" s="308"/>
      <c r="CP20" s="434"/>
      <c r="CQ20" s="443"/>
      <c r="CR20" s="308"/>
      <c r="CS20" s="308"/>
      <c r="CT20" s="308"/>
      <c r="CU20" s="309"/>
      <c r="CV20" s="309"/>
      <c r="CW20" s="309"/>
      <c r="CX20" s="309"/>
      <c r="CY20" s="309"/>
      <c r="CZ20" s="309"/>
      <c r="DA20" s="309"/>
      <c r="DB20" s="309"/>
      <c r="DC20" s="309"/>
      <c r="DD20" s="309"/>
      <c r="DE20" s="309"/>
    </row>
    <row r="21" spans="1:127" s="310" customFormat="1" ht="32.25" customHeight="1" x14ac:dyDescent="0.2">
      <c r="A21" s="298"/>
      <c r="B21" s="410" t="s">
        <v>210</v>
      </c>
      <c r="C21" s="299" t="s">
        <v>288</v>
      </c>
      <c r="D21" s="411">
        <v>1</v>
      </c>
      <c r="E21" s="300"/>
      <c r="F21" s="411">
        <v>1</v>
      </c>
      <c r="G21" s="420"/>
      <c r="H21" s="301"/>
      <c r="I21" s="488"/>
      <c r="J21" s="488"/>
      <c r="K21" s="301"/>
      <c r="L21" s="301"/>
      <c r="M21" s="301"/>
      <c r="N21" s="301"/>
      <c r="O21" s="301"/>
      <c r="P21" s="301"/>
      <c r="Q21" s="302">
        <f t="shared" ref="Q21:Q25" si="98">SUM(E21:P21)</f>
        <v>1</v>
      </c>
      <c r="R21" s="413" t="s">
        <v>31</v>
      </c>
      <c r="S21" s="414">
        <v>424228</v>
      </c>
      <c r="T21" s="311"/>
      <c r="U21" s="303">
        <v>420000</v>
      </c>
      <c r="V21" s="303"/>
      <c r="W21" s="303"/>
      <c r="X21" s="303"/>
      <c r="Y21" s="303"/>
      <c r="Z21" s="303"/>
      <c r="AA21" s="303"/>
      <c r="AB21" s="303"/>
      <c r="AC21" s="303"/>
      <c r="AD21" s="303"/>
      <c r="AE21" s="303"/>
      <c r="AF21" s="275">
        <f t="shared" si="69"/>
        <v>424228</v>
      </c>
      <c r="AG21" s="276">
        <f t="shared" si="70"/>
        <v>0</v>
      </c>
      <c r="AH21" s="276">
        <f t="shared" si="71"/>
        <v>420000</v>
      </c>
      <c r="AI21" s="276">
        <f t="shared" si="72"/>
        <v>0</v>
      </c>
      <c r="AJ21" s="276">
        <f t="shared" si="73"/>
        <v>0</v>
      </c>
      <c r="AK21" s="424">
        <f t="shared" si="74"/>
        <v>0</v>
      </c>
      <c r="AL21" s="276">
        <f t="shared" si="75"/>
        <v>0</v>
      </c>
      <c r="AM21" s="276">
        <f t="shared" si="76"/>
        <v>0</v>
      </c>
      <c r="AN21" s="276">
        <f t="shared" si="77"/>
        <v>0</v>
      </c>
      <c r="AO21" s="276">
        <f t="shared" si="78"/>
        <v>0</v>
      </c>
      <c r="AP21" s="276">
        <f t="shared" si="79"/>
        <v>0</v>
      </c>
      <c r="AQ21" s="276">
        <f t="shared" si="80"/>
        <v>0</v>
      </c>
      <c r="AR21" s="276">
        <f t="shared" si="81"/>
        <v>0</v>
      </c>
      <c r="AS21" s="277">
        <f t="shared" si="82"/>
        <v>420000</v>
      </c>
      <c r="AT21" s="276">
        <f t="shared" ref="AT21" si="99">SUM(AG21*4%)</f>
        <v>0</v>
      </c>
      <c r="AU21" s="276"/>
      <c r="AV21" s="276">
        <f t="shared" ref="AV21" si="100">SUM(AI21*14%)</f>
        <v>0</v>
      </c>
      <c r="AW21" s="276">
        <f t="shared" ref="AW21" si="101">SUM(AJ21*14%)</f>
        <v>0</v>
      </c>
      <c r="AX21" s="276">
        <f>SUM(AK21*4%)</f>
        <v>0</v>
      </c>
      <c r="AY21" s="276">
        <f t="shared" ref="AY21" si="102">SUM(AL21*14%)</f>
        <v>0</v>
      </c>
      <c r="AZ21" s="276">
        <f t="shared" ref="AZ21" si="103">SUM(AM21*14%)</f>
        <v>0</v>
      </c>
      <c r="BA21" s="276">
        <f t="shared" ref="BA21" si="104">SUM(AN21*14%)</f>
        <v>0</v>
      </c>
      <c r="BB21" s="276">
        <f t="shared" ref="BB21" si="105">SUM(AO21*14%)</f>
        <v>0</v>
      </c>
      <c r="BC21" s="276">
        <f t="shared" ref="BC21" si="106">SUM(AP21*14%)</f>
        <v>0</v>
      </c>
      <c r="BD21" s="276">
        <f t="shared" ref="BD21" si="107">SUM(AQ21*14%)</f>
        <v>0</v>
      </c>
      <c r="BE21" s="276">
        <f t="shared" ref="BE21" si="108">SUM(AR21*14%)</f>
        <v>0</v>
      </c>
      <c r="BF21" s="304">
        <f t="shared" si="95"/>
        <v>0</v>
      </c>
      <c r="BG21" s="278">
        <f t="shared" ref="BG21:BG25" si="109">AF21-AS21-BF21</f>
        <v>4228</v>
      </c>
      <c r="BH21" s="279">
        <f t="shared" si="96"/>
        <v>424228</v>
      </c>
      <c r="BI21" s="280">
        <f>BH21-AS21-BF21</f>
        <v>4228</v>
      </c>
      <c r="BJ21" s="281">
        <f>SUM(Q21/D21)</f>
        <v>1</v>
      </c>
      <c r="BK21" s="479"/>
      <c r="BL21" s="308"/>
      <c r="BM21" s="312"/>
      <c r="BN21" s="434"/>
      <c r="BO21" s="443"/>
      <c r="BP21" s="308"/>
      <c r="BQ21" s="308"/>
      <c r="BR21" s="434"/>
      <c r="BS21" s="443"/>
      <c r="BT21" s="308"/>
      <c r="BU21" s="308"/>
      <c r="BV21" s="434"/>
      <c r="BW21" s="443"/>
      <c r="BX21" s="308"/>
      <c r="BY21" s="308"/>
      <c r="BZ21" s="434"/>
      <c r="CA21" s="443"/>
      <c r="CB21" s="308"/>
      <c r="CC21" s="308"/>
      <c r="CD21" s="434"/>
      <c r="CE21" s="443"/>
      <c r="CF21" s="308"/>
      <c r="CG21" s="308"/>
      <c r="CH21" s="434"/>
      <c r="CI21" s="443"/>
      <c r="CJ21" s="308"/>
      <c r="CK21" s="308"/>
      <c r="CL21" s="434"/>
      <c r="CM21" s="443"/>
      <c r="CN21" s="308"/>
      <c r="CO21" s="308"/>
      <c r="CP21" s="434"/>
      <c r="CQ21" s="443"/>
      <c r="CR21" s="308"/>
      <c r="CS21" s="308"/>
      <c r="CT21" s="308"/>
      <c r="CU21" s="309"/>
      <c r="CV21" s="309"/>
      <c r="CW21" s="309"/>
      <c r="CX21" s="309"/>
      <c r="CY21" s="309"/>
      <c r="CZ21" s="309"/>
      <c r="DA21" s="309"/>
      <c r="DB21" s="309"/>
      <c r="DC21" s="309"/>
      <c r="DD21" s="309"/>
      <c r="DE21" s="309"/>
    </row>
    <row r="22" spans="1:127" s="310" customFormat="1" ht="24.75" customHeight="1" x14ac:dyDescent="0.2">
      <c r="A22" s="298"/>
      <c r="B22" s="410" t="s">
        <v>211</v>
      </c>
      <c r="C22" s="299" t="s">
        <v>288</v>
      </c>
      <c r="D22" s="411">
        <v>2</v>
      </c>
      <c r="E22" s="300"/>
      <c r="F22" s="411">
        <v>2</v>
      </c>
      <c r="G22" s="420"/>
      <c r="H22" s="301"/>
      <c r="I22" s="488"/>
      <c r="J22" s="488"/>
      <c r="K22" s="301"/>
      <c r="L22" s="301"/>
      <c r="M22" s="301"/>
      <c r="N22" s="301"/>
      <c r="O22" s="301"/>
      <c r="P22" s="301"/>
      <c r="Q22" s="302">
        <f t="shared" si="98"/>
        <v>2</v>
      </c>
      <c r="R22" s="413" t="s">
        <v>18</v>
      </c>
      <c r="S22" s="414">
        <v>180000</v>
      </c>
      <c r="T22" s="311"/>
      <c r="U22" s="637">
        <v>180000</v>
      </c>
      <c r="V22" s="303"/>
      <c r="W22" s="303"/>
      <c r="X22" s="303"/>
      <c r="Y22" s="303"/>
      <c r="Z22" s="303"/>
      <c r="AA22" s="303"/>
      <c r="AB22" s="303"/>
      <c r="AC22" s="303"/>
      <c r="AD22" s="303"/>
      <c r="AE22" s="303"/>
      <c r="AF22" s="275">
        <f t="shared" si="69"/>
        <v>360000</v>
      </c>
      <c r="AG22" s="313">
        <f t="shared" si="70"/>
        <v>0</v>
      </c>
      <c r="AH22" s="313">
        <f t="shared" si="71"/>
        <v>360000</v>
      </c>
      <c r="AI22" s="313">
        <f t="shared" si="72"/>
        <v>0</v>
      </c>
      <c r="AJ22" s="313">
        <f t="shared" si="73"/>
        <v>0</v>
      </c>
      <c r="AK22" s="449">
        <f t="shared" si="74"/>
        <v>0</v>
      </c>
      <c r="AL22" s="313">
        <f t="shared" si="75"/>
        <v>0</v>
      </c>
      <c r="AM22" s="313">
        <f t="shared" si="76"/>
        <v>0</v>
      </c>
      <c r="AN22" s="313">
        <f t="shared" si="77"/>
        <v>0</v>
      </c>
      <c r="AO22" s="313">
        <f t="shared" si="78"/>
        <v>0</v>
      </c>
      <c r="AP22" s="313">
        <f t="shared" si="79"/>
        <v>0</v>
      </c>
      <c r="AQ22" s="313">
        <f t="shared" si="80"/>
        <v>0</v>
      </c>
      <c r="AR22" s="313">
        <f t="shared" si="81"/>
        <v>0</v>
      </c>
      <c r="AS22" s="277">
        <f t="shared" si="82"/>
        <v>360000</v>
      </c>
      <c r="AT22" s="276">
        <f t="shared" ref="AT22:AT23" si="110">SUM(AG22*4%)</f>
        <v>0</v>
      </c>
      <c r="AU22" s="313"/>
      <c r="AV22" s="313">
        <f t="shared" ref="AV22" si="111">AI22*T22</f>
        <v>0</v>
      </c>
      <c r="AW22" s="313">
        <f t="shared" ref="AW22" si="112">AJ22*U22</f>
        <v>0</v>
      </c>
      <c r="AX22" s="313">
        <f t="shared" ref="AX22" si="113">AK22*V22</f>
        <v>0</v>
      </c>
      <c r="AY22" s="313">
        <f t="shared" ref="AY22" si="114">AL22*W22</f>
        <v>0</v>
      </c>
      <c r="AZ22" s="313">
        <f t="shared" ref="AZ22" si="115">AM22*X22</f>
        <v>0</v>
      </c>
      <c r="BA22" s="313">
        <f t="shared" ref="BA22" si="116">AN22*Y22</f>
        <v>0</v>
      </c>
      <c r="BB22" s="313">
        <f t="shared" ref="BB22" si="117">AO22*Z22</f>
        <v>0</v>
      </c>
      <c r="BC22" s="313">
        <f t="shared" ref="BC22" si="118">AP22*AA22</f>
        <v>0</v>
      </c>
      <c r="BD22" s="313">
        <f t="shared" ref="BD22" si="119">AQ22*AB22</f>
        <v>0</v>
      </c>
      <c r="BE22" s="313">
        <f t="shared" ref="BE22" si="120">AR22*AC22</f>
        <v>0</v>
      </c>
      <c r="BF22" s="304">
        <f t="shared" si="95"/>
        <v>0</v>
      </c>
      <c r="BG22" s="278">
        <f t="shared" si="109"/>
        <v>0</v>
      </c>
      <c r="BH22" s="279">
        <f t="shared" si="96"/>
        <v>360000</v>
      </c>
      <c r="BI22" s="280">
        <f t="shared" si="97"/>
        <v>0</v>
      </c>
      <c r="BJ22" s="281">
        <f t="shared" ref="BJ22:BJ25" si="121">SUM(Q22/D22)</f>
        <v>1</v>
      </c>
      <c r="BK22" s="479"/>
      <c r="BL22" s="308"/>
      <c r="BM22" s="312"/>
      <c r="BN22" s="434"/>
      <c r="BO22" s="443"/>
      <c r="BP22" s="308"/>
      <c r="BQ22" s="308"/>
      <c r="BR22" s="434"/>
      <c r="BS22" s="443"/>
      <c r="BT22" s="308"/>
      <c r="BU22" s="308"/>
      <c r="BV22" s="434"/>
      <c r="BW22" s="443"/>
      <c r="BX22" s="308"/>
      <c r="BY22" s="308"/>
      <c r="BZ22" s="434"/>
      <c r="CA22" s="443"/>
      <c r="CB22" s="308"/>
      <c r="CC22" s="308"/>
      <c r="CD22" s="434"/>
      <c r="CE22" s="443"/>
      <c r="CF22" s="308"/>
      <c r="CG22" s="308"/>
      <c r="CH22" s="434"/>
      <c r="CI22" s="443"/>
      <c r="CJ22" s="308"/>
      <c r="CK22" s="308"/>
      <c r="CL22" s="434"/>
      <c r="CM22" s="443"/>
      <c r="CN22" s="308"/>
      <c r="CO22" s="308"/>
      <c r="CP22" s="434"/>
      <c r="CQ22" s="443"/>
      <c r="CR22" s="308"/>
      <c r="CS22" s="308"/>
      <c r="CT22" s="308"/>
      <c r="CU22" s="309"/>
      <c r="CV22" s="309"/>
      <c r="CW22" s="309"/>
      <c r="CX22" s="309"/>
      <c r="CY22" s="309"/>
      <c r="CZ22" s="309"/>
      <c r="DA22" s="309"/>
      <c r="DB22" s="309"/>
      <c r="DC22" s="309"/>
      <c r="DD22" s="309"/>
      <c r="DE22" s="309"/>
    </row>
    <row r="23" spans="1:127" s="310" customFormat="1" ht="32.25" customHeight="1" x14ac:dyDescent="0.2">
      <c r="A23" s="298"/>
      <c r="B23" s="410" t="s">
        <v>212</v>
      </c>
      <c r="C23" s="299" t="s">
        <v>288</v>
      </c>
      <c r="D23" s="411">
        <v>2</v>
      </c>
      <c r="E23" s="300"/>
      <c r="F23" s="411">
        <v>2</v>
      </c>
      <c r="G23" s="420"/>
      <c r="H23" s="301"/>
      <c r="I23" s="488"/>
      <c r="J23" s="488"/>
      <c r="K23" s="301"/>
      <c r="L23" s="301"/>
      <c r="M23" s="301"/>
      <c r="N23" s="301"/>
      <c r="O23" s="301"/>
      <c r="P23" s="301"/>
      <c r="Q23" s="302">
        <f t="shared" si="98"/>
        <v>2</v>
      </c>
      <c r="R23" s="413" t="s">
        <v>2</v>
      </c>
      <c r="S23" s="414">
        <v>50000</v>
      </c>
      <c r="T23" s="311"/>
      <c r="U23" s="638">
        <v>50000</v>
      </c>
      <c r="V23" s="303"/>
      <c r="W23" s="303"/>
      <c r="X23" s="303"/>
      <c r="Y23" s="303"/>
      <c r="Z23" s="303"/>
      <c r="AA23" s="303"/>
      <c r="AB23" s="303"/>
      <c r="AC23" s="303"/>
      <c r="AD23" s="303"/>
      <c r="AE23" s="303"/>
      <c r="AF23" s="275">
        <f t="shared" si="69"/>
        <v>100000</v>
      </c>
      <c r="AG23" s="276">
        <f t="shared" si="70"/>
        <v>0</v>
      </c>
      <c r="AH23" s="276">
        <f t="shared" si="71"/>
        <v>100000</v>
      </c>
      <c r="AI23" s="276">
        <f t="shared" si="72"/>
        <v>0</v>
      </c>
      <c r="AJ23" s="276">
        <f t="shared" si="73"/>
        <v>0</v>
      </c>
      <c r="AK23" s="424">
        <f t="shared" si="74"/>
        <v>0</v>
      </c>
      <c r="AL23" s="276">
        <f t="shared" si="75"/>
        <v>0</v>
      </c>
      <c r="AM23" s="276">
        <f t="shared" si="76"/>
        <v>0</v>
      </c>
      <c r="AN23" s="276">
        <f t="shared" si="77"/>
        <v>0</v>
      </c>
      <c r="AO23" s="276">
        <f t="shared" si="78"/>
        <v>0</v>
      </c>
      <c r="AP23" s="276">
        <f t="shared" si="79"/>
        <v>0</v>
      </c>
      <c r="AQ23" s="276">
        <f t="shared" si="80"/>
        <v>0</v>
      </c>
      <c r="AR23" s="276">
        <f t="shared" si="81"/>
        <v>0</v>
      </c>
      <c r="AS23" s="277">
        <f t="shared" si="82"/>
        <v>100000</v>
      </c>
      <c r="AT23" s="276">
        <f t="shared" si="110"/>
        <v>0</v>
      </c>
      <c r="AU23" s="276"/>
      <c r="AV23" s="276">
        <f t="shared" ref="AV23" si="122">SUM(AI23*14%)</f>
        <v>0</v>
      </c>
      <c r="AW23" s="276">
        <f t="shared" ref="AW23" si="123">SUM(AJ23*14%)</f>
        <v>0</v>
      </c>
      <c r="AX23" s="276">
        <f t="shared" ref="AX23" si="124">SUM(AK23*14%)</f>
        <v>0</v>
      </c>
      <c r="AY23" s="276">
        <f t="shared" ref="AY23" si="125">SUM(AL23*14%)</f>
        <v>0</v>
      </c>
      <c r="AZ23" s="276">
        <f t="shared" ref="AZ23" si="126">SUM(AM23*14%)</f>
        <v>0</v>
      </c>
      <c r="BA23" s="276">
        <f t="shared" ref="BA23" si="127">SUM(AN23*14%)</f>
        <v>0</v>
      </c>
      <c r="BB23" s="276">
        <f t="shared" ref="BB23" si="128">SUM(AO23*14%)</f>
        <v>0</v>
      </c>
      <c r="BC23" s="276">
        <f t="shared" ref="BC23" si="129">SUM(AP23*14%)</f>
        <v>0</v>
      </c>
      <c r="BD23" s="276">
        <f t="shared" ref="BD23" si="130">SUM(AQ23*14%)</f>
        <v>0</v>
      </c>
      <c r="BE23" s="276">
        <f t="shared" ref="BE23" si="131">SUM(AR23*14%)</f>
        <v>0</v>
      </c>
      <c r="BF23" s="304">
        <f t="shared" si="95"/>
        <v>0</v>
      </c>
      <c r="BG23" s="278">
        <f t="shared" si="109"/>
        <v>0</v>
      </c>
      <c r="BH23" s="279">
        <f t="shared" si="96"/>
        <v>100000</v>
      </c>
      <c r="BI23" s="280">
        <f t="shared" si="97"/>
        <v>0</v>
      </c>
      <c r="BJ23" s="281">
        <f>SUM(Q23/D23)</f>
        <v>1</v>
      </c>
      <c r="BK23" s="479"/>
      <c r="BL23" s="308"/>
      <c r="BM23" s="312"/>
      <c r="BN23" s="434"/>
      <c r="BO23" s="443"/>
      <c r="BP23" s="308"/>
      <c r="BQ23" s="308"/>
      <c r="BR23" s="434"/>
      <c r="BS23" s="443"/>
      <c r="BT23" s="308"/>
      <c r="BU23" s="308"/>
      <c r="BV23" s="434"/>
      <c r="BW23" s="443"/>
      <c r="BX23" s="308"/>
      <c r="BY23" s="308"/>
      <c r="BZ23" s="434"/>
      <c r="CA23" s="443"/>
      <c r="CB23" s="308"/>
      <c r="CC23" s="308"/>
      <c r="CD23" s="434"/>
      <c r="CE23" s="443"/>
      <c r="CF23" s="308"/>
      <c r="CG23" s="308"/>
      <c r="CH23" s="434"/>
      <c r="CI23" s="443"/>
      <c r="CJ23" s="308"/>
      <c r="CK23" s="308"/>
      <c r="CL23" s="434"/>
      <c r="CM23" s="443"/>
      <c r="CN23" s="308"/>
      <c r="CO23" s="308"/>
      <c r="CP23" s="434"/>
      <c r="CQ23" s="443"/>
      <c r="CR23" s="308"/>
      <c r="CS23" s="308"/>
      <c r="CT23" s="308"/>
      <c r="CU23" s="309"/>
      <c r="CV23" s="309"/>
      <c r="CW23" s="309"/>
      <c r="CX23" s="309"/>
      <c r="CY23" s="309"/>
      <c r="CZ23" s="309"/>
      <c r="DA23" s="309"/>
      <c r="DB23" s="309"/>
      <c r="DC23" s="309"/>
      <c r="DD23" s="309"/>
      <c r="DE23" s="309"/>
    </row>
    <row r="24" spans="1:127" s="310" customFormat="1" ht="24.75" customHeight="1" x14ac:dyDescent="0.2">
      <c r="A24" s="298"/>
      <c r="B24" s="410" t="s">
        <v>265</v>
      </c>
      <c r="C24" s="299" t="s">
        <v>288</v>
      </c>
      <c r="D24" s="411">
        <v>2</v>
      </c>
      <c r="E24" s="300"/>
      <c r="F24" s="411">
        <v>2</v>
      </c>
      <c r="G24" s="420"/>
      <c r="H24" s="301"/>
      <c r="I24" s="488"/>
      <c r="J24" s="488"/>
      <c r="K24" s="301"/>
      <c r="L24" s="301"/>
      <c r="M24" s="301"/>
      <c r="N24" s="301"/>
      <c r="O24" s="301"/>
      <c r="P24" s="301"/>
      <c r="Q24" s="302">
        <f t="shared" ref="Q24" si="132">SUM(E24:P24)</f>
        <v>2</v>
      </c>
      <c r="R24" s="413" t="s">
        <v>2</v>
      </c>
      <c r="S24" s="414">
        <v>75000</v>
      </c>
      <c r="T24" s="311"/>
      <c r="U24" s="638">
        <v>75000</v>
      </c>
      <c r="V24" s="303"/>
      <c r="W24" s="303"/>
      <c r="X24" s="303"/>
      <c r="Y24" s="303"/>
      <c r="Z24" s="303"/>
      <c r="AA24" s="303"/>
      <c r="AB24" s="303"/>
      <c r="AC24" s="303"/>
      <c r="AD24" s="303"/>
      <c r="AE24" s="303"/>
      <c r="AF24" s="275">
        <f t="shared" si="69"/>
        <v>150000</v>
      </c>
      <c r="AG24" s="276"/>
      <c r="AH24" s="276">
        <f t="shared" si="71"/>
        <v>150000</v>
      </c>
      <c r="AI24" s="276"/>
      <c r="AJ24" s="276"/>
      <c r="AK24" s="424"/>
      <c r="AL24" s="276"/>
      <c r="AM24" s="276"/>
      <c r="AN24" s="276"/>
      <c r="AO24" s="276"/>
      <c r="AP24" s="276"/>
      <c r="AQ24" s="276"/>
      <c r="AR24" s="276"/>
      <c r="AS24" s="277">
        <f t="shared" ref="AS24" si="133">SUM(AG24:AR24)</f>
        <v>150000</v>
      </c>
      <c r="AT24" s="276"/>
      <c r="AU24" s="276"/>
      <c r="AV24" s="276"/>
      <c r="AW24" s="276"/>
      <c r="AX24" s="276"/>
      <c r="AY24" s="276"/>
      <c r="AZ24" s="276"/>
      <c r="BA24" s="276"/>
      <c r="BB24" s="276"/>
      <c r="BC24" s="276"/>
      <c r="BD24" s="276"/>
      <c r="BE24" s="276"/>
      <c r="BF24" s="304">
        <f t="shared" ref="BF24" si="134">SUM(AT24:BE24)</f>
        <v>0</v>
      </c>
      <c r="BG24" s="278">
        <f t="shared" si="109"/>
        <v>0</v>
      </c>
      <c r="BH24" s="279">
        <f t="shared" ref="BH24" si="135">S24*D24</f>
        <v>150000</v>
      </c>
      <c r="BI24" s="280">
        <f t="shared" ref="BI24" si="136">BH24-AS24-BF24</f>
        <v>0</v>
      </c>
      <c r="BJ24" s="281">
        <f t="shared" si="121"/>
        <v>1</v>
      </c>
      <c r="BK24" s="479"/>
      <c r="BL24" s="308"/>
      <c r="BM24" s="312"/>
      <c r="BN24" s="434"/>
      <c r="BO24" s="443"/>
      <c r="BP24" s="308"/>
      <c r="BQ24" s="308"/>
      <c r="BR24" s="434"/>
      <c r="BS24" s="443"/>
      <c r="BT24" s="308"/>
      <c r="BU24" s="308"/>
      <c r="BV24" s="434"/>
      <c r="BW24" s="443"/>
      <c r="BX24" s="308"/>
      <c r="BY24" s="308"/>
      <c r="BZ24" s="434"/>
      <c r="CA24" s="443"/>
      <c r="CB24" s="308"/>
      <c r="CC24" s="308"/>
      <c r="CD24" s="434"/>
      <c r="CE24" s="443"/>
      <c r="CF24" s="308"/>
      <c r="CG24" s="308"/>
      <c r="CH24" s="434"/>
      <c r="CI24" s="443"/>
      <c r="CJ24" s="308"/>
      <c r="CK24" s="308"/>
      <c r="CL24" s="434"/>
      <c r="CM24" s="443"/>
      <c r="CN24" s="308"/>
      <c r="CO24" s="308"/>
      <c r="CP24" s="434"/>
      <c r="CQ24" s="443"/>
      <c r="CR24" s="308"/>
      <c r="CS24" s="308"/>
      <c r="CT24" s="308"/>
      <c r="CU24" s="309"/>
      <c r="CV24" s="309"/>
      <c r="CW24" s="309"/>
      <c r="CX24" s="309"/>
      <c r="CY24" s="309"/>
      <c r="CZ24" s="309"/>
      <c r="DA24" s="309"/>
      <c r="DB24" s="309"/>
      <c r="DC24" s="309"/>
      <c r="DD24" s="309"/>
      <c r="DE24" s="309"/>
    </row>
    <row r="25" spans="1:127" s="310" customFormat="1" ht="24.75" customHeight="1" x14ac:dyDescent="0.2">
      <c r="A25" s="298"/>
      <c r="B25" s="410" t="s">
        <v>213</v>
      </c>
      <c r="C25" s="299" t="s">
        <v>288</v>
      </c>
      <c r="D25" s="411">
        <v>5</v>
      </c>
      <c r="E25" s="300"/>
      <c r="F25" s="411">
        <v>5</v>
      </c>
      <c r="G25" s="420"/>
      <c r="H25" s="301"/>
      <c r="I25" s="488"/>
      <c r="J25" s="488"/>
      <c r="K25" s="301"/>
      <c r="L25" s="301"/>
      <c r="M25" s="301"/>
      <c r="N25" s="301"/>
      <c r="O25" s="301"/>
      <c r="P25" s="301"/>
      <c r="Q25" s="302">
        <f t="shared" si="98"/>
        <v>5</v>
      </c>
      <c r="R25" s="413" t="s">
        <v>2</v>
      </c>
      <c r="S25" s="414">
        <v>20000</v>
      </c>
      <c r="T25" s="311"/>
      <c r="U25" s="639">
        <v>20000</v>
      </c>
      <c r="V25" s="303"/>
      <c r="W25" s="303"/>
      <c r="X25" s="303"/>
      <c r="Y25" s="303"/>
      <c r="Z25" s="303"/>
      <c r="AA25" s="303"/>
      <c r="AB25" s="303"/>
      <c r="AC25" s="303"/>
      <c r="AD25" s="303"/>
      <c r="AE25" s="303"/>
      <c r="AF25" s="275">
        <f t="shared" si="69"/>
        <v>100000</v>
      </c>
      <c r="AG25" s="276"/>
      <c r="AH25" s="276">
        <f t="shared" si="71"/>
        <v>100000</v>
      </c>
      <c r="AI25" s="276"/>
      <c r="AJ25" s="276"/>
      <c r="AK25" s="424"/>
      <c r="AL25" s="276"/>
      <c r="AM25" s="276"/>
      <c r="AN25" s="276"/>
      <c r="AO25" s="276"/>
      <c r="AP25" s="276"/>
      <c r="AQ25" s="276"/>
      <c r="AR25" s="276"/>
      <c r="AS25" s="277">
        <f t="shared" si="82"/>
        <v>100000</v>
      </c>
      <c r="AT25" s="276"/>
      <c r="AU25" s="276"/>
      <c r="AV25" s="276"/>
      <c r="AW25" s="276"/>
      <c r="AX25" s="276"/>
      <c r="AY25" s="276"/>
      <c r="AZ25" s="276"/>
      <c r="BA25" s="276"/>
      <c r="BB25" s="276"/>
      <c r="BC25" s="276"/>
      <c r="BD25" s="276"/>
      <c r="BE25" s="276"/>
      <c r="BF25" s="304">
        <f t="shared" si="95"/>
        <v>0</v>
      </c>
      <c r="BG25" s="278">
        <f t="shared" si="109"/>
        <v>0</v>
      </c>
      <c r="BH25" s="279">
        <f t="shared" si="96"/>
        <v>100000</v>
      </c>
      <c r="BI25" s="280">
        <f t="shared" si="97"/>
        <v>0</v>
      </c>
      <c r="BJ25" s="281">
        <f t="shared" si="121"/>
        <v>1</v>
      </c>
      <c r="BK25" s="479"/>
      <c r="BL25" s="308"/>
      <c r="BM25" s="312"/>
      <c r="BN25" s="434"/>
      <c r="BO25" s="443"/>
      <c r="BP25" s="308"/>
      <c r="BQ25" s="308"/>
      <c r="BR25" s="434"/>
      <c r="BS25" s="443"/>
      <c r="BT25" s="308"/>
      <c r="BU25" s="308"/>
      <c r="BV25" s="434"/>
      <c r="BW25" s="443"/>
      <c r="BX25" s="308"/>
      <c r="BY25" s="308"/>
      <c r="BZ25" s="434"/>
      <c r="CA25" s="443"/>
      <c r="CB25" s="308"/>
      <c r="CC25" s="308"/>
      <c r="CD25" s="434"/>
      <c r="CE25" s="443"/>
      <c r="CF25" s="308"/>
      <c r="CG25" s="308"/>
      <c r="CH25" s="434"/>
      <c r="CI25" s="443"/>
      <c r="CJ25" s="308"/>
      <c r="CK25" s="308"/>
      <c r="CL25" s="434"/>
      <c r="CM25" s="443"/>
      <c r="CN25" s="308"/>
      <c r="CO25" s="308"/>
      <c r="CP25" s="434"/>
      <c r="CQ25" s="443"/>
      <c r="CR25" s="308"/>
      <c r="CS25" s="308"/>
      <c r="CT25" s="308"/>
      <c r="CU25" s="309"/>
      <c r="CV25" s="309"/>
      <c r="CW25" s="309"/>
      <c r="CX25" s="309"/>
      <c r="CY25" s="309"/>
      <c r="CZ25" s="309"/>
      <c r="DA25" s="309"/>
      <c r="DB25" s="309"/>
      <c r="DC25" s="309"/>
      <c r="DD25" s="309"/>
      <c r="DE25" s="309"/>
    </row>
    <row r="26" spans="1:127" s="310" customFormat="1" ht="24.75" customHeight="1" x14ac:dyDescent="0.2">
      <c r="A26" s="298"/>
      <c r="B26" s="513" t="s">
        <v>214</v>
      </c>
      <c r="C26" s="299"/>
      <c r="D26" s="411"/>
      <c r="E26" s="300"/>
      <c r="F26" s="301"/>
      <c r="G26" s="420"/>
      <c r="H26" s="301"/>
      <c r="I26" s="488"/>
      <c r="J26" s="488"/>
      <c r="K26" s="301"/>
      <c r="L26" s="301"/>
      <c r="M26" s="301"/>
      <c r="N26" s="301"/>
      <c r="O26" s="301"/>
      <c r="P26" s="301"/>
      <c r="Q26" s="302"/>
      <c r="R26" s="525"/>
      <c r="S26" s="414"/>
      <c r="T26" s="311"/>
      <c r="U26" s="303"/>
      <c r="V26" s="303"/>
      <c r="W26" s="303"/>
      <c r="X26" s="303"/>
      <c r="Y26" s="303"/>
      <c r="Z26" s="303"/>
      <c r="AA26" s="303"/>
      <c r="AB26" s="303"/>
      <c r="AC26" s="303"/>
      <c r="AD26" s="303"/>
      <c r="AE26" s="303"/>
      <c r="AF26" s="275">
        <f t="shared" ref="AF26:AF28" si="137">SUM(D26*S26)</f>
        <v>0</v>
      </c>
      <c r="AG26" s="276">
        <f t="shared" ref="AG26:AG28" si="138">T26*E26</f>
        <v>0</v>
      </c>
      <c r="AH26" s="276">
        <f t="shared" ref="AH26:AH28" si="139">U26*F26</f>
        <v>0</v>
      </c>
      <c r="AI26" s="276">
        <f t="shared" ref="AI26:AI28" si="140">V26*G26</f>
        <v>0</v>
      </c>
      <c r="AJ26" s="276">
        <f t="shared" ref="AJ26:AJ28" si="141">W26*H26</f>
        <v>0</v>
      </c>
      <c r="AK26" s="424">
        <f t="shared" ref="AK26:AK28" si="142">X26*I26</f>
        <v>0</v>
      </c>
      <c r="AL26" s="276">
        <f t="shared" ref="AL26:AL28" si="143">Y26*J26</f>
        <v>0</v>
      </c>
      <c r="AM26" s="276">
        <f t="shared" ref="AM26:AM28" si="144">Z26*K26</f>
        <v>0</v>
      </c>
      <c r="AN26" s="276">
        <f t="shared" ref="AN26:AN28" si="145">AA26*L26</f>
        <v>0</v>
      </c>
      <c r="AO26" s="276">
        <f t="shared" ref="AO26:AO28" si="146">AB26*M26</f>
        <v>0</v>
      </c>
      <c r="AP26" s="276">
        <f t="shared" ref="AP26:AP28" si="147">AC26*N26</f>
        <v>0</v>
      </c>
      <c r="AQ26" s="276">
        <f t="shared" ref="AQ26:AQ28" si="148">AD26*O26</f>
        <v>0</v>
      </c>
      <c r="AR26" s="276">
        <f t="shared" ref="AR26:AR28" si="149">AE26*P26</f>
        <v>0</v>
      </c>
      <c r="AS26" s="277">
        <f t="shared" si="82"/>
        <v>0</v>
      </c>
      <c r="AT26" s="276">
        <f t="shared" ref="AT26" si="150">SUM(AG26*4%)</f>
        <v>0</v>
      </c>
      <c r="AU26" s="276">
        <f>SUM(AH26*14%)</f>
        <v>0</v>
      </c>
      <c r="AV26" s="276">
        <f t="shared" ref="AV26:AV27" si="151">SUM(AI26*14%)</f>
        <v>0</v>
      </c>
      <c r="AW26" s="276">
        <f t="shared" ref="AW26:AW27" si="152">SUM(AJ26*14%)</f>
        <v>0</v>
      </c>
      <c r="AX26" s="276">
        <f>SUM(AK26*4%)</f>
        <v>0</v>
      </c>
      <c r="AY26" s="276">
        <f>SUM(AL26*4%)</f>
        <v>0</v>
      </c>
      <c r="AZ26" s="276">
        <f t="shared" ref="AZ26:AZ27" si="153">SUM(AM26*14%)</f>
        <v>0</v>
      </c>
      <c r="BA26" s="276">
        <f t="shared" ref="BA26:BA27" si="154">SUM(AN26*14%)</f>
        <v>0</v>
      </c>
      <c r="BB26" s="276">
        <f t="shared" ref="BB26:BB27" si="155">SUM(AO26*14%)</f>
        <v>0</v>
      </c>
      <c r="BC26" s="276">
        <f t="shared" ref="BC26:BC27" si="156">SUM(AP26*14%)</f>
        <v>0</v>
      </c>
      <c r="BD26" s="276">
        <f t="shared" ref="BD26:BD27" si="157">SUM(AQ26*14%)</f>
        <v>0</v>
      </c>
      <c r="BE26" s="276">
        <f t="shared" ref="BE26:BE27" si="158">SUM(AR26*14%)</f>
        <v>0</v>
      </c>
      <c r="BF26" s="304">
        <f t="shared" si="95"/>
        <v>0</v>
      </c>
      <c r="BG26" s="278">
        <f>AF26-AS26-BF26</f>
        <v>0</v>
      </c>
      <c r="BH26" s="279">
        <f>S26*D26</f>
        <v>0</v>
      </c>
      <c r="BI26" s="280">
        <f t="shared" si="97"/>
        <v>0</v>
      </c>
      <c r="BJ26" s="281"/>
      <c r="BK26" s="479"/>
      <c r="BL26" s="308"/>
      <c r="BM26" s="312"/>
      <c r="BN26" s="434"/>
      <c r="BO26" s="443"/>
      <c r="BP26" s="308"/>
      <c r="BQ26" s="308"/>
      <c r="BR26" s="434"/>
      <c r="BS26" s="443"/>
      <c r="BT26" s="308"/>
      <c r="BU26" s="308"/>
      <c r="BV26" s="434"/>
      <c r="BW26" s="443"/>
      <c r="BX26" s="308"/>
      <c r="BY26" s="308"/>
      <c r="BZ26" s="434"/>
      <c r="CA26" s="443"/>
      <c r="CB26" s="308"/>
      <c r="CC26" s="308"/>
      <c r="CD26" s="434"/>
      <c r="CE26" s="443"/>
      <c r="CF26" s="308"/>
      <c r="CG26" s="308"/>
      <c r="CH26" s="434"/>
      <c r="CI26" s="443"/>
      <c r="CJ26" s="308"/>
      <c r="CK26" s="308"/>
      <c r="CL26" s="434"/>
      <c r="CM26" s="443"/>
      <c r="CN26" s="308"/>
      <c r="CO26" s="308"/>
      <c r="CP26" s="434"/>
      <c r="CQ26" s="443"/>
      <c r="CR26" s="308"/>
      <c r="CS26" s="308"/>
      <c r="CT26" s="308"/>
      <c r="CU26" s="309"/>
      <c r="CV26" s="309"/>
      <c r="CW26" s="309"/>
      <c r="CX26" s="309"/>
      <c r="CY26" s="309"/>
      <c r="CZ26" s="309"/>
      <c r="DA26" s="309"/>
      <c r="DB26" s="309"/>
      <c r="DC26" s="309"/>
      <c r="DD26" s="309"/>
      <c r="DE26" s="309"/>
    </row>
    <row r="27" spans="1:127" s="310" customFormat="1" ht="24.75" customHeight="1" x14ac:dyDescent="0.2">
      <c r="A27" s="298"/>
      <c r="B27" s="410" t="s">
        <v>215</v>
      </c>
      <c r="C27" s="299" t="s">
        <v>288</v>
      </c>
      <c r="D27" s="160">
        <v>22</v>
      </c>
      <c r="E27" s="300">
        <v>22</v>
      </c>
      <c r="F27" s="301"/>
      <c r="G27" s="420"/>
      <c r="H27" s="301"/>
      <c r="I27" s="301"/>
      <c r="J27" s="301"/>
      <c r="K27" s="301"/>
      <c r="L27" s="301"/>
      <c r="M27" s="301"/>
      <c r="N27" s="301"/>
      <c r="O27" s="301"/>
      <c r="P27" s="301"/>
      <c r="Q27" s="302">
        <f t="shared" ref="Q27" si="159">SUM(E27:P27)</f>
        <v>22</v>
      </c>
      <c r="R27" s="630" t="s">
        <v>225</v>
      </c>
      <c r="S27" s="415">
        <v>400000</v>
      </c>
      <c r="T27" s="311">
        <v>350000</v>
      </c>
      <c r="U27" s="460"/>
      <c r="V27" s="460"/>
      <c r="W27" s="460"/>
      <c r="X27" s="460"/>
      <c r="Y27" s="460"/>
      <c r="Z27" s="460"/>
      <c r="AA27" s="460"/>
      <c r="AB27" s="460"/>
      <c r="AC27" s="460"/>
      <c r="AD27" s="460"/>
      <c r="AE27" s="460"/>
      <c r="AF27" s="275">
        <f>SUM(Q27*S27)</f>
        <v>8800000</v>
      </c>
      <c r="AG27" s="424">
        <f t="shared" si="138"/>
        <v>7700000</v>
      </c>
      <c r="AH27" s="424">
        <f t="shared" si="139"/>
        <v>0</v>
      </c>
      <c r="AI27" s="424">
        <f t="shared" si="140"/>
        <v>0</v>
      </c>
      <c r="AJ27" s="424">
        <f t="shared" si="141"/>
        <v>0</v>
      </c>
      <c r="AK27" s="424">
        <f t="shared" si="142"/>
        <v>0</v>
      </c>
      <c r="AL27" s="424">
        <f t="shared" si="143"/>
        <v>0</v>
      </c>
      <c r="AM27" s="424">
        <f t="shared" si="144"/>
        <v>0</v>
      </c>
      <c r="AN27" s="424">
        <f t="shared" si="145"/>
        <v>0</v>
      </c>
      <c r="AO27" s="424">
        <f t="shared" si="146"/>
        <v>0</v>
      </c>
      <c r="AP27" s="424">
        <f t="shared" si="147"/>
        <v>0</v>
      </c>
      <c r="AQ27" s="424">
        <f t="shared" si="148"/>
        <v>0</v>
      </c>
      <c r="AR27" s="424">
        <f t="shared" si="149"/>
        <v>0</v>
      </c>
      <c r="AS27" s="425">
        <f t="shared" si="82"/>
        <v>7700000</v>
      </c>
      <c r="AT27" s="424">
        <f>SUM(AG27*14%)</f>
        <v>1078000</v>
      </c>
      <c r="AU27" s="424">
        <f>SUM(AH27*14%)</f>
        <v>0</v>
      </c>
      <c r="AV27" s="424">
        <f t="shared" si="151"/>
        <v>0</v>
      </c>
      <c r="AW27" s="424">
        <f t="shared" si="152"/>
        <v>0</v>
      </c>
      <c r="AX27" s="424"/>
      <c r="AY27" s="424">
        <f>SUM(AL27*4%)</f>
        <v>0</v>
      </c>
      <c r="AZ27" s="424">
        <f t="shared" si="153"/>
        <v>0</v>
      </c>
      <c r="BA27" s="424">
        <f t="shared" si="154"/>
        <v>0</v>
      </c>
      <c r="BB27" s="424">
        <f t="shared" si="155"/>
        <v>0</v>
      </c>
      <c r="BC27" s="424">
        <f t="shared" si="156"/>
        <v>0</v>
      </c>
      <c r="BD27" s="424">
        <f t="shared" si="157"/>
        <v>0</v>
      </c>
      <c r="BE27" s="424">
        <f t="shared" si="158"/>
        <v>0</v>
      </c>
      <c r="BF27" s="350">
        <f t="shared" si="95"/>
        <v>1078000</v>
      </c>
      <c r="BG27" s="278">
        <f>AF27-AS27-BF27</f>
        <v>22000</v>
      </c>
      <c r="BH27" s="279">
        <f t="shared" ref="BH27:BH28" si="160">S27*D27</f>
        <v>8800000</v>
      </c>
      <c r="BI27" s="280">
        <f>BH27-AS27-BF27</f>
        <v>22000</v>
      </c>
      <c r="BJ27" s="281">
        <f>SUM(Q27/D27)</f>
        <v>1</v>
      </c>
      <c r="BK27" s="479"/>
      <c r="BL27" s="308"/>
      <c r="BM27" s="461"/>
      <c r="BN27" s="308"/>
      <c r="BO27" s="442"/>
      <c r="BP27" s="308"/>
      <c r="BQ27" s="308"/>
      <c r="BR27" s="308"/>
      <c r="BS27" s="442"/>
      <c r="BT27" s="308"/>
      <c r="BU27" s="308"/>
      <c r="BV27" s="308"/>
      <c r="BW27" s="442"/>
      <c r="BX27" s="308"/>
      <c r="BY27" s="308"/>
      <c r="BZ27" s="308"/>
      <c r="CA27" s="442"/>
      <c r="CB27" s="308"/>
      <c r="CC27" s="308"/>
      <c r="CD27" s="308"/>
      <c r="CE27" s="442"/>
      <c r="CF27" s="308"/>
      <c r="CG27" s="308"/>
      <c r="CH27" s="308"/>
      <c r="CI27" s="442"/>
      <c r="CJ27" s="308"/>
      <c r="CK27" s="308"/>
      <c r="CL27" s="308"/>
      <c r="CM27" s="442"/>
      <c r="CN27" s="308"/>
      <c r="CO27" s="308"/>
      <c r="CP27" s="308"/>
      <c r="CQ27" s="442"/>
      <c r="CR27" s="308"/>
      <c r="CS27" s="308"/>
      <c r="CT27" s="308"/>
      <c r="CU27" s="309"/>
      <c r="CV27" s="309"/>
      <c r="CW27" s="309"/>
      <c r="CX27" s="309"/>
      <c r="CY27" s="309"/>
      <c r="CZ27" s="309"/>
      <c r="DA27" s="309"/>
      <c r="DB27" s="309"/>
      <c r="DC27" s="309"/>
      <c r="DD27" s="309"/>
      <c r="DE27" s="309"/>
    </row>
    <row r="28" spans="1:127" s="310" customFormat="1" ht="32.25" customHeight="1" thickBot="1" x14ac:dyDescent="0.25">
      <c r="A28" s="298"/>
      <c r="B28" s="410"/>
      <c r="C28" s="299"/>
      <c r="D28" s="412"/>
      <c r="E28" s="300"/>
      <c r="F28" s="301"/>
      <c r="G28" s="420"/>
      <c r="H28" s="301"/>
      <c r="I28" s="488"/>
      <c r="J28" s="488"/>
      <c r="K28" s="301"/>
      <c r="L28" s="301"/>
      <c r="M28" s="301"/>
      <c r="N28" s="301"/>
      <c r="O28" s="301"/>
      <c r="P28" s="301"/>
      <c r="Q28" s="302"/>
      <c r="R28" s="525"/>
      <c r="S28" s="414"/>
      <c r="T28" s="414"/>
      <c r="U28" s="303"/>
      <c r="V28" s="303"/>
      <c r="W28" s="303"/>
      <c r="X28" s="303"/>
      <c r="Y28" s="303"/>
      <c r="Z28" s="303"/>
      <c r="AA28" s="303"/>
      <c r="AB28" s="303"/>
      <c r="AC28" s="303"/>
      <c r="AD28" s="303"/>
      <c r="AE28" s="303"/>
      <c r="AF28" s="275">
        <f t="shared" si="137"/>
        <v>0</v>
      </c>
      <c r="AG28" s="276">
        <f t="shared" si="138"/>
        <v>0</v>
      </c>
      <c r="AH28" s="276">
        <f t="shared" si="139"/>
        <v>0</v>
      </c>
      <c r="AI28" s="276">
        <f t="shared" si="140"/>
        <v>0</v>
      </c>
      <c r="AJ28" s="276">
        <f t="shared" si="141"/>
        <v>0</v>
      </c>
      <c r="AK28" s="424">
        <f t="shared" si="142"/>
        <v>0</v>
      </c>
      <c r="AL28" s="276">
        <f t="shared" si="143"/>
        <v>0</v>
      </c>
      <c r="AM28" s="276">
        <f t="shared" si="144"/>
        <v>0</v>
      </c>
      <c r="AN28" s="276">
        <f t="shared" si="145"/>
        <v>0</v>
      </c>
      <c r="AO28" s="276">
        <f t="shared" si="146"/>
        <v>0</v>
      </c>
      <c r="AP28" s="276">
        <f t="shared" si="147"/>
        <v>0</v>
      </c>
      <c r="AQ28" s="276">
        <f t="shared" si="148"/>
        <v>0</v>
      </c>
      <c r="AR28" s="276">
        <f t="shared" si="149"/>
        <v>0</v>
      </c>
      <c r="AS28" s="277">
        <f t="shared" si="82"/>
        <v>0</v>
      </c>
      <c r="AT28" s="276"/>
      <c r="AU28" s="276">
        <f>SUM(AH28*14%)</f>
        <v>0</v>
      </c>
      <c r="AV28" s="276">
        <f t="shared" ref="AV28" si="161">SUM(AI28*14%)</f>
        <v>0</v>
      </c>
      <c r="AW28" s="276">
        <f t="shared" ref="AW28" si="162">SUM(AJ28*14%)</f>
        <v>0</v>
      </c>
      <c r="AX28" s="276">
        <f t="shared" ref="AX28" si="163">SUM(AK28*14%)</f>
        <v>0</v>
      </c>
      <c r="AY28" s="276">
        <f t="shared" ref="AY28" si="164">SUM(AL28*14%)</f>
        <v>0</v>
      </c>
      <c r="AZ28" s="276">
        <f t="shared" ref="AZ28" si="165">SUM(AM28*14%)</f>
        <v>0</v>
      </c>
      <c r="BA28" s="276">
        <f t="shared" ref="BA28" si="166">SUM(AN28*14%)</f>
        <v>0</v>
      </c>
      <c r="BB28" s="276">
        <f t="shared" ref="BB28" si="167">SUM(AO28*14%)</f>
        <v>0</v>
      </c>
      <c r="BC28" s="276">
        <f t="shared" ref="BC28" si="168">SUM(AP28*14%)</f>
        <v>0</v>
      </c>
      <c r="BD28" s="276">
        <f t="shared" ref="BD28" si="169">SUM(AQ28*14%)</f>
        <v>0</v>
      </c>
      <c r="BE28" s="276">
        <f t="shared" ref="BE28" si="170">SUM(AR28*14%)</f>
        <v>0</v>
      </c>
      <c r="BF28" s="304">
        <f t="shared" si="95"/>
        <v>0</v>
      </c>
      <c r="BG28" s="278">
        <f t="shared" ref="BG28" si="171">AF28-AS28-BF28</f>
        <v>0</v>
      </c>
      <c r="BH28" s="279">
        <f t="shared" si="160"/>
        <v>0</v>
      </c>
      <c r="BI28" s="280">
        <f t="shared" si="97"/>
        <v>0</v>
      </c>
      <c r="BJ28" s="281"/>
      <c r="BK28" s="479"/>
      <c r="BL28" s="308"/>
      <c r="BM28" s="312"/>
      <c r="BN28" s="434"/>
      <c r="BO28" s="443"/>
      <c r="BP28" s="308"/>
      <c r="BQ28" s="308"/>
      <c r="BR28" s="434"/>
      <c r="BS28" s="443"/>
      <c r="BT28" s="308"/>
      <c r="BU28" s="308"/>
      <c r="BV28" s="434"/>
      <c r="BW28" s="443"/>
      <c r="BX28" s="308"/>
      <c r="BY28" s="308"/>
      <c r="BZ28" s="434"/>
      <c r="CA28" s="443"/>
      <c r="CB28" s="308"/>
      <c r="CC28" s="308"/>
      <c r="CD28" s="434"/>
      <c r="CE28" s="443"/>
      <c r="CF28" s="308"/>
      <c r="CG28" s="308"/>
      <c r="CH28" s="434"/>
      <c r="CI28" s="443"/>
      <c r="CJ28" s="308"/>
      <c r="CK28" s="308"/>
      <c r="CL28" s="434"/>
      <c r="CM28" s="443"/>
      <c r="CN28" s="308"/>
      <c r="CO28" s="308"/>
      <c r="CP28" s="434"/>
      <c r="CQ28" s="443"/>
      <c r="CR28" s="308"/>
      <c r="CS28" s="308"/>
      <c r="CT28" s="308"/>
      <c r="CU28" s="309"/>
      <c r="CV28" s="309"/>
      <c r="CW28" s="309"/>
      <c r="CX28" s="309"/>
      <c r="CY28" s="309"/>
      <c r="CZ28" s="309"/>
      <c r="DA28" s="309"/>
      <c r="DB28" s="309"/>
      <c r="DC28" s="309"/>
      <c r="DD28" s="309"/>
      <c r="DE28" s="309"/>
    </row>
    <row r="29" spans="1:127" s="286" customFormat="1" ht="24.75" customHeight="1" thickBot="1" x14ac:dyDescent="0.25">
      <c r="A29" s="314"/>
      <c r="B29" s="315" t="s">
        <v>5</v>
      </c>
      <c r="C29" s="315"/>
      <c r="D29" s="316"/>
      <c r="E29" s="317"/>
      <c r="F29" s="317"/>
      <c r="G29" s="421"/>
      <c r="H29" s="317"/>
      <c r="I29" s="489"/>
      <c r="J29" s="489"/>
      <c r="K29" s="317"/>
      <c r="L29" s="317"/>
      <c r="M29" s="317"/>
      <c r="N29" s="317"/>
      <c r="O29" s="317"/>
      <c r="P29" s="317"/>
      <c r="Q29" s="302"/>
      <c r="R29" s="319"/>
      <c r="S29" s="320"/>
      <c r="T29" s="320"/>
      <c r="U29" s="321"/>
      <c r="V29" s="321"/>
      <c r="W29" s="321"/>
      <c r="X29" s="321"/>
      <c r="Y29" s="321"/>
      <c r="Z29" s="321"/>
      <c r="AA29" s="321"/>
      <c r="AB29" s="321"/>
      <c r="AC29" s="321"/>
      <c r="AD29" s="321"/>
      <c r="AE29" s="321"/>
      <c r="AF29" s="322">
        <f t="shared" ref="AF29" si="172">SUM(AF20:AF28)</f>
        <v>9934228</v>
      </c>
      <c r="AG29" s="322">
        <f t="shared" ref="AG29:AT29" si="173">SUM(AG20:AG28)</f>
        <v>7700000</v>
      </c>
      <c r="AH29" s="322">
        <f t="shared" si="173"/>
        <v>1130000</v>
      </c>
      <c r="AI29" s="322">
        <f t="shared" si="173"/>
        <v>0</v>
      </c>
      <c r="AJ29" s="322">
        <f t="shared" si="173"/>
        <v>0</v>
      </c>
      <c r="AK29" s="322">
        <f t="shared" si="173"/>
        <v>0</v>
      </c>
      <c r="AL29" s="322">
        <f t="shared" si="173"/>
        <v>0</v>
      </c>
      <c r="AM29" s="322">
        <f t="shared" si="173"/>
        <v>0</v>
      </c>
      <c r="AN29" s="322">
        <f t="shared" si="173"/>
        <v>0</v>
      </c>
      <c r="AO29" s="322">
        <f t="shared" si="173"/>
        <v>0</v>
      </c>
      <c r="AP29" s="322">
        <f t="shared" si="173"/>
        <v>0</v>
      </c>
      <c r="AQ29" s="322">
        <f t="shared" si="173"/>
        <v>0</v>
      </c>
      <c r="AR29" s="322">
        <f t="shared" si="173"/>
        <v>0</v>
      </c>
      <c r="AS29" s="322">
        <f t="shared" si="173"/>
        <v>8830000</v>
      </c>
      <c r="AT29" s="322">
        <f t="shared" si="173"/>
        <v>1078000</v>
      </c>
      <c r="AU29" s="322">
        <f t="shared" ref="AU29:BF29" si="174">SUM(AU20:AU28)</f>
        <v>0</v>
      </c>
      <c r="AV29" s="322">
        <f>SUM(AV20:AV28)</f>
        <v>0</v>
      </c>
      <c r="AW29" s="322">
        <f t="shared" si="174"/>
        <v>0</v>
      </c>
      <c r="AX29" s="322">
        <f t="shared" si="174"/>
        <v>0</v>
      </c>
      <c r="AY29" s="322">
        <f t="shared" si="174"/>
        <v>0</v>
      </c>
      <c r="AZ29" s="322">
        <f t="shared" si="174"/>
        <v>0</v>
      </c>
      <c r="BA29" s="322">
        <f t="shared" si="174"/>
        <v>0</v>
      </c>
      <c r="BB29" s="322">
        <f t="shared" si="174"/>
        <v>0</v>
      </c>
      <c r="BC29" s="322">
        <f t="shared" si="174"/>
        <v>0</v>
      </c>
      <c r="BD29" s="322">
        <f t="shared" si="174"/>
        <v>0</v>
      </c>
      <c r="BE29" s="322">
        <f t="shared" si="174"/>
        <v>0</v>
      </c>
      <c r="BF29" s="322">
        <f t="shared" si="174"/>
        <v>1078000</v>
      </c>
      <c r="BG29" s="323">
        <f>AF29-AS29-BF29</f>
        <v>26228</v>
      </c>
      <c r="BH29" s="322">
        <f>SUM(BH20:BH28)</f>
        <v>9934228</v>
      </c>
      <c r="BI29" s="322">
        <f>SUM(BI20:BI28)</f>
        <v>26228</v>
      </c>
      <c r="BJ29" s="283">
        <f>SUM(BJ21:BJ28)/6</f>
        <v>1</v>
      </c>
      <c r="BK29" s="480"/>
      <c r="BL29" s="324"/>
      <c r="BM29" s="325"/>
      <c r="BN29" s="324"/>
      <c r="BO29" s="444"/>
      <c r="BP29" s="324"/>
      <c r="BQ29" s="324"/>
      <c r="BR29" s="324"/>
      <c r="BS29" s="444"/>
      <c r="BT29" s="324"/>
      <c r="BU29" s="324"/>
      <c r="BV29" s="324"/>
      <c r="BW29" s="444"/>
      <c r="BX29" s="324"/>
      <c r="BY29" s="324"/>
      <c r="BZ29" s="324"/>
      <c r="CA29" s="444"/>
      <c r="CB29" s="324"/>
      <c r="CC29" s="324"/>
      <c r="CD29" s="324"/>
      <c r="CE29" s="444"/>
      <c r="CF29" s="324"/>
      <c r="CG29" s="324"/>
      <c r="CH29" s="324"/>
      <c r="CI29" s="444"/>
      <c r="CJ29" s="324"/>
      <c r="CK29" s="324"/>
      <c r="CL29" s="324"/>
      <c r="CM29" s="444"/>
      <c r="CN29" s="324"/>
      <c r="CO29" s="324"/>
      <c r="CP29" s="324"/>
      <c r="CQ29" s="444"/>
      <c r="CR29" s="324"/>
      <c r="CS29" s="324"/>
      <c r="CT29" s="324"/>
      <c r="CU29" s="325"/>
      <c r="CV29" s="325"/>
      <c r="CW29" s="325"/>
      <c r="CX29" s="325"/>
      <c r="CY29" s="325"/>
      <c r="CZ29" s="325"/>
      <c r="DA29" s="325"/>
      <c r="DB29" s="325"/>
      <c r="DC29" s="325"/>
      <c r="DD29" s="325"/>
      <c r="DE29" s="325"/>
    </row>
    <row r="30" spans="1:127" s="265" customFormat="1" ht="24.75" customHeight="1" x14ac:dyDescent="0.2">
      <c r="A30" s="287"/>
      <c r="D30" s="287"/>
      <c r="E30" s="287"/>
      <c r="F30" s="287"/>
      <c r="G30" s="419"/>
      <c r="H30" s="287"/>
      <c r="I30" s="487"/>
      <c r="J30" s="487"/>
      <c r="K30" s="287"/>
      <c r="L30" s="287"/>
      <c r="M30" s="287"/>
      <c r="N30" s="287"/>
      <c r="O30" s="287"/>
      <c r="P30" s="287"/>
      <c r="Q30" s="287"/>
      <c r="R30" s="287"/>
      <c r="AG30" s="565"/>
      <c r="AS30" s="295"/>
      <c r="AT30" s="408"/>
      <c r="BF30" s="326">
        <f>SUM(AS29+BF29)</f>
        <v>9908000</v>
      </c>
      <c r="BG30" s="288">
        <f>AF29-AS29-BF29</f>
        <v>26228</v>
      </c>
      <c r="BH30" s="327">
        <f>SUM(BI29+AS29+BF29)</f>
        <v>9934228</v>
      </c>
      <c r="BI30" s="289">
        <f>SUM(BG29)</f>
        <v>26228</v>
      </c>
      <c r="BJ30" s="284" t="s">
        <v>37</v>
      </c>
      <c r="BK30" s="481"/>
      <c r="BL30" s="262"/>
      <c r="BM30" s="263"/>
      <c r="BN30" s="430"/>
      <c r="BO30" s="437"/>
      <c r="BP30" s="430"/>
      <c r="BQ30" s="430"/>
      <c r="BR30" s="430"/>
      <c r="BS30" s="437"/>
      <c r="BT30" s="430"/>
      <c r="BU30" s="430"/>
      <c r="BV30" s="430"/>
      <c r="BW30" s="437"/>
      <c r="BX30" s="430"/>
      <c r="BY30" s="430"/>
      <c r="BZ30" s="430"/>
      <c r="CA30" s="437"/>
      <c r="CB30" s="430"/>
      <c r="CC30" s="430"/>
      <c r="CD30" s="430"/>
      <c r="CE30" s="437"/>
      <c r="CF30" s="430"/>
      <c r="CG30" s="430"/>
      <c r="CH30" s="430"/>
      <c r="CI30" s="437"/>
      <c r="CJ30" s="430"/>
      <c r="CK30" s="430"/>
      <c r="CL30" s="430"/>
      <c r="CM30" s="437"/>
      <c r="CN30" s="430"/>
      <c r="CO30" s="430"/>
      <c r="CP30" s="430"/>
      <c r="CQ30" s="437"/>
      <c r="CR30" s="430"/>
      <c r="CS30" s="430"/>
      <c r="CT30" s="430"/>
      <c r="CU30" s="263"/>
      <c r="CV30" s="263"/>
      <c r="CW30" s="263"/>
      <c r="CX30" s="263"/>
      <c r="CY30" s="263"/>
      <c r="CZ30" s="263"/>
      <c r="DA30" s="263"/>
      <c r="DB30" s="263"/>
      <c r="DC30" s="263"/>
      <c r="DD30" s="263"/>
      <c r="DE30" s="263"/>
      <c r="DF30" s="263"/>
    </row>
    <row r="31" spans="1:127" s="284" customFormat="1" ht="24.75" customHeight="1" x14ac:dyDescent="0.2">
      <c r="A31" s="399"/>
      <c r="D31" s="399"/>
      <c r="E31" s="399"/>
      <c r="F31" s="399"/>
      <c r="G31" s="262"/>
      <c r="H31" s="399"/>
      <c r="I31" s="490"/>
      <c r="J31" s="490"/>
      <c r="K31" s="399"/>
      <c r="L31" s="399"/>
      <c r="M31" s="399"/>
      <c r="N31" s="399"/>
      <c r="O31" s="399"/>
      <c r="P31" s="399"/>
      <c r="Q31" s="399"/>
      <c r="R31" s="399"/>
      <c r="AM31" s="409"/>
      <c r="AT31" s="409">
        <f>SUM(AG29+AT29)</f>
        <v>8778000</v>
      </c>
      <c r="AU31" s="409">
        <f>SUM(AH29+AU29)</f>
        <v>1130000</v>
      </c>
      <c r="AV31" s="409">
        <f>SUM(AI29+AV29)</f>
        <v>0</v>
      </c>
      <c r="AW31" s="409">
        <f t="shared" ref="AW31" si="175">SUM(AJ29+AW29)</f>
        <v>0</v>
      </c>
      <c r="AX31" s="409">
        <f>SUM(AK29+AX29)</f>
        <v>0</v>
      </c>
      <c r="AY31" s="409">
        <f t="shared" ref="AY31" si="176">SUM(AL29+AY29)</f>
        <v>0</v>
      </c>
      <c r="AZ31" s="409">
        <f t="shared" ref="AZ31" si="177">SUM(AM29+AZ29)</f>
        <v>0</v>
      </c>
      <c r="BA31" s="409">
        <f t="shared" ref="BA31" si="178">SUM(AN29+BA29)</f>
        <v>0</v>
      </c>
      <c r="BB31" s="409">
        <f t="shared" ref="BB31" si="179">SUM(AO29+BB29)</f>
        <v>0</v>
      </c>
      <c r="BC31" s="409">
        <f t="shared" ref="BC31" si="180">SUM(AP29+BC29)</f>
        <v>0</v>
      </c>
      <c r="BD31" s="409">
        <f t="shared" ref="BD31" si="181">SUM(AQ29+BD29)</f>
        <v>0</v>
      </c>
      <c r="BE31" s="409">
        <f t="shared" ref="BE31" si="182">SUM(AR29+BE29)</f>
        <v>0</v>
      </c>
      <c r="BF31" s="409">
        <f>SUM(AT31:AY31)</f>
        <v>9908000</v>
      </c>
      <c r="BH31" s="400"/>
      <c r="BI31" s="291">
        <f>SUM(BI29-BI30)</f>
        <v>0</v>
      </c>
      <c r="BJ31" s="284" t="s">
        <v>36</v>
      </c>
      <c r="BK31" s="481"/>
      <c r="BL31" s="262"/>
      <c r="BM31" s="264"/>
      <c r="BN31" s="431"/>
      <c r="BO31" s="440"/>
      <c r="BP31" s="431"/>
      <c r="BQ31" s="431"/>
      <c r="BR31" s="431"/>
      <c r="BS31" s="440"/>
      <c r="BT31" s="431"/>
      <c r="BU31" s="431"/>
      <c r="BV31" s="431"/>
      <c r="BW31" s="440"/>
      <c r="BX31" s="431"/>
      <c r="BY31" s="431"/>
      <c r="BZ31" s="431"/>
      <c r="CA31" s="440"/>
      <c r="CB31" s="431"/>
      <c r="CC31" s="431"/>
      <c r="CD31" s="431"/>
      <c r="CE31" s="440"/>
      <c r="CF31" s="431"/>
      <c r="CG31" s="431"/>
      <c r="CH31" s="431"/>
      <c r="CI31" s="440"/>
      <c r="CJ31" s="431"/>
      <c r="CK31" s="431"/>
      <c r="CL31" s="431"/>
      <c r="CM31" s="440"/>
      <c r="CN31" s="431"/>
      <c r="CO31" s="431"/>
      <c r="CP31" s="431"/>
      <c r="CQ31" s="440"/>
      <c r="CR31" s="431"/>
      <c r="CS31" s="431"/>
      <c r="CT31" s="431"/>
      <c r="CU31" s="264"/>
      <c r="CV31" s="264"/>
      <c r="CW31" s="264"/>
      <c r="CX31" s="264"/>
      <c r="CY31" s="264"/>
      <c r="CZ31" s="264"/>
      <c r="DA31" s="264"/>
      <c r="DB31" s="264"/>
      <c r="DC31" s="264"/>
      <c r="DD31" s="264"/>
      <c r="DE31" s="264"/>
      <c r="DF31" s="264"/>
    </row>
    <row r="32" spans="1:127" s="265" customFormat="1" ht="24.75" customHeight="1" x14ac:dyDescent="0.2">
      <c r="A32" s="827" t="s">
        <v>9</v>
      </c>
      <c r="B32" s="828"/>
      <c r="C32" s="244" t="s">
        <v>104</v>
      </c>
      <c r="D32" s="245"/>
      <c r="E32" s="245"/>
      <c r="F32" s="245"/>
      <c r="G32" s="296"/>
      <c r="H32" s="245"/>
      <c r="I32" s="484"/>
      <c r="J32" s="484"/>
      <c r="K32" s="245"/>
      <c r="L32" s="245"/>
      <c r="M32" s="245"/>
      <c r="N32" s="245"/>
      <c r="O32" s="245"/>
      <c r="P32" s="245"/>
      <c r="Q32" s="245"/>
      <c r="R32" s="245"/>
      <c r="S32" s="245"/>
      <c r="T32" s="246"/>
      <c r="U32" s="246"/>
      <c r="V32" s="246"/>
      <c r="W32" s="246"/>
      <c r="X32" s="246"/>
      <c r="Y32" s="246"/>
      <c r="Z32" s="246"/>
      <c r="AA32" s="246"/>
      <c r="AB32" s="246"/>
      <c r="AC32" s="246"/>
      <c r="AD32" s="246"/>
      <c r="AE32" s="246"/>
      <c r="AF32" s="245"/>
      <c r="AG32" s="246"/>
      <c r="AH32" s="246"/>
      <c r="AI32" s="246"/>
      <c r="AJ32" s="246"/>
      <c r="AK32" s="246"/>
      <c r="AL32" s="246"/>
      <c r="AM32" s="246"/>
      <c r="AN32" s="246"/>
      <c r="AO32" s="246"/>
      <c r="AP32" s="246"/>
      <c r="AQ32" s="246"/>
      <c r="AR32" s="246"/>
      <c r="AS32" s="247"/>
      <c r="AT32" s="566"/>
      <c r="AU32" s="246"/>
      <c r="AV32" s="246"/>
      <c r="AW32" s="246"/>
      <c r="AX32" s="246"/>
      <c r="AY32" s="246"/>
      <c r="AZ32" s="246"/>
      <c r="BA32" s="246"/>
      <c r="BB32" s="246"/>
      <c r="BC32" s="246"/>
      <c r="BD32" s="246"/>
      <c r="BE32" s="246"/>
      <c r="BF32" s="409"/>
      <c r="BG32" s="247"/>
      <c r="BH32" s="243"/>
      <c r="BI32" s="248"/>
      <c r="BJ32" s="245"/>
      <c r="BK32" s="296"/>
      <c r="BL32" s="296"/>
      <c r="BM32" s="246"/>
      <c r="BN32" s="296"/>
      <c r="BO32" s="438"/>
      <c r="BP32" s="296"/>
      <c r="BQ32" s="249"/>
      <c r="BR32" s="296"/>
      <c r="BS32" s="438"/>
      <c r="BT32" s="296"/>
      <c r="BU32" s="249"/>
      <c r="BV32" s="296"/>
      <c r="BW32" s="438"/>
      <c r="BX32" s="296"/>
      <c r="BY32" s="249"/>
      <c r="BZ32" s="296"/>
      <c r="CA32" s="438"/>
      <c r="CB32" s="296"/>
      <c r="CC32" s="249"/>
      <c r="CD32" s="296"/>
      <c r="CE32" s="438"/>
      <c r="CF32" s="296"/>
      <c r="CG32" s="249"/>
      <c r="CH32" s="296"/>
      <c r="CI32" s="438"/>
      <c r="CJ32" s="296"/>
      <c r="CK32" s="249"/>
      <c r="CL32" s="296"/>
      <c r="CM32" s="438"/>
      <c r="CN32" s="296"/>
      <c r="CO32" s="249"/>
      <c r="CP32" s="296"/>
      <c r="CQ32" s="438"/>
      <c r="CR32" s="296"/>
      <c r="CS32" s="249"/>
      <c r="CT32" s="296"/>
      <c r="CU32" s="246"/>
      <c r="CV32" s="246"/>
      <c r="CW32" s="246"/>
      <c r="CX32" s="246"/>
      <c r="CY32" s="247"/>
      <c r="CZ32" s="247"/>
      <c r="DA32" s="247"/>
      <c r="DB32" s="243"/>
      <c r="DC32" s="248"/>
      <c r="DD32" s="247"/>
      <c r="DE32" s="247"/>
      <c r="DF32" s="263"/>
      <c r="DG32" s="263"/>
      <c r="DH32" s="263"/>
      <c r="DI32" s="263"/>
      <c r="DJ32" s="263"/>
      <c r="DK32" s="264"/>
      <c r="DL32" s="263"/>
      <c r="DM32" s="263"/>
      <c r="DN32" s="263"/>
      <c r="DO32" s="263"/>
      <c r="DP32" s="263"/>
      <c r="DQ32" s="263"/>
      <c r="DR32" s="263"/>
      <c r="DS32" s="263"/>
      <c r="DT32" s="263"/>
      <c r="DU32" s="263"/>
      <c r="DV32" s="263"/>
      <c r="DW32" s="263"/>
    </row>
    <row r="33" spans="1:127" s="265" customFormat="1" ht="26.25" customHeight="1" x14ac:dyDescent="0.2">
      <c r="A33" s="829" t="s">
        <v>10</v>
      </c>
      <c r="B33" s="830"/>
      <c r="C33" s="251" t="s">
        <v>84</v>
      </c>
      <c r="D33" s="252"/>
      <c r="E33" s="252"/>
      <c r="F33" s="252"/>
      <c r="G33" s="417"/>
      <c r="H33" s="252"/>
      <c r="I33" s="485"/>
      <c r="J33" s="485"/>
      <c r="K33" s="252"/>
      <c r="L33" s="252"/>
      <c r="M33" s="252"/>
      <c r="N33" s="252"/>
      <c r="O33" s="252"/>
      <c r="P33" s="252"/>
      <c r="Q33" s="252"/>
      <c r="R33" s="252"/>
      <c r="S33" s="252"/>
      <c r="T33" s="266"/>
      <c r="U33" s="266"/>
      <c r="V33" s="266"/>
      <c r="W33" s="266"/>
      <c r="X33" s="266"/>
      <c r="Y33" s="266"/>
      <c r="Z33" s="266"/>
      <c r="AA33" s="266"/>
      <c r="AB33" s="266"/>
      <c r="AC33" s="266"/>
      <c r="AD33" s="266"/>
      <c r="AE33" s="266"/>
      <c r="AF33" s="252"/>
      <c r="AG33" s="266"/>
      <c r="AH33" s="266"/>
      <c r="AI33" s="266"/>
      <c r="AJ33" s="266"/>
      <c r="AK33" s="266"/>
      <c r="AL33" s="266"/>
      <c r="AM33" s="266"/>
      <c r="AN33" s="266"/>
      <c r="AO33" s="266"/>
      <c r="AP33" s="266"/>
      <c r="AQ33" s="266"/>
      <c r="AR33" s="266"/>
      <c r="AS33" s="253"/>
      <c r="AT33" s="266"/>
      <c r="AU33" s="266"/>
      <c r="AV33" s="266"/>
      <c r="AW33" s="266"/>
      <c r="AX33" s="266"/>
      <c r="AY33" s="266"/>
      <c r="AZ33" s="266"/>
      <c r="BA33" s="266"/>
      <c r="BB33" s="266"/>
      <c r="BC33" s="266"/>
      <c r="BD33" s="266"/>
      <c r="BE33" s="266"/>
      <c r="BF33" s="426"/>
      <c r="BG33" s="253"/>
      <c r="BH33" s="250"/>
      <c r="BI33" s="254"/>
      <c r="BJ33" s="245"/>
      <c r="BK33" s="296"/>
      <c r="BL33" s="296"/>
      <c r="BM33" s="245"/>
      <c r="BN33" s="296"/>
      <c r="BO33" s="438"/>
      <c r="BP33" s="296"/>
      <c r="BQ33" s="296"/>
      <c r="BR33" s="296"/>
      <c r="BS33" s="438"/>
      <c r="BT33" s="296"/>
      <c r="BU33" s="296"/>
      <c r="BV33" s="296"/>
      <c r="BW33" s="438"/>
      <c r="BX33" s="296"/>
      <c r="BY33" s="296"/>
      <c r="BZ33" s="296"/>
      <c r="CA33" s="438"/>
      <c r="CB33" s="296"/>
      <c r="CC33" s="296"/>
      <c r="CD33" s="296"/>
      <c r="CE33" s="438"/>
      <c r="CF33" s="296"/>
      <c r="CG33" s="296"/>
      <c r="CH33" s="296"/>
      <c r="CI33" s="438"/>
      <c r="CJ33" s="296"/>
      <c r="CK33" s="296"/>
      <c r="CL33" s="296"/>
      <c r="CM33" s="438"/>
      <c r="CN33" s="296"/>
      <c r="CO33" s="296"/>
      <c r="CP33" s="296"/>
      <c r="CQ33" s="438"/>
      <c r="CR33" s="296"/>
      <c r="CS33" s="296"/>
      <c r="CT33" s="296"/>
      <c r="CU33" s="245"/>
      <c r="CV33" s="245"/>
      <c r="CW33" s="245"/>
      <c r="CX33" s="245"/>
      <c r="CY33" s="245"/>
      <c r="CZ33" s="245"/>
      <c r="DA33" s="245"/>
      <c r="DB33" s="245"/>
      <c r="DC33" s="245"/>
      <c r="DD33" s="247"/>
      <c r="DE33" s="247"/>
      <c r="DF33" s="263"/>
      <c r="DG33" s="263"/>
      <c r="DH33" s="263"/>
      <c r="DI33" s="263"/>
      <c r="DJ33" s="263"/>
      <c r="DK33" s="264"/>
      <c r="DL33" s="263"/>
      <c r="DM33" s="263"/>
      <c r="DN33" s="263"/>
      <c r="DO33" s="263"/>
      <c r="DP33" s="263"/>
      <c r="DQ33" s="263"/>
      <c r="DR33" s="263"/>
      <c r="DS33" s="263"/>
      <c r="DT33" s="263"/>
      <c r="DU33" s="263"/>
      <c r="DV33" s="263"/>
      <c r="DW33" s="263"/>
    </row>
    <row r="34" spans="1:127" s="268" customFormat="1" ht="48.75" customHeight="1" x14ac:dyDescent="0.2">
      <c r="A34" s="831" t="s">
        <v>11</v>
      </c>
      <c r="B34" s="824" t="s">
        <v>12</v>
      </c>
      <c r="C34" s="824" t="s">
        <v>224</v>
      </c>
      <c r="D34" s="839" t="s">
        <v>13</v>
      </c>
      <c r="E34" s="839"/>
      <c r="F34" s="839"/>
      <c r="G34" s="839"/>
      <c r="H34" s="839"/>
      <c r="I34" s="839"/>
      <c r="J34" s="839"/>
      <c r="K34" s="839"/>
      <c r="L34" s="839"/>
      <c r="M34" s="839"/>
      <c r="N34" s="839"/>
      <c r="O34" s="839"/>
      <c r="P34" s="839"/>
      <c r="Q34" s="839"/>
      <c r="R34" s="824" t="s">
        <v>24</v>
      </c>
      <c r="S34" s="840" t="s">
        <v>21</v>
      </c>
      <c r="T34" s="841"/>
      <c r="U34" s="841"/>
      <c r="V34" s="841"/>
      <c r="W34" s="841"/>
      <c r="X34" s="841"/>
      <c r="Y34" s="841"/>
      <c r="Z34" s="841"/>
      <c r="AA34" s="841"/>
      <c r="AB34" s="841"/>
      <c r="AC34" s="841"/>
      <c r="AD34" s="841"/>
      <c r="AE34" s="841"/>
      <c r="AF34" s="843" t="s">
        <v>6</v>
      </c>
      <c r="AG34" s="843"/>
      <c r="AH34" s="843"/>
      <c r="AI34" s="843"/>
      <c r="AJ34" s="843"/>
      <c r="AK34" s="843"/>
      <c r="AL34" s="843"/>
      <c r="AM34" s="843"/>
      <c r="AN34" s="843"/>
      <c r="AO34" s="843"/>
      <c r="AP34" s="843"/>
      <c r="AQ34" s="843"/>
      <c r="AR34" s="843"/>
      <c r="AS34" s="843"/>
      <c r="AT34" s="847" t="s">
        <v>40</v>
      </c>
      <c r="AU34" s="848"/>
      <c r="AV34" s="848"/>
      <c r="AW34" s="848"/>
      <c r="AX34" s="848"/>
      <c r="AY34" s="848"/>
      <c r="AZ34" s="848"/>
      <c r="BA34" s="848"/>
      <c r="BB34" s="848"/>
      <c r="BC34" s="848"/>
      <c r="BD34" s="848"/>
      <c r="BE34" s="848"/>
      <c r="BF34" s="849"/>
      <c r="BG34" s="824" t="s">
        <v>37</v>
      </c>
      <c r="BH34" s="824" t="s">
        <v>124</v>
      </c>
      <c r="BI34" s="844" t="s">
        <v>38</v>
      </c>
      <c r="BJ34" s="243"/>
      <c r="BK34" s="477"/>
      <c r="BL34" s="245"/>
      <c r="BM34" s="245"/>
      <c r="BN34" s="296"/>
      <c r="BO34" s="438"/>
      <c r="BP34" s="296"/>
      <c r="BQ34" s="296"/>
      <c r="BR34" s="296"/>
      <c r="BS34" s="438"/>
      <c r="BT34" s="296"/>
      <c r="BU34" s="296"/>
      <c r="BV34" s="296"/>
      <c r="BW34" s="438"/>
      <c r="BX34" s="296"/>
      <c r="BY34" s="296"/>
      <c r="BZ34" s="296"/>
      <c r="CA34" s="438"/>
      <c r="CB34" s="296"/>
      <c r="CC34" s="296"/>
      <c r="CD34" s="296"/>
      <c r="CE34" s="438"/>
      <c r="CF34" s="296"/>
      <c r="CG34" s="296"/>
      <c r="CH34" s="296"/>
      <c r="CI34" s="438"/>
      <c r="CJ34" s="296"/>
      <c r="CK34" s="296"/>
      <c r="CL34" s="296"/>
      <c r="CM34" s="438"/>
      <c r="CN34" s="296"/>
      <c r="CO34" s="296"/>
      <c r="CP34" s="296"/>
      <c r="CQ34" s="438"/>
      <c r="CR34" s="296"/>
      <c r="CS34" s="296"/>
      <c r="CT34" s="296"/>
      <c r="CU34" s="245"/>
      <c r="CV34" s="245"/>
      <c r="CW34" s="245"/>
      <c r="CX34" s="245"/>
      <c r="CY34" s="245"/>
      <c r="CZ34" s="245"/>
      <c r="DA34" s="245"/>
      <c r="DB34" s="245"/>
      <c r="DC34" s="245"/>
      <c r="DD34" s="267"/>
      <c r="DE34" s="267"/>
    </row>
    <row r="35" spans="1:127" s="268" customFormat="1" ht="48.75" customHeight="1" x14ac:dyDescent="0.2">
      <c r="A35" s="832"/>
      <c r="B35" s="825"/>
      <c r="C35" s="825"/>
      <c r="D35" s="836" t="s">
        <v>22</v>
      </c>
      <c r="E35" s="834" t="s">
        <v>23</v>
      </c>
      <c r="F35" s="835"/>
      <c r="G35" s="835"/>
      <c r="H35" s="835"/>
      <c r="I35" s="835"/>
      <c r="J35" s="835"/>
      <c r="K35" s="835"/>
      <c r="L35" s="835"/>
      <c r="M35" s="835"/>
      <c r="N35" s="835"/>
      <c r="O35" s="835"/>
      <c r="P35" s="835"/>
      <c r="Q35" s="835"/>
      <c r="R35" s="825"/>
      <c r="S35" s="836" t="s">
        <v>22</v>
      </c>
      <c r="T35" s="834" t="s">
        <v>23</v>
      </c>
      <c r="U35" s="835"/>
      <c r="V35" s="835"/>
      <c r="W35" s="835"/>
      <c r="X35" s="835"/>
      <c r="Y35" s="835"/>
      <c r="Z35" s="835"/>
      <c r="AA35" s="835"/>
      <c r="AB35" s="835"/>
      <c r="AC35" s="835"/>
      <c r="AD35" s="835"/>
      <c r="AE35" s="835"/>
      <c r="AF35" s="836" t="s">
        <v>22</v>
      </c>
      <c r="AG35" s="834" t="s">
        <v>23</v>
      </c>
      <c r="AH35" s="835"/>
      <c r="AI35" s="835"/>
      <c r="AJ35" s="835"/>
      <c r="AK35" s="835"/>
      <c r="AL35" s="835"/>
      <c r="AM35" s="835"/>
      <c r="AN35" s="835"/>
      <c r="AO35" s="835"/>
      <c r="AP35" s="835"/>
      <c r="AQ35" s="835"/>
      <c r="AR35" s="835"/>
      <c r="AS35" s="838"/>
      <c r="AT35" s="850"/>
      <c r="AU35" s="851"/>
      <c r="AV35" s="851"/>
      <c r="AW35" s="851"/>
      <c r="AX35" s="851"/>
      <c r="AY35" s="851"/>
      <c r="AZ35" s="851"/>
      <c r="BA35" s="851"/>
      <c r="BB35" s="851"/>
      <c r="BC35" s="851"/>
      <c r="BD35" s="851"/>
      <c r="BE35" s="851"/>
      <c r="BF35" s="852"/>
      <c r="BG35" s="825"/>
      <c r="BH35" s="825"/>
      <c r="BI35" s="845"/>
      <c r="BJ35" s="243"/>
      <c r="BK35" s="477"/>
      <c r="BL35" s="245"/>
      <c r="BM35" s="245"/>
      <c r="BN35" s="296"/>
      <c r="BO35" s="438"/>
      <c r="BP35" s="296"/>
      <c r="BQ35" s="296"/>
      <c r="BR35" s="296"/>
      <c r="BS35" s="438"/>
      <c r="BT35" s="296"/>
      <c r="BU35" s="296"/>
      <c r="BV35" s="296"/>
      <c r="BW35" s="438"/>
      <c r="BX35" s="296"/>
      <c r="BY35" s="296"/>
      <c r="BZ35" s="296"/>
      <c r="CA35" s="438"/>
      <c r="CB35" s="296"/>
      <c r="CC35" s="296"/>
      <c r="CD35" s="296"/>
      <c r="CE35" s="438"/>
      <c r="CF35" s="296"/>
      <c r="CG35" s="296"/>
      <c r="CH35" s="296"/>
      <c r="CI35" s="438"/>
      <c r="CJ35" s="296"/>
      <c r="CK35" s="296"/>
      <c r="CL35" s="296"/>
      <c r="CM35" s="438"/>
      <c r="CN35" s="296"/>
      <c r="CO35" s="296"/>
      <c r="CP35" s="296"/>
      <c r="CQ35" s="438"/>
      <c r="CR35" s="296"/>
      <c r="CS35" s="296"/>
      <c r="CT35" s="296"/>
      <c r="CU35" s="245"/>
      <c r="CV35" s="245"/>
      <c r="CW35" s="245"/>
      <c r="CX35" s="245"/>
      <c r="CY35" s="245"/>
      <c r="CZ35" s="245"/>
      <c r="DA35" s="245"/>
      <c r="DB35" s="245"/>
      <c r="DC35" s="245"/>
      <c r="DD35" s="267"/>
      <c r="DE35" s="267"/>
    </row>
    <row r="36" spans="1:127" s="271" customFormat="1" ht="28.5" customHeight="1" x14ac:dyDescent="0.2">
      <c r="A36" s="833"/>
      <c r="B36" s="826"/>
      <c r="C36" s="826"/>
      <c r="D36" s="837"/>
      <c r="E36" s="269">
        <v>1</v>
      </c>
      <c r="F36" s="269">
        <v>2</v>
      </c>
      <c r="G36" s="418">
        <v>3</v>
      </c>
      <c r="H36" s="269">
        <v>4</v>
      </c>
      <c r="I36" s="269">
        <v>5</v>
      </c>
      <c r="J36" s="269">
        <v>6</v>
      </c>
      <c r="K36" s="269">
        <v>7</v>
      </c>
      <c r="L36" s="269">
        <v>8</v>
      </c>
      <c r="M36" s="269">
        <v>9</v>
      </c>
      <c r="N36" s="269">
        <v>10</v>
      </c>
      <c r="O36" s="269">
        <v>11</v>
      </c>
      <c r="P36" s="269">
        <v>12</v>
      </c>
      <c r="Q36" s="269" t="s">
        <v>25</v>
      </c>
      <c r="R36" s="826"/>
      <c r="S36" s="837"/>
      <c r="T36" s="269">
        <v>1</v>
      </c>
      <c r="U36" s="269">
        <v>2</v>
      </c>
      <c r="V36" s="269">
        <v>3</v>
      </c>
      <c r="W36" s="269">
        <v>4</v>
      </c>
      <c r="X36" s="269">
        <v>5</v>
      </c>
      <c r="Y36" s="269">
        <v>6</v>
      </c>
      <c r="Z36" s="269">
        <v>7</v>
      </c>
      <c r="AA36" s="269">
        <v>8</v>
      </c>
      <c r="AB36" s="269">
        <v>9</v>
      </c>
      <c r="AC36" s="269">
        <v>10</v>
      </c>
      <c r="AD36" s="269">
        <v>11</v>
      </c>
      <c r="AE36" s="269">
        <v>12</v>
      </c>
      <c r="AF36" s="837"/>
      <c r="AG36" s="269">
        <v>1</v>
      </c>
      <c r="AH36" s="269">
        <v>2</v>
      </c>
      <c r="AI36" s="269">
        <v>3</v>
      </c>
      <c r="AJ36" s="269">
        <v>4</v>
      </c>
      <c r="AK36" s="448">
        <v>5</v>
      </c>
      <c r="AL36" s="269">
        <v>6</v>
      </c>
      <c r="AM36" s="269">
        <v>7</v>
      </c>
      <c r="AN36" s="269">
        <v>8</v>
      </c>
      <c r="AO36" s="269">
        <v>9</v>
      </c>
      <c r="AP36" s="269">
        <v>10</v>
      </c>
      <c r="AQ36" s="269">
        <v>11</v>
      </c>
      <c r="AR36" s="269">
        <v>12</v>
      </c>
      <c r="AS36" s="269" t="s">
        <v>16</v>
      </c>
      <c r="AT36" s="270">
        <v>1</v>
      </c>
      <c r="AU36" s="270">
        <v>2</v>
      </c>
      <c r="AV36" s="270">
        <v>3</v>
      </c>
      <c r="AW36" s="270">
        <v>4</v>
      </c>
      <c r="AX36" s="270">
        <v>5</v>
      </c>
      <c r="AY36" s="270">
        <v>6</v>
      </c>
      <c r="AZ36" s="270">
        <v>7</v>
      </c>
      <c r="BA36" s="270">
        <v>8</v>
      </c>
      <c r="BB36" s="270">
        <v>9</v>
      </c>
      <c r="BC36" s="270">
        <v>10</v>
      </c>
      <c r="BD36" s="270">
        <v>11</v>
      </c>
      <c r="BE36" s="270">
        <v>12</v>
      </c>
      <c r="BF36" s="269" t="s">
        <v>16</v>
      </c>
      <c r="BG36" s="826"/>
      <c r="BH36" s="826"/>
      <c r="BI36" s="846"/>
      <c r="BK36" s="478"/>
      <c r="BL36" s="416"/>
      <c r="BM36" s="416"/>
      <c r="BN36" s="433"/>
      <c r="BO36" s="441"/>
      <c r="BP36" s="433"/>
      <c r="BQ36" s="433"/>
      <c r="BR36" s="433"/>
      <c r="BS36" s="441"/>
      <c r="BT36" s="433"/>
      <c r="BU36" s="433"/>
      <c r="BV36" s="433"/>
      <c r="BW36" s="441"/>
      <c r="BX36" s="433"/>
      <c r="BY36" s="433"/>
      <c r="BZ36" s="433"/>
      <c r="CA36" s="441"/>
      <c r="CB36" s="433"/>
      <c r="CC36" s="433"/>
      <c r="CD36" s="433"/>
      <c r="CE36" s="441"/>
      <c r="CF36" s="433"/>
      <c r="CG36" s="433"/>
      <c r="CH36" s="433"/>
      <c r="CI36" s="441"/>
      <c r="CJ36" s="433"/>
      <c r="CK36" s="433"/>
      <c r="CL36" s="433"/>
      <c r="CM36" s="441"/>
      <c r="CN36" s="433"/>
      <c r="CO36" s="433"/>
      <c r="CP36" s="433"/>
      <c r="CQ36" s="441"/>
      <c r="CR36" s="433"/>
      <c r="CS36" s="433"/>
      <c r="CT36" s="433"/>
      <c r="CU36" s="416"/>
      <c r="CV36" s="416"/>
      <c r="CW36" s="416"/>
      <c r="CX36" s="416"/>
      <c r="CY36" s="416"/>
      <c r="CZ36" s="416"/>
      <c r="DA36" s="416"/>
      <c r="DB36" s="416"/>
      <c r="DC36" s="416"/>
      <c r="DD36" s="416"/>
      <c r="DE36" s="416"/>
    </row>
    <row r="37" spans="1:127" s="310" customFormat="1" ht="24.75" customHeight="1" x14ac:dyDescent="0.2">
      <c r="A37" s="298"/>
      <c r="B37" s="513" t="s">
        <v>216</v>
      </c>
      <c r="C37" s="299"/>
      <c r="D37" s="411"/>
      <c r="E37" s="300"/>
      <c r="F37" s="301"/>
      <c r="G37" s="420"/>
      <c r="H37" s="301"/>
      <c r="I37" s="488"/>
      <c r="J37" s="488"/>
      <c r="K37" s="301"/>
      <c r="L37" s="301"/>
      <c r="M37" s="301"/>
      <c r="N37" s="301"/>
      <c r="O37" s="301"/>
      <c r="P37" s="301"/>
      <c r="Q37" s="302"/>
      <c r="R37" s="525"/>
      <c r="S37" s="414"/>
      <c r="T37" s="311"/>
      <c r="U37" s="303"/>
      <c r="V37" s="303"/>
      <c r="W37" s="303"/>
      <c r="X37" s="303"/>
      <c r="Y37" s="303"/>
      <c r="Z37" s="303"/>
      <c r="AA37" s="303"/>
      <c r="AB37" s="303"/>
      <c r="AC37" s="303"/>
      <c r="AD37" s="303"/>
      <c r="AE37" s="303"/>
      <c r="AF37" s="275">
        <f t="shared" ref="AF37" si="183">SUM(Q37*S37)</f>
        <v>0</v>
      </c>
      <c r="AG37" s="276">
        <f t="shared" ref="AG37:AG50" si="184">T37*E37</f>
        <v>0</v>
      </c>
      <c r="AH37" s="276">
        <f t="shared" ref="AH37:AH50" si="185">U37*F37</f>
        <v>0</v>
      </c>
      <c r="AI37" s="276">
        <f t="shared" ref="AI37:AI50" si="186">V37*G37</f>
        <v>0</v>
      </c>
      <c r="AJ37" s="276">
        <f t="shared" ref="AJ37:AJ50" si="187">W37*H37</f>
        <v>0</v>
      </c>
      <c r="AK37" s="424">
        <f t="shared" ref="AK37:AK50" si="188">X37*I37</f>
        <v>0</v>
      </c>
      <c r="AL37" s="276">
        <f t="shared" ref="AL37:AL50" si="189">Y37*J37</f>
        <v>0</v>
      </c>
      <c r="AM37" s="276">
        <f t="shared" ref="AM37:AM50" si="190">Z37*K37</f>
        <v>0</v>
      </c>
      <c r="AN37" s="276">
        <f t="shared" ref="AN37:AN50" si="191">AA37*L37</f>
        <v>0</v>
      </c>
      <c r="AO37" s="276">
        <f t="shared" ref="AO37:AO50" si="192">AB37*M37</f>
        <v>0</v>
      </c>
      <c r="AP37" s="276">
        <f t="shared" ref="AP37:AP50" si="193">AC37*N37</f>
        <v>0</v>
      </c>
      <c r="AQ37" s="276">
        <f t="shared" ref="AQ37:AQ50" si="194">AD37*O37</f>
        <v>0</v>
      </c>
      <c r="AR37" s="276">
        <f t="shared" ref="AR37:AR50" si="195">AE37*P37</f>
        <v>0</v>
      </c>
      <c r="AS37" s="277">
        <f t="shared" ref="AS37:AS50" si="196">SUM(AG37:AR37)</f>
        <v>0</v>
      </c>
      <c r="AT37" s="276">
        <f t="shared" ref="AT37:AT40" si="197">SUM(AG37*4%)</f>
        <v>0</v>
      </c>
      <c r="AU37" s="276">
        <f>SUM(AH37*14%)</f>
        <v>0</v>
      </c>
      <c r="AV37" s="276">
        <f t="shared" ref="AV37:AV38" si="198">SUM(AI37*14%)</f>
        <v>0</v>
      </c>
      <c r="AW37" s="276">
        <f t="shared" ref="AW37:AW38" si="199">SUM(AJ37*14%)</f>
        <v>0</v>
      </c>
      <c r="AX37" s="276"/>
      <c r="AY37" s="276">
        <f t="shared" ref="AY37:AY38" si="200">SUM(AL37*14%)</f>
        <v>0</v>
      </c>
      <c r="AZ37" s="276">
        <f t="shared" ref="AZ37:AZ38" si="201">SUM(AM37*14%)</f>
        <v>0</v>
      </c>
      <c r="BA37" s="276">
        <f t="shared" ref="BA37" si="202">SUM(AN37*14%)</f>
        <v>0</v>
      </c>
      <c r="BB37" s="276">
        <f t="shared" ref="BB37:BB38" si="203">SUM(AO37*14%)</f>
        <v>0</v>
      </c>
      <c r="BC37" s="276">
        <f t="shared" ref="BC37:BC38" si="204">SUM(AP37*14%)</f>
        <v>0</v>
      </c>
      <c r="BD37" s="276">
        <f t="shared" ref="BD37:BD38" si="205">SUM(AQ37*14%)</f>
        <v>0</v>
      </c>
      <c r="BE37" s="276">
        <f t="shared" ref="BE37:BE38" si="206">SUM(AR37*14%)</f>
        <v>0</v>
      </c>
      <c r="BF37" s="304">
        <f t="shared" ref="BF37:BF50" si="207">SUM(AT37:BE37)</f>
        <v>0</v>
      </c>
      <c r="BG37" s="278">
        <f t="shared" ref="BG37:BG50" si="208">AF37-AS37-BF37</f>
        <v>0</v>
      </c>
      <c r="BH37" s="279">
        <f t="shared" ref="BH37:BH50" si="209">S37*D37</f>
        <v>0</v>
      </c>
      <c r="BI37" s="280">
        <f t="shared" ref="BI37:BI50" si="210">BH37-AS37-BF37</f>
        <v>0</v>
      </c>
      <c r="BJ37" s="281"/>
      <c r="BK37" s="479"/>
      <c r="BL37" s="308"/>
      <c r="BM37" s="312"/>
      <c r="BN37" s="434"/>
      <c r="BO37" s="443"/>
      <c r="BP37" s="308"/>
      <c r="BQ37" s="308"/>
      <c r="BR37" s="434"/>
      <c r="BS37" s="443"/>
      <c r="BT37" s="308"/>
      <c r="BU37" s="308"/>
      <c r="BV37" s="434"/>
      <c r="BW37" s="443"/>
      <c r="BX37" s="308"/>
      <c r="BY37" s="308"/>
      <c r="BZ37" s="434"/>
      <c r="CA37" s="443"/>
      <c r="CB37" s="308"/>
      <c r="CC37" s="308"/>
      <c r="CD37" s="434"/>
      <c r="CE37" s="443"/>
      <c r="CF37" s="308"/>
      <c r="CG37" s="308"/>
      <c r="CH37" s="434"/>
      <c r="CI37" s="443"/>
      <c r="CJ37" s="308"/>
      <c r="CK37" s="308"/>
      <c r="CL37" s="434"/>
      <c r="CM37" s="443"/>
      <c r="CN37" s="308"/>
      <c r="CO37" s="308"/>
      <c r="CP37" s="434"/>
      <c r="CQ37" s="443"/>
      <c r="CR37" s="308"/>
      <c r="CS37" s="308"/>
      <c r="CT37" s="308"/>
      <c r="CU37" s="309"/>
      <c r="CV37" s="309"/>
      <c r="CW37" s="309"/>
      <c r="CX37" s="309"/>
      <c r="CY37" s="309"/>
      <c r="CZ37" s="309"/>
      <c r="DA37" s="309"/>
      <c r="DB37" s="309"/>
      <c r="DC37" s="309"/>
      <c r="DD37" s="309"/>
      <c r="DE37" s="309"/>
    </row>
    <row r="38" spans="1:127" s="310" customFormat="1" ht="32.25" customHeight="1" x14ac:dyDescent="0.2">
      <c r="A38" s="298"/>
      <c r="B38" s="410" t="s">
        <v>113</v>
      </c>
      <c r="C38" s="299" t="s">
        <v>162</v>
      </c>
      <c r="D38" s="411">
        <v>20</v>
      </c>
      <c r="E38" s="300"/>
      <c r="F38" s="301"/>
      <c r="G38" s="420"/>
      <c r="H38" s="301"/>
      <c r="I38" s="301"/>
      <c r="J38" s="301"/>
      <c r="K38" s="301"/>
      <c r="L38" s="301">
        <v>20</v>
      </c>
      <c r="M38" s="301"/>
      <c r="N38" s="301"/>
      <c r="O38" s="301"/>
      <c r="P38" s="301"/>
      <c r="Q38" s="302">
        <f t="shared" ref="Q38:Q45" si="211">SUM(E38:P38)</f>
        <v>20</v>
      </c>
      <c r="R38" s="525" t="s">
        <v>45</v>
      </c>
      <c r="S38" s="414">
        <v>100000</v>
      </c>
      <c r="T38" s="311"/>
      <c r="U38" s="460"/>
      <c r="V38" s="460"/>
      <c r="W38" s="460"/>
      <c r="X38" s="460"/>
      <c r="Y38" s="460"/>
      <c r="Z38" s="460"/>
      <c r="AA38" s="414">
        <v>100000</v>
      </c>
      <c r="AB38" s="460"/>
      <c r="AC38" s="460"/>
      <c r="AD38" s="460"/>
      <c r="AE38" s="460"/>
      <c r="AF38" s="275">
        <f>SUM(Q38*S38)</f>
        <v>2000000</v>
      </c>
      <c r="AG38" s="424">
        <f t="shared" si="184"/>
        <v>0</v>
      </c>
      <c r="AH38" s="424">
        <f t="shared" si="185"/>
        <v>0</v>
      </c>
      <c r="AI38" s="424">
        <f t="shared" si="186"/>
        <v>0</v>
      </c>
      <c r="AJ38" s="424">
        <f t="shared" si="187"/>
        <v>0</v>
      </c>
      <c r="AK38" s="424">
        <f t="shared" si="188"/>
        <v>0</v>
      </c>
      <c r="AL38" s="424">
        <f t="shared" si="189"/>
        <v>0</v>
      </c>
      <c r="AM38" s="424">
        <f t="shared" si="190"/>
        <v>0</v>
      </c>
      <c r="AN38" s="424">
        <f t="shared" si="191"/>
        <v>2000000</v>
      </c>
      <c r="AO38" s="424">
        <f t="shared" si="192"/>
        <v>0</v>
      </c>
      <c r="AP38" s="424">
        <f t="shared" si="193"/>
        <v>0</v>
      </c>
      <c r="AQ38" s="424">
        <f t="shared" si="194"/>
        <v>0</v>
      </c>
      <c r="AR38" s="424">
        <f t="shared" si="195"/>
        <v>0</v>
      </c>
      <c r="AS38" s="425">
        <f t="shared" si="196"/>
        <v>2000000</v>
      </c>
      <c r="AT38" s="424">
        <f t="shared" si="197"/>
        <v>0</v>
      </c>
      <c r="AU38" s="424">
        <f>SUM(AH38*14%)</f>
        <v>0</v>
      </c>
      <c r="AV38" s="424">
        <f t="shared" si="198"/>
        <v>0</v>
      </c>
      <c r="AW38" s="424">
        <f t="shared" si="199"/>
        <v>0</v>
      </c>
      <c r="AX38" s="424"/>
      <c r="AY38" s="424">
        <f t="shared" si="200"/>
        <v>0</v>
      </c>
      <c r="AZ38" s="424">
        <f t="shared" si="201"/>
        <v>0</v>
      </c>
      <c r="BA38" s="424"/>
      <c r="BB38" s="424">
        <f t="shared" si="203"/>
        <v>0</v>
      </c>
      <c r="BC38" s="424">
        <f t="shared" si="204"/>
        <v>0</v>
      </c>
      <c r="BD38" s="424">
        <f t="shared" si="205"/>
        <v>0</v>
      </c>
      <c r="BE38" s="424">
        <f t="shared" si="206"/>
        <v>0</v>
      </c>
      <c r="BF38" s="350">
        <f t="shared" si="207"/>
        <v>0</v>
      </c>
      <c r="BG38" s="278">
        <f t="shared" si="208"/>
        <v>0</v>
      </c>
      <c r="BH38" s="279">
        <f t="shared" si="209"/>
        <v>2000000</v>
      </c>
      <c r="BI38" s="280">
        <f t="shared" si="210"/>
        <v>0</v>
      </c>
      <c r="BJ38" s="281">
        <f>SUM(Q38/D38)</f>
        <v>1</v>
      </c>
      <c r="BK38" s="479"/>
      <c r="BL38" s="308"/>
      <c r="BM38" s="461"/>
      <c r="BN38" s="308"/>
      <c r="BO38" s="442"/>
      <c r="BP38" s="308"/>
      <c r="BQ38" s="308"/>
      <c r="BR38" s="308"/>
      <c r="BS38" s="442"/>
      <c r="BT38" s="308"/>
      <c r="BU38" s="308"/>
      <c r="BV38" s="308"/>
      <c r="BW38" s="442"/>
      <c r="BX38" s="308"/>
      <c r="BY38" s="308"/>
      <c r="BZ38" s="308"/>
      <c r="CA38" s="442"/>
      <c r="CB38" s="308"/>
      <c r="CC38" s="308"/>
      <c r="CD38" s="308"/>
      <c r="CE38" s="442"/>
      <c r="CF38" s="308"/>
      <c r="CG38" s="308"/>
      <c r="CH38" s="308"/>
      <c r="CI38" s="442"/>
      <c r="CJ38" s="308"/>
      <c r="CK38" s="308"/>
      <c r="CL38" s="308"/>
      <c r="CM38" s="442"/>
      <c r="CN38" s="308"/>
      <c r="CO38" s="308"/>
      <c r="CP38" s="308"/>
      <c r="CQ38" s="442"/>
      <c r="CR38" s="308"/>
      <c r="CS38" s="308"/>
      <c r="CT38" s="308"/>
      <c r="CU38" s="309"/>
      <c r="CV38" s="309"/>
      <c r="CW38" s="309"/>
      <c r="CX38" s="309"/>
      <c r="CY38" s="309"/>
      <c r="CZ38" s="309"/>
      <c r="DA38" s="309"/>
      <c r="DB38" s="309"/>
      <c r="DC38" s="309"/>
      <c r="DD38" s="309"/>
      <c r="DE38" s="309"/>
    </row>
    <row r="39" spans="1:127" s="310" customFormat="1" ht="24.75" customHeight="1" x14ac:dyDescent="0.2">
      <c r="A39" s="298"/>
      <c r="B39" s="410" t="s">
        <v>43</v>
      </c>
      <c r="C39" s="299" t="s">
        <v>162</v>
      </c>
      <c r="D39" s="160">
        <v>11</v>
      </c>
      <c r="E39" s="300"/>
      <c r="F39" s="300">
        <v>6</v>
      </c>
      <c r="G39" s="420">
        <v>2</v>
      </c>
      <c r="H39" s="301">
        <v>1</v>
      </c>
      <c r="I39" s="301"/>
      <c r="J39" s="301"/>
      <c r="K39" s="301">
        <v>3</v>
      </c>
      <c r="L39" s="301"/>
      <c r="M39" s="301"/>
      <c r="N39" s="301"/>
      <c r="O39" s="301"/>
      <c r="P39" s="301"/>
      <c r="Q39" s="302">
        <v>11</v>
      </c>
      <c r="R39" s="630" t="s">
        <v>45</v>
      </c>
      <c r="S39" s="415">
        <v>1802000</v>
      </c>
      <c r="T39" s="311"/>
      <c r="U39" s="460">
        <v>430000</v>
      </c>
      <c r="V39" s="460">
        <v>2215000</v>
      </c>
      <c r="W39" s="460">
        <v>1490000</v>
      </c>
      <c r="X39" s="460"/>
      <c r="Y39" s="460"/>
      <c r="Z39" s="460">
        <v>587000</v>
      </c>
      <c r="AA39" s="460"/>
      <c r="AB39" s="460"/>
      <c r="AC39" s="460"/>
      <c r="AD39" s="460"/>
      <c r="AE39" s="460"/>
      <c r="AF39" s="275">
        <f t="shared" ref="AF39:AF50" si="212">SUM(Q39*S39)</f>
        <v>19822000</v>
      </c>
      <c r="AG39" s="449">
        <f t="shared" si="184"/>
        <v>0</v>
      </c>
      <c r="AH39" s="449">
        <f t="shared" si="185"/>
        <v>2580000</v>
      </c>
      <c r="AI39" s="449">
        <f t="shared" si="186"/>
        <v>4430000</v>
      </c>
      <c r="AJ39" s="449">
        <f t="shared" si="187"/>
        <v>1490000</v>
      </c>
      <c r="AK39" s="449">
        <f t="shared" si="188"/>
        <v>0</v>
      </c>
      <c r="AL39" s="449">
        <f t="shared" si="189"/>
        <v>0</v>
      </c>
      <c r="AM39" s="449">
        <f t="shared" si="190"/>
        <v>1761000</v>
      </c>
      <c r="AN39" s="449">
        <f t="shared" si="191"/>
        <v>0</v>
      </c>
      <c r="AO39" s="449">
        <f t="shared" si="192"/>
        <v>0</v>
      </c>
      <c r="AP39" s="449">
        <f t="shared" si="193"/>
        <v>0</v>
      </c>
      <c r="AQ39" s="449">
        <f t="shared" si="194"/>
        <v>0</v>
      </c>
      <c r="AR39" s="449">
        <f t="shared" si="195"/>
        <v>0</v>
      </c>
      <c r="AS39" s="425">
        <f t="shared" si="196"/>
        <v>10261000</v>
      </c>
      <c r="AT39" s="424">
        <f t="shared" si="197"/>
        <v>0</v>
      </c>
      <c r="AU39" s="449"/>
      <c r="AV39" s="449">
        <f t="shared" ref="AV39" si="213">AI39*T39</f>
        <v>0</v>
      </c>
      <c r="AW39" s="449"/>
      <c r="AX39" s="424">
        <f>SUM(AK39*3%)</f>
        <v>0</v>
      </c>
      <c r="AY39" s="449">
        <f t="shared" ref="AY39" si="214">AL39*W39</f>
        <v>0</v>
      </c>
      <c r="AZ39" s="449">
        <f t="shared" ref="AZ39" si="215">AM39*X39</f>
        <v>0</v>
      </c>
      <c r="BA39" s="449">
        <f t="shared" ref="BA39" si="216">AN39*Y39</f>
        <v>0</v>
      </c>
      <c r="BB39" s="449">
        <f t="shared" ref="BB39" si="217">AO39*Z39</f>
        <v>0</v>
      </c>
      <c r="BC39" s="449">
        <f t="shared" ref="BC39" si="218">AP39*AA39</f>
        <v>0</v>
      </c>
      <c r="BD39" s="449">
        <f t="shared" ref="BD39" si="219">AQ39*AB39</f>
        <v>0</v>
      </c>
      <c r="BE39" s="449">
        <f t="shared" ref="BE39" si="220">AR39*AC39</f>
        <v>0</v>
      </c>
      <c r="BF39" s="350">
        <f t="shared" si="207"/>
        <v>0</v>
      </c>
      <c r="BG39" s="278">
        <f t="shared" si="208"/>
        <v>9561000</v>
      </c>
      <c r="BH39" s="279">
        <f>S39*D39</f>
        <v>19822000</v>
      </c>
      <c r="BI39" s="280">
        <f t="shared" si="210"/>
        <v>9561000</v>
      </c>
      <c r="BJ39" s="281">
        <f>SUM(Q39/D39)</f>
        <v>1</v>
      </c>
      <c r="BK39" s="479"/>
      <c r="BL39" s="308"/>
      <c r="BM39" s="461"/>
      <c r="BN39" s="308"/>
      <c r="BO39" s="442"/>
      <c r="BP39" s="308"/>
      <c r="BQ39" s="308"/>
      <c r="BR39" s="308"/>
      <c r="BS39" s="442"/>
      <c r="BT39" s="308"/>
      <c r="BU39" s="308"/>
      <c r="BV39" s="308"/>
      <c r="BW39" s="442"/>
      <c r="BX39" s="308"/>
      <c r="BY39" s="308"/>
      <c r="BZ39" s="308"/>
      <c r="CA39" s="442"/>
      <c r="CB39" s="308"/>
      <c r="CC39" s="308"/>
      <c r="CD39" s="308"/>
      <c r="CE39" s="442"/>
      <c r="CF39" s="308"/>
      <c r="CG39" s="308"/>
      <c r="CH39" s="308"/>
      <c r="CI39" s="442"/>
      <c r="CJ39" s="308"/>
      <c r="CK39" s="308"/>
      <c r="CL39" s="308"/>
      <c r="CM39" s="442"/>
      <c r="CN39" s="308"/>
      <c r="CO39" s="308"/>
      <c r="CP39" s="308"/>
      <c r="CQ39" s="442"/>
      <c r="CR39" s="308"/>
      <c r="CS39" s="308"/>
      <c r="CT39" s="308"/>
      <c r="CU39" s="309"/>
      <c r="CV39" s="309"/>
      <c r="CW39" s="309"/>
      <c r="CX39" s="309"/>
      <c r="CY39" s="309"/>
      <c r="CZ39" s="309"/>
      <c r="DA39" s="309"/>
      <c r="DB39" s="309"/>
      <c r="DC39" s="309"/>
      <c r="DD39" s="309"/>
      <c r="DE39" s="309"/>
    </row>
    <row r="40" spans="1:127" s="310" customFormat="1" ht="32.25" customHeight="1" x14ac:dyDescent="0.2">
      <c r="A40" s="298"/>
      <c r="B40" s="410" t="s">
        <v>203</v>
      </c>
      <c r="C40" s="299" t="s">
        <v>162</v>
      </c>
      <c r="D40" s="160">
        <v>2</v>
      </c>
      <c r="E40" s="300"/>
      <c r="F40" s="300">
        <v>2</v>
      </c>
      <c r="G40" s="301"/>
      <c r="H40" s="301"/>
      <c r="I40" s="301"/>
      <c r="J40" s="301"/>
      <c r="K40" s="301"/>
      <c r="L40" s="301"/>
      <c r="M40" s="301"/>
      <c r="N40" s="301"/>
      <c r="O40" s="301"/>
      <c r="P40" s="301"/>
      <c r="Q40" s="302">
        <f t="shared" si="211"/>
        <v>2</v>
      </c>
      <c r="R40" s="630" t="s">
        <v>45</v>
      </c>
      <c r="S40" s="414">
        <v>7451000</v>
      </c>
      <c r="T40" s="311"/>
      <c r="U40" s="460">
        <v>7283380</v>
      </c>
      <c r="V40" s="460"/>
      <c r="W40" s="460"/>
      <c r="X40" s="460"/>
      <c r="Y40" s="460"/>
      <c r="Z40" s="460"/>
      <c r="AA40" s="460"/>
      <c r="AB40" s="460"/>
      <c r="AC40" s="460"/>
      <c r="AD40" s="460"/>
      <c r="AE40" s="460"/>
      <c r="AF40" s="275">
        <f t="shared" si="212"/>
        <v>14902000</v>
      </c>
      <c r="AG40" s="424">
        <f t="shared" si="184"/>
        <v>0</v>
      </c>
      <c r="AH40" s="424">
        <f t="shared" si="185"/>
        <v>14566760</v>
      </c>
      <c r="AI40" s="424">
        <f t="shared" si="186"/>
        <v>0</v>
      </c>
      <c r="AJ40" s="424">
        <f t="shared" si="187"/>
        <v>0</v>
      </c>
      <c r="AK40" s="424">
        <f t="shared" si="188"/>
        <v>0</v>
      </c>
      <c r="AL40" s="424">
        <f t="shared" si="189"/>
        <v>0</v>
      </c>
      <c r="AM40" s="424">
        <f t="shared" si="190"/>
        <v>0</v>
      </c>
      <c r="AN40" s="424">
        <f t="shared" si="191"/>
        <v>0</v>
      </c>
      <c r="AO40" s="424">
        <f t="shared" si="192"/>
        <v>0</v>
      </c>
      <c r="AP40" s="424">
        <f t="shared" si="193"/>
        <v>0</v>
      </c>
      <c r="AQ40" s="424">
        <f t="shared" si="194"/>
        <v>0</v>
      </c>
      <c r="AR40" s="424">
        <f t="shared" si="195"/>
        <v>0</v>
      </c>
      <c r="AS40" s="425">
        <f t="shared" si="196"/>
        <v>14566760</v>
      </c>
      <c r="AT40" s="424">
        <f t="shared" si="197"/>
        <v>0</v>
      </c>
      <c r="AU40" s="424"/>
      <c r="AV40" s="424">
        <f t="shared" ref="AV40:AV48" si="221">SUM(AI40*14%)</f>
        <v>0</v>
      </c>
      <c r="AW40" s="424">
        <f t="shared" ref="AW40:AW48" si="222">SUM(AJ40*14%)</f>
        <v>0</v>
      </c>
      <c r="AX40" s="424">
        <f>SUM(AK40*3%)</f>
        <v>0</v>
      </c>
      <c r="AY40" s="424">
        <f t="shared" ref="AY40:AY48" si="223">SUM(AL40*14%)</f>
        <v>0</v>
      </c>
      <c r="AZ40" s="424">
        <f t="shared" ref="AZ40:AZ48" si="224">SUM(AM40*14%)</f>
        <v>0</v>
      </c>
      <c r="BA40" s="424">
        <f t="shared" ref="BA40:BA48" si="225">SUM(AN40*14%)</f>
        <v>0</v>
      </c>
      <c r="BB40" s="424">
        <f t="shared" ref="BB40:BB48" si="226">SUM(AO40*14%)</f>
        <v>0</v>
      </c>
      <c r="BC40" s="424">
        <f t="shared" ref="BC40:BC48" si="227">SUM(AP40*14%)</f>
        <v>0</v>
      </c>
      <c r="BD40" s="424">
        <f t="shared" ref="BD40:BD48" si="228">SUM(AQ40*14%)</f>
        <v>0</v>
      </c>
      <c r="BE40" s="424">
        <f t="shared" ref="BE40:BE48" si="229">SUM(AR40*14%)</f>
        <v>0</v>
      </c>
      <c r="BF40" s="350">
        <f t="shared" si="207"/>
        <v>0</v>
      </c>
      <c r="BG40" s="278">
        <f t="shared" si="208"/>
        <v>335240</v>
      </c>
      <c r="BH40" s="279">
        <f t="shared" si="209"/>
        <v>14902000</v>
      </c>
      <c r="BI40" s="280">
        <f t="shared" si="210"/>
        <v>335240</v>
      </c>
      <c r="BJ40" s="281">
        <f t="shared" ref="BJ40:BJ49" si="230">SUM(Q40/D40)</f>
        <v>1</v>
      </c>
      <c r="BK40" s="479"/>
      <c r="BL40" s="308"/>
      <c r="BM40" s="461"/>
      <c r="BN40" s="308"/>
      <c r="BO40" s="442"/>
      <c r="BP40" s="308"/>
      <c r="BQ40" s="308"/>
      <c r="BR40" s="308"/>
      <c r="BS40" s="442"/>
      <c r="BT40" s="308"/>
      <c r="BU40" s="308"/>
      <c r="BV40" s="308"/>
      <c r="BW40" s="442"/>
      <c r="BX40" s="308"/>
      <c r="BY40" s="308"/>
      <c r="BZ40" s="308"/>
      <c r="CA40" s="442"/>
      <c r="CB40" s="308"/>
      <c r="CC40" s="308"/>
      <c r="CD40" s="308"/>
      <c r="CE40" s="442"/>
      <c r="CF40" s="308"/>
      <c r="CG40" s="308"/>
      <c r="CH40" s="308"/>
      <c r="CI40" s="442"/>
      <c r="CJ40" s="308"/>
      <c r="CK40" s="308"/>
      <c r="CL40" s="308"/>
      <c r="CM40" s="442"/>
      <c r="CN40" s="308"/>
      <c r="CO40" s="308"/>
      <c r="CP40" s="308"/>
      <c r="CQ40" s="442"/>
      <c r="CR40" s="308"/>
      <c r="CS40" s="308"/>
      <c r="CT40" s="308"/>
      <c r="CU40" s="309"/>
      <c r="CV40" s="309"/>
      <c r="CW40" s="309"/>
      <c r="CX40" s="309"/>
      <c r="CY40" s="309"/>
      <c r="CZ40" s="309"/>
      <c r="DA40" s="309"/>
      <c r="DB40" s="309"/>
      <c r="DC40" s="309"/>
      <c r="DD40" s="309"/>
      <c r="DE40" s="309"/>
    </row>
    <row r="41" spans="1:127" s="310" customFormat="1" ht="24.75" customHeight="1" x14ac:dyDescent="0.2">
      <c r="A41" s="298"/>
      <c r="B41" s="513" t="s">
        <v>217</v>
      </c>
      <c r="C41" s="299"/>
      <c r="D41" s="411"/>
      <c r="E41" s="411"/>
      <c r="F41" s="301"/>
      <c r="G41" s="420"/>
      <c r="H41" s="301"/>
      <c r="I41" s="301"/>
      <c r="J41" s="301"/>
      <c r="K41" s="301"/>
      <c r="L41" s="301"/>
      <c r="M41" s="301"/>
      <c r="N41" s="301"/>
      <c r="O41" s="301"/>
      <c r="P41" s="301"/>
      <c r="Q41" s="302"/>
      <c r="R41" s="525"/>
      <c r="S41" s="415"/>
      <c r="T41" s="311"/>
      <c r="U41" s="460"/>
      <c r="V41" s="460"/>
      <c r="W41" s="460"/>
      <c r="X41" s="460"/>
      <c r="Y41" s="460"/>
      <c r="Z41" s="460"/>
      <c r="AA41" s="460"/>
      <c r="AB41" s="460"/>
      <c r="AC41" s="460"/>
      <c r="AD41" s="460"/>
      <c r="AE41" s="460"/>
      <c r="AF41" s="275">
        <f t="shared" si="212"/>
        <v>0</v>
      </c>
      <c r="AG41" s="424">
        <f t="shared" si="184"/>
        <v>0</v>
      </c>
      <c r="AH41" s="424">
        <f t="shared" si="185"/>
        <v>0</v>
      </c>
      <c r="AI41" s="424">
        <f t="shared" si="186"/>
        <v>0</v>
      </c>
      <c r="AJ41" s="424">
        <f t="shared" si="187"/>
        <v>0</v>
      </c>
      <c r="AK41" s="424">
        <f t="shared" si="188"/>
        <v>0</v>
      </c>
      <c r="AL41" s="424">
        <f t="shared" si="189"/>
        <v>0</v>
      </c>
      <c r="AM41" s="424">
        <f t="shared" si="190"/>
        <v>0</v>
      </c>
      <c r="AN41" s="424">
        <f t="shared" si="191"/>
        <v>0</v>
      </c>
      <c r="AO41" s="424">
        <f t="shared" si="192"/>
        <v>0</v>
      </c>
      <c r="AP41" s="424">
        <f t="shared" si="193"/>
        <v>0</v>
      </c>
      <c r="AQ41" s="424">
        <f t="shared" si="194"/>
        <v>0</v>
      </c>
      <c r="AR41" s="424">
        <f t="shared" si="195"/>
        <v>0</v>
      </c>
      <c r="AS41" s="425">
        <f t="shared" si="196"/>
        <v>0</v>
      </c>
      <c r="AT41" s="424">
        <f>SUM(AG41*4%)</f>
        <v>0</v>
      </c>
      <c r="AU41" s="424">
        <f t="shared" ref="AU41:AU48" si="231">SUM(AH41*14%)</f>
        <v>0</v>
      </c>
      <c r="AV41" s="424">
        <f t="shared" si="221"/>
        <v>0</v>
      </c>
      <c r="AW41" s="424">
        <f t="shared" si="222"/>
        <v>0</v>
      </c>
      <c r="AX41" s="424">
        <f>SUM(AK41*3%)</f>
        <v>0</v>
      </c>
      <c r="AY41" s="424">
        <f t="shared" si="223"/>
        <v>0</v>
      </c>
      <c r="AZ41" s="424">
        <f t="shared" si="224"/>
        <v>0</v>
      </c>
      <c r="BA41" s="424">
        <f t="shared" si="225"/>
        <v>0</v>
      </c>
      <c r="BB41" s="424">
        <f t="shared" si="226"/>
        <v>0</v>
      </c>
      <c r="BC41" s="424">
        <f t="shared" si="227"/>
        <v>0</v>
      </c>
      <c r="BD41" s="424">
        <f t="shared" si="228"/>
        <v>0</v>
      </c>
      <c r="BE41" s="424">
        <f t="shared" si="229"/>
        <v>0</v>
      </c>
      <c r="BF41" s="350">
        <f t="shared" si="207"/>
        <v>0</v>
      </c>
      <c r="BG41" s="278">
        <f t="shared" si="208"/>
        <v>0</v>
      </c>
      <c r="BH41" s="279">
        <f t="shared" si="209"/>
        <v>0</v>
      </c>
      <c r="BI41" s="280">
        <f t="shared" si="210"/>
        <v>0</v>
      </c>
      <c r="BJ41" s="281"/>
      <c r="BK41" s="479"/>
      <c r="BL41" s="308"/>
      <c r="BM41" s="461"/>
      <c r="BN41" s="308"/>
      <c r="BO41" s="442"/>
      <c r="BP41" s="308"/>
      <c r="BQ41" s="308"/>
      <c r="BR41" s="308"/>
      <c r="BS41" s="442"/>
      <c r="BT41" s="308"/>
      <c r="BU41" s="308"/>
      <c r="BV41" s="308"/>
      <c r="BW41" s="442"/>
      <c r="BX41" s="308"/>
      <c r="BY41" s="308"/>
      <c r="BZ41" s="308"/>
      <c r="CA41" s="442"/>
      <c r="CB41" s="308"/>
      <c r="CC41" s="308"/>
      <c r="CD41" s="308"/>
      <c r="CE41" s="442"/>
      <c r="CF41" s="308"/>
      <c r="CG41" s="308"/>
      <c r="CH41" s="308"/>
      <c r="CI41" s="442"/>
      <c r="CJ41" s="308"/>
      <c r="CK41" s="308"/>
      <c r="CL41" s="308"/>
      <c r="CM41" s="442"/>
      <c r="CN41" s="308"/>
      <c r="CO41" s="308"/>
      <c r="CP41" s="308"/>
      <c r="CQ41" s="442"/>
      <c r="CR41" s="308"/>
      <c r="CS41" s="308"/>
      <c r="CT41" s="308"/>
      <c r="CU41" s="309"/>
      <c r="CV41" s="309"/>
      <c r="CW41" s="309"/>
      <c r="CX41" s="309"/>
      <c r="CY41" s="309"/>
      <c r="CZ41" s="309"/>
      <c r="DA41" s="309"/>
      <c r="DB41" s="309"/>
      <c r="DC41" s="309"/>
      <c r="DD41" s="309"/>
      <c r="DE41" s="309"/>
    </row>
    <row r="42" spans="1:127" s="310" customFormat="1" ht="24.75" customHeight="1" x14ac:dyDescent="0.2">
      <c r="A42" s="298"/>
      <c r="B42" s="410" t="s">
        <v>112</v>
      </c>
      <c r="C42" s="299" t="s">
        <v>162</v>
      </c>
      <c r="D42" s="411">
        <v>6</v>
      </c>
      <c r="E42" s="411"/>
      <c r="F42" s="301"/>
      <c r="G42" s="420"/>
      <c r="H42" s="301"/>
      <c r="I42" s="301"/>
      <c r="J42" s="301">
        <v>6</v>
      </c>
      <c r="K42" s="301"/>
      <c r="L42" s="301"/>
      <c r="M42" s="301"/>
      <c r="N42" s="301"/>
      <c r="O42" s="301"/>
      <c r="P42" s="301"/>
      <c r="Q42" s="302">
        <f t="shared" si="211"/>
        <v>6</v>
      </c>
      <c r="R42" s="525" t="s">
        <v>110</v>
      </c>
      <c r="S42" s="415">
        <v>65000</v>
      </c>
      <c r="T42" s="311"/>
      <c r="U42" s="460"/>
      <c r="V42" s="460"/>
      <c r="W42" s="460"/>
      <c r="X42" s="460"/>
      <c r="Y42" s="460">
        <v>62000</v>
      </c>
      <c r="Z42" s="460"/>
      <c r="AA42" s="460"/>
      <c r="AB42" s="460"/>
      <c r="AC42" s="460"/>
      <c r="AD42" s="460"/>
      <c r="AE42" s="460"/>
      <c r="AF42" s="275">
        <f t="shared" si="212"/>
        <v>390000</v>
      </c>
      <c r="AG42" s="424">
        <f t="shared" si="184"/>
        <v>0</v>
      </c>
      <c r="AH42" s="424">
        <f t="shared" si="185"/>
        <v>0</v>
      </c>
      <c r="AI42" s="424">
        <f t="shared" si="186"/>
        <v>0</v>
      </c>
      <c r="AJ42" s="424">
        <f t="shared" si="187"/>
        <v>0</v>
      </c>
      <c r="AK42" s="424">
        <f t="shared" si="188"/>
        <v>0</v>
      </c>
      <c r="AL42" s="424">
        <f t="shared" si="189"/>
        <v>372000</v>
      </c>
      <c r="AM42" s="424">
        <f t="shared" si="190"/>
        <v>0</v>
      </c>
      <c r="AN42" s="424">
        <f t="shared" si="191"/>
        <v>0</v>
      </c>
      <c r="AO42" s="424">
        <f t="shared" si="192"/>
        <v>0</v>
      </c>
      <c r="AP42" s="424">
        <f t="shared" si="193"/>
        <v>0</v>
      </c>
      <c r="AQ42" s="424">
        <f t="shared" si="194"/>
        <v>0</v>
      </c>
      <c r="AR42" s="424">
        <f t="shared" si="195"/>
        <v>0</v>
      </c>
      <c r="AS42" s="425">
        <f t="shared" si="196"/>
        <v>372000</v>
      </c>
      <c r="AT42" s="424">
        <f t="shared" ref="AT42:AT44" si="232">SUM(AG42*4%)</f>
        <v>0</v>
      </c>
      <c r="AU42" s="424">
        <f t="shared" si="231"/>
        <v>0</v>
      </c>
      <c r="AV42" s="424">
        <f t="shared" si="221"/>
        <v>0</v>
      </c>
      <c r="AW42" s="424">
        <f t="shared" si="222"/>
        <v>0</v>
      </c>
      <c r="AX42" s="424">
        <f>SUM(AK42*3%)</f>
        <v>0</v>
      </c>
      <c r="AY42" s="424"/>
      <c r="AZ42" s="424">
        <f t="shared" si="224"/>
        <v>0</v>
      </c>
      <c r="BA42" s="424">
        <f t="shared" si="225"/>
        <v>0</v>
      </c>
      <c r="BB42" s="424">
        <f t="shared" si="226"/>
        <v>0</v>
      </c>
      <c r="BC42" s="424">
        <f t="shared" si="227"/>
        <v>0</v>
      </c>
      <c r="BD42" s="424">
        <f t="shared" si="228"/>
        <v>0</v>
      </c>
      <c r="BE42" s="424">
        <f t="shared" si="229"/>
        <v>0</v>
      </c>
      <c r="BF42" s="350">
        <f t="shared" si="207"/>
        <v>0</v>
      </c>
      <c r="BG42" s="278">
        <f t="shared" si="208"/>
        <v>18000</v>
      </c>
      <c r="BH42" s="279">
        <f t="shared" si="209"/>
        <v>390000</v>
      </c>
      <c r="BI42" s="280">
        <f t="shared" si="210"/>
        <v>18000</v>
      </c>
      <c r="BJ42" s="281">
        <f t="shared" si="230"/>
        <v>1</v>
      </c>
      <c r="BK42" s="479"/>
      <c r="BL42" s="308"/>
      <c r="BM42" s="461"/>
      <c r="BN42" s="308"/>
      <c r="BO42" s="442"/>
      <c r="BP42" s="308"/>
      <c r="BQ42" s="308"/>
      <c r="BR42" s="308"/>
      <c r="BS42" s="442"/>
      <c r="BT42" s="308"/>
      <c r="BU42" s="308"/>
      <c r="BV42" s="308"/>
      <c r="BW42" s="442"/>
      <c r="BX42" s="308"/>
      <c r="BY42" s="308"/>
      <c r="BZ42" s="308"/>
      <c r="CA42" s="442"/>
      <c r="CB42" s="308"/>
      <c r="CC42" s="308"/>
      <c r="CD42" s="308"/>
      <c r="CE42" s="442"/>
      <c r="CF42" s="308"/>
      <c r="CG42" s="308"/>
      <c r="CH42" s="308"/>
      <c r="CI42" s="442"/>
      <c r="CJ42" s="308"/>
      <c r="CK42" s="308"/>
      <c r="CL42" s="308"/>
      <c r="CM42" s="442"/>
      <c r="CN42" s="308"/>
      <c r="CO42" s="308"/>
      <c r="CP42" s="308"/>
      <c r="CQ42" s="442"/>
      <c r="CR42" s="308"/>
      <c r="CS42" s="308"/>
      <c r="CT42" s="308"/>
      <c r="CU42" s="309"/>
      <c r="CV42" s="309"/>
      <c r="CW42" s="309"/>
      <c r="CX42" s="309"/>
      <c r="CY42" s="309"/>
      <c r="CZ42" s="309"/>
      <c r="DA42" s="309"/>
      <c r="DB42" s="309"/>
      <c r="DC42" s="309"/>
      <c r="DD42" s="309"/>
      <c r="DE42" s="309"/>
    </row>
    <row r="43" spans="1:127" s="310" customFormat="1" ht="24.75" customHeight="1" x14ac:dyDescent="0.2">
      <c r="A43" s="298"/>
      <c r="B43" s="410" t="s">
        <v>105</v>
      </c>
      <c r="C43" s="299" t="s">
        <v>162</v>
      </c>
      <c r="D43" s="411">
        <v>1</v>
      </c>
      <c r="E43" s="411"/>
      <c r="F43" s="301"/>
      <c r="G43" s="420"/>
      <c r="H43" s="301"/>
      <c r="I43" s="301"/>
      <c r="J43" s="301"/>
      <c r="K43" s="301"/>
      <c r="L43" s="301"/>
      <c r="M43" s="301"/>
      <c r="N43" s="301"/>
      <c r="O43" s="301"/>
      <c r="P43" s="301"/>
      <c r="Q43" s="302">
        <f t="shared" si="211"/>
        <v>0</v>
      </c>
      <c r="R43" s="525" t="s">
        <v>18</v>
      </c>
      <c r="S43" s="414">
        <v>1200</v>
      </c>
      <c r="T43" s="311"/>
      <c r="U43" s="460"/>
      <c r="V43" s="460"/>
      <c r="W43" s="460"/>
      <c r="X43" s="460"/>
      <c r="Y43" s="460"/>
      <c r="Z43" s="460"/>
      <c r="AA43" s="460"/>
      <c r="AB43" s="460"/>
      <c r="AC43" s="460"/>
      <c r="AD43" s="460"/>
      <c r="AE43" s="460"/>
      <c r="AF43" s="275">
        <f t="shared" si="212"/>
        <v>0</v>
      </c>
      <c r="AG43" s="424">
        <f t="shared" si="184"/>
        <v>0</v>
      </c>
      <c r="AH43" s="424">
        <f t="shared" si="185"/>
        <v>0</v>
      </c>
      <c r="AI43" s="424">
        <f t="shared" si="186"/>
        <v>0</v>
      </c>
      <c r="AJ43" s="424">
        <f t="shared" si="187"/>
        <v>0</v>
      </c>
      <c r="AK43" s="424">
        <f t="shared" si="188"/>
        <v>0</v>
      </c>
      <c r="AL43" s="424">
        <f t="shared" si="189"/>
        <v>0</v>
      </c>
      <c r="AM43" s="424">
        <f t="shared" si="190"/>
        <v>0</v>
      </c>
      <c r="AN43" s="424">
        <f t="shared" si="191"/>
        <v>0</v>
      </c>
      <c r="AO43" s="424">
        <f t="shared" si="192"/>
        <v>0</v>
      </c>
      <c r="AP43" s="424">
        <f t="shared" si="193"/>
        <v>0</v>
      </c>
      <c r="AQ43" s="424">
        <f t="shared" si="194"/>
        <v>0</v>
      </c>
      <c r="AR43" s="424">
        <f t="shared" si="195"/>
        <v>0</v>
      </c>
      <c r="AS43" s="425">
        <f t="shared" si="196"/>
        <v>0</v>
      </c>
      <c r="AT43" s="424">
        <f t="shared" si="232"/>
        <v>0</v>
      </c>
      <c r="AU43" s="424">
        <f t="shared" si="231"/>
        <v>0</v>
      </c>
      <c r="AV43" s="424">
        <f t="shared" si="221"/>
        <v>0</v>
      </c>
      <c r="AW43" s="424">
        <f t="shared" si="222"/>
        <v>0</v>
      </c>
      <c r="AX43" s="424">
        <f t="shared" ref="AX43" si="233">SUM(AK43*14%)</f>
        <v>0</v>
      </c>
      <c r="AY43" s="424">
        <f t="shared" si="223"/>
        <v>0</v>
      </c>
      <c r="AZ43" s="424">
        <f t="shared" si="224"/>
        <v>0</v>
      </c>
      <c r="BA43" s="424">
        <f t="shared" si="225"/>
        <v>0</v>
      </c>
      <c r="BB43" s="424">
        <f t="shared" si="226"/>
        <v>0</v>
      </c>
      <c r="BC43" s="424">
        <f t="shared" si="227"/>
        <v>0</v>
      </c>
      <c r="BD43" s="424">
        <f t="shared" si="228"/>
        <v>0</v>
      </c>
      <c r="BE43" s="424">
        <f t="shared" si="229"/>
        <v>0</v>
      </c>
      <c r="BF43" s="350">
        <f t="shared" si="207"/>
        <v>0</v>
      </c>
      <c r="BG43" s="278">
        <f t="shared" si="208"/>
        <v>0</v>
      </c>
      <c r="BH43" s="279">
        <f t="shared" si="209"/>
        <v>1200</v>
      </c>
      <c r="BI43" s="280">
        <f t="shared" si="210"/>
        <v>1200</v>
      </c>
      <c r="BJ43" s="281">
        <f t="shared" si="230"/>
        <v>0</v>
      </c>
      <c r="BK43" s="479"/>
      <c r="BL43" s="308"/>
      <c r="BM43" s="461"/>
      <c r="BN43" s="308"/>
      <c r="BO43" s="442"/>
      <c r="BP43" s="308"/>
      <c r="BQ43" s="308"/>
      <c r="BR43" s="308"/>
      <c r="BS43" s="442"/>
      <c r="BT43" s="308"/>
      <c r="BU43" s="308"/>
      <c r="BV43" s="308"/>
      <c r="BW43" s="442"/>
      <c r="BX43" s="308"/>
      <c r="BY43" s="308"/>
      <c r="BZ43" s="308"/>
      <c r="CA43" s="442"/>
      <c r="CB43" s="308"/>
      <c r="CC43" s="308"/>
      <c r="CD43" s="308"/>
      <c r="CE43" s="442"/>
      <c r="CF43" s="308"/>
      <c r="CG43" s="308"/>
      <c r="CH43" s="308"/>
      <c r="CI43" s="442"/>
      <c r="CJ43" s="308"/>
      <c r="CK43" s="308"/>
      <c r="CL43" s="308"/>
      <c r="CM43" s="442"/>
      <c r="CN43" s="308"/>
      <c r="CO43" s="308"/>
      <c r="CP43" s="308"/>
      <c r="CQ43" s="442"/>
      <c r="CR43" s="308"/>
      <c r="CS43" s="308"/>
      <c r="CT43" s="308"/>
      <c r="CU43" s="309"/>
      <c r="CV43" s="309"/>
      <c r="CW43" s="309"/>
      <c r="CX43" s="309"/>
      <c r="CY43" s="309"/>
      <c r="CZ43" s="309"/>
      <c r="DA43" s="309"/>
      <c r="DB43" s="309"/>
      <c r="DC43" s="309"/>
      <c r="DD43" s="309"/>
      <c r="DE43" s="309"/>
    </row>
    <row r="44" spans="1:127" s="310" customFormat="1" ht="24.75" customHeight="1" x14ac:dyDescent="0.2">
      <c r="A44" s="298"/>
      <c r="B44" s="513" t="s">
        <v>218</v>
      </c>
      <c r="C44" s="299"/>
      <c r="D44" s="411"/>
      <c r="E44" s="411"/>
      <c r="F44" s="301"/>
      <c r="G44" s="420"/>
      <c r="H44" s="301"/>
      <c r="I44" s="301"/>
      <c r="J44" s="301"/>
      <c r="K44" s="301"/>
      <c r="L44" s="301"/>
      <c r="M44" s="301"/>
      <c r="N44" s="301"/>
      <c r="O44" s="301"/>
      <c r="P44" s="301"/>
      <c r="Q44" s="302"/>
      <c r="R44" s="525"/>
      <c r="S44" s="414"/>
      <c r="T44" s="311"/>
      <c r="U44" s="460"/>
      <c r="V44" s="460"/>
      <c r="W44" s="460"/>
      <c r="X44" s="460"/>
      <c r="Y44" s="460"/>
      <c r="Z44" s="460"/>
      <c r="AA44" s="460"/>
      <c r="AB44" s="460"/>
      <c r="AC44" s="460"/>
      <c r="AD44" s="460"/>
      <c r="AE44" s="460"/>
      <c r="AF44" s="275">
        <f t="shared" si="212"/>
        <v>0</v>
      </c>
      <c r="AG44" s="424">
        <f t="shared" si="184"/>
        <v>0</v>
      </c>
      <c r="AH44" s="424">
        <f t="shared" si="185"/>
        <v>0</v>
      </c>
      <c r="AI44" s="424">
        <f t="shared" si="186"/>
        <v>0</v>
      </c>
      <c r="AJ44" s="424">
        <f t="shared" si="187"/>
        <v>0</v>
      </c>
      <c r="AK44" s="424">
        <f t="shared" si="188"/>
        <v>0</v>
      </c>
      <c r="AL44" s="424">
        <f t="shared" si="189"/>
        <v>0</v>
      </c>
      <c r="AM44" s="424">
        <f t="shared" si="190"/>
        <v>0</v>
      </c>
      <c r="AN44" s="424">
        <f t="shared" si="191"/>
        <v>0</v>
      </c>
      <c r="AO44" s="424">
        <f t="shared" si="192"/>
        <v>0</v>
      </c>
      <c r="AP44" s="424">
        <f t="shared" si="193"/>
        <v>0</v>
      </c>
      <c r="AQ44" s="424">
        <f t="shared" si="194"/>
        <v>0</v>
      </c>
      <c r="AR44" s="424">
        <f t="shared" si="195"/>
        <v>0</v>
      </c>
      <c r="AS44" s="425">
        <f t="shared" si="196"/>
        <v>0</v>
      </c>
      <c r="AT44" s="424">
        <f t="shared" si="232"/>
        <v>0</v>
      </c>
      <c r="AU44" s="424">
        <f t="shared" si="231"/>
        <v>0</v>
      </c>
      <c r="AV44" s="424">
        <f t="shared" si="221"/>
        <v>0</v>
      </c>
      <c r="AW44" s="424">
        <f t="shared" si="222"/>
        <v>0</v>
      </c>
      <c r="AX44" s="424">
        <f>SUM(AK44*3%)</f>
        <v>0</v>
      </c>
      <c r="AY44" s="424">
        <f t="shared" si="223"/>
        <v>0</v>
      </c>
      <c r="AZ44" s="424">
        <f t="shared" si="224"/>
        <v>0</v>
      </c>
      <c r="BA44" s="424">
        <f t="shared" si="225"/>
        <v>0</v>
      </c>
      <c r="BB44" s="424">
        <f t="shared" si="226"/>
        <v>0</v>
      </c>
      <c r="BC44" s="424">
        <f t="shared" si="227"/>
        <v>0</v>
      </c>
      <c r="BD44" s="424">
        <f t="shared" si="228"/>
        <v>0</v>
      </c>
      <c r="BE44" s="424">
        <f t="shared" si="229"/>
        <v>0</v>
      </c>
      <c r="BF44" s="350">
        <f t="shared" si="207"/>
        <v>0</v>
      </c>
      <c r="BG44" s="278">
        <f t="shared" si="208"/>
        <v>0</v>
      </c>
      <c r="BH44" s="279">
        <f t="shared" si="209"/>
        <v>0</v>
      </c>
      <c r="BI44" s="280">
        <f t="shared" si="210"/>
        <v>0</v>
      </c>
      <c r="BJ44" s="281"/>
      <c r="BK44" s="479"/>
      <c r="BL44" s="308"/>
      <c r="BM44" s="461"/>
      <c r="BN44" s="308"/>
      <c r="BO44" s="442"/>
      <c r="BP44" s="308"/>
      <c r="BQ44" s="308"/>
      <c r="BR44" s="308"/>
      <c r="BS44" s="442"/>
      <c r="BT44" s="308"/>
      <c r="BU44" s="308"/>
      <c r="BV44" s="308"/>
      <c r="BW44" s="442"/>
      <c r="BX44" s="308"/>
      <c r="BY44" s="308"/>
      <c r="BZ44" s="308"/>
      <c r="CA44" s="442"/>
      <c r="CB44" s="308"/>
      <c r="CC44" s="308"/>
      <c r="CD44" s="308"/>
      <c r="CE44" s="442"/>
      <c r="CF44" s="308"/>
      <c r="CG44" s="308"/>
      <c r="CH44" s="308"/>
      <c r="CI44" s="442"/>
      <c r="CJ44" s="308"/>
      <c r="CK44" s="308"/>
      <c r="CL44" s="308"/>
      <c r="CM44" s="442"/>
      <c r="CN44" s="308"/>
      <c r="CO44" s="308"/>
      <c r="CP44" s="308"/>
      <c r="CQ44" s="442"/>
      <c r="CR44" s="308"/>
      <c r="CS44" s="308"/>
      <c r="CT44" s="308"/>
      <c r="CU44" s="309"/>
      <c r="CV44" s="309"/>
      <c r="CW44" s="309"/>
      <c r="CX44" s="309"/>
      <c r="CY44" s="309"/>
      <c r="CZ44" s="309"/>
      <c r="DA44" s="309"/>
      <c r="DB44" s="309"/>
      <c r="DC44" s="309"/>
      <c r="DD44" s="309"/>
      <c r="DE44" s="309"/>
    </row>
    <row r="45" spans="1:127" s="310" customFormat="1" ht="32.25" customHeight="1" x14ac:dyDescent="0.2">
      <c r="A45" s="298"/>
      <c r="B45" s="410" t="s">
        <v>219</v>
      </c>
      <c r="C45" s="299" t="s">
        <v>162</v>
      </c>
      <c r="D45" s="160">
        <v>2</v>
      </c>
      <c r="E45" s="160">
        <v>2</v>
      </c>
      <c r="F45" s="301"/>
      <c r="G45" s="420"/>
      <c r="H45" s="301"/>
      <c r="I45" s="301"/>
      <c r="J45" s="301"/>
      <c r="K45" s="301"/>
      <c r="L45" s="301"/>
      <c r="M45" s="301"/>
      <c r="N45" s="301"/>
      <c r="O45" s="301"/>
      <c r="P45" s="301"/>
      <c r="Q45" s="302">
        <f t="shared" si="211"/>
        <v>2</v>
      </c>
      <c r="R45" s="630" t="s">
        <v>45</v>
      </c>
      <c r="S45" s="415">
        <v>500000</v>
      </c>
      <c r="T45" s="311">
        <v>450000</v>
      </c>
      <c r="U45" s="460"/>
      <c r="V45" s="460"/>
      <c r="W45" s="460"/>
      <c r="X45" s="460"/>
      <c r="Y45" s="460"/>
      <c r="Z45" s="460"/>
      <c r="AA45" s="460"/>
      <c r="AB45" s="460"/>
      <c r="AC45" s="460"/>
      <c r="AD45" s="460"/>
      <c r="AE45" s="460"/>
      <c r="AF45" s="275">
        <f t="shared" si="212"/>
        <v>1000000</v>
      </c>
      <c r="AG45" s="424">
        <f t="shared" si="184"/>
        <v>900000</v>
      </c>
      <c r="AH45" s="424">
        <f t="shared" si="185"/>
        <v>0</v>
      </c>
      <c r="AI45" s="424">
        <f t="shared" si="186"/>
        <v>0</v>
      </c>
      <c r="AJ45" s="424">
        <f t="shared" si="187"/>
        <v>0</v>
      </c>
      <c r="AK45" s="424">
        <f t="shared" si="188"/>
        <v>0</v>
      </c>
      <c r="AL45" s="424">
        <f t="shared" si="189"/>
        <v>0</v>
      </c>
      <c r="AM45" s="424">
        <f t="shared" si="190"/>
        <v>0</v>
      </c>
      <c r="AN45" s="424">
        <f t="shared" si="191"/>
        <v>0</v>
      </c>
      <c r="AO45" s="424">
        <f t="shared" si="192"/>
        <v>0</v>
      </c>
      <c r="AP45" s="424">
        <f t="shared" si="193"/>
        <v>0</v>
      </c>
      <c r="AQ45" s="424">
        <f t="shared" si="194"/>
        <v>0</v>
      </c>
      <c r="AR45" s="424">
        <f t="shared" si="195"/>
        <v>0</v>
      </c>
      <c r="AS45" s="425">
        <f t="shared" si="196"/>
        <v>900000</v>
      </c>
      <c r="AT45" s="424">
        <f>SUM(AG45*4%)</f>
        <v>36000</v>
      </c>
      <c r="AU45" s="424">
        <f t="shared" si="231"/>
        <v>0</v>
      </c>
      <c r="AV45" s="424">
        <f t="shared" si="221"/>
        <v>0</v>
      </c>
      <c r="AW45" s="424">
        <f t="shared" si="222"/>
        <v>0</v>
      </c>
      <c r="AX45" s="424">
        <f t="shared" ref="AX45:AX48" si="234">SUM(AK45*14%)</f>
        <v>0</v>
      </c>
      <c r="AY45" s="424">
        <f t="shared" si="223"/>
        <v>0</v>
      </c>
      <c r="AZ45" s="424">
        <f t="shared" si="224"/>
        <v>0</v>
      </c>
      <c r="BA45" s="424">
        <f t="shared" si="225"/>
        <v>0</v>
      </c>
      <c r="BB45" s="424">
        <f t="shared" si="226"/>
        <v>0</v>
      </c>
      <c r="BC45" s="424">
        <f t="shared" si="227"/>
        <v>0</v>
      </c>
      <c r="BD45" s="424">
        <f t="shared" si="228"/>
        <v>0</v>
      </c>
      <c r="BE45" s="424">
        <f t="shared" si="229"/>
        <v>0</v>
      </c>
      <c r="BF45" s="350">
        <f t="shared" si="207"/>
        <v>36000</v>
      </c>
      <c r="BG45" s="278">
        <f t="shared" si="208"/>
        <v>64000</v>
      </c>
      <c r="BH45" s="279">
        <f t="shared" si="209"/>
        <v>1000000</v>
      </c>
      <c r="BI45" s="280">
        <f t="shared" si="210"/>
        <v>64000</v>
      </c>
      <c r="BJ45" s="281">
        <f t="shared" si="230"/>
        <v>1</v>
      </c>
      <c r="BK45" s="479"/>
      <c r="BL45" s="308"/>
      <c r="BM45" s="461"/>
      <c r="BN45" s="308"/>
      <c r="BO45" s="442"/>
      <c r="BP45" s="308"/>
      <c r="BQ45" s="308"/>
      <c r="BR45" s="308"/>
      <c r="BS45" s="442"/>
      <c r="BT45" s="308"/>
      <c r="BU45" s="308"/>
      <c r="BV45" s="308"/>
      <c r="BW45" s="442"/>
      <c r="BX45" s="308"/>
      <c r="BY45" s="308"/>
      <c r="BZ45" s="308"/>
      <c r="CA45" s="442"/>
      <c r="CB45" s="308"/>
      <c r="CC45" s="308"/>
      <c r="CD45" s="308"/>
      <c r="CE45" s="442"/>
      <c r="CF45" s="308"/>
      <c r="CG45" s="308"/>
      <c r="CH45" s="308"/>
      <c r="CI45" s="442"/>
      <c r="CJ45" s="308"/>
      <c r="CK45" s="308"/>
      <c r="CL45" s="308"/>
      <c r="CM45" s="442"/>
      <c r="CN45" s="308"/>
      <c r="CO45" s="308"/>
      <c r="CP45" s="308"/>
      <c r="CQ45" s="442"/>
      <c r="CR45" s="308"/>
      <c r="CS45" s="308"/>
      <c r="CT45" s="308"/>
      <c r="CU45" s="309"/>
      <c r="CV45" s="309"/>
      <c r="CW45" s="309"/>
      <c r="CX45" s="309"/>
      <c r="CY45" s="309"/>
      <c r="CZ45" s="309"/>
      <c r="DA45" s="309"/>
      <c r="DB45" s="309"/>
      <c r="DC45" s="309"/>
      <c r="DD45" s="309"/>
      <c r="DE45" s="309"/>
    </row>
    <row r="46" spans="1:127" s="310" customFormat="1" ht="32.25" customHeight="1" x14ac:dyDescent="0.2">
      <c r="A46" s="298"/>
      <c r="B46" s="515" t="s">
        <v>220</v>
      </c>
      <c r="C46" s="299"/>
      <c r="D46" s="411"/>
      <c r="E46" s="300"/>
      <c r="F46" s="301"/>
      <c r="G46" s="420"/>
      <c r="H46" s="301"/>
      <c r="I46" s="488"/>
      <c r="J46" s="488"/>
      <c r="K46" s="301"/>
      <c r="L46" s="301"/>
      <c r="M46" s="301"/>
      <c r="N46" s="301"/>
      <c r="O46" s="301"/>
      <c r="P46" s="301"/>
      <c r="Q46" s="302"/>
      <c r="R46" s="525"/>
      <c r="S46" s="414"/>
      <c r="T46" s="311"/>
      <c r="U46" s="303"/>
      <c r="V46" s="303"/>
      <c r="W46" s="303"/>
      <c r="X46" s="303"/>
      <c r="Y46" s="303"/>
      <c r="Z46" s="303"/>
      <c r="AA46" s="303"/>
      <c r="AB46" s="303"/>
      <c r="AC46" s="303"/>
      <c r="AD46" s="303"/>
      <c r="AE46" s="303"/>
      <c r="AF46" s="275">
        <f t="shared" si="212"/>
        <v>0</v>
      </c>
      <c r="AG46" s="276"/>
      <c r="AH46" s="276"/>
      <c r="AI46" s="276"/>
      <c r="AJ46" s="276"/>
      <c r="AK46" s="424"/>
      <c r="AL46" s="276"/>
      <c r="AM46" s="276"/>
      <c r="AN46" s="276"/>
      <c r="AO46" s="276"/>
      <c r="AP46" s="276"/>
      <c r="AQ46" s="276"/>
      <c r="AR46" s="276"/>
      <c r="AS46" s="277"/>
      <c r="AT46" s="276"/>
      <c r="AU46" s="276"/>
      <c r="AV46" s="276"/>
      <c r="AW46" s="276"/>
      <c r="AX46" s="276"/>
      <c r="AY46" s="276"/>
      <c r="AZ46" s="276"/>
      <c r="BA46" s="276"/>
      <c r="BB46" s="276"/>
      <c r="BC46" s="276"/>
      <c r="BD46" s="276"/>
      <c r="BE46" s="276"/>
      <c r="BF46" s="304"/>
      <c r="BG46" s="278">
        <f t="shared" ref="BG46:BG47" si="235">AF46-AS46-BF46</f>
        <v>0</v>
      </c>
      <c r="BH46" s="279">
        <f t="shared" ref="BH46:BH47" si="236">S46*D46</f>
        <v>0</v>
      </c>
      <c r="BI46" s="280">
        <f t="shared" ref="BI46:BI47" si="237">BH46-AS46-BF46</f>
        <v>0</v>
      </c>
      <c r="BJ46" s="281"/>
      <c r="BK46" s="479"/>
      <c r="BL46" s="308"/>
      <c r="BM46" s="312"/>
      <c r="BN46" s="434"/>
      <c r="BO46" s="443"/>
      <c r="BP46" s="308"/>
      <c r="BQ46" s="308"/>
      <c r="BR46" s="434"/>
      <c r="BS46" s="443"/>
      <c r="BT46" s="308"/>
      <c r="BU46" s="308"/>
      <c r="BV46" s="434"/>
      <c r="BW46" s="443"/>
      <c r="BX46" s="308"/>
      <c r="BY46" s="308"/>
      <c r="BZ46" s="434"/>
      <c r="CA46" s="443"/>
      <c r="CB46" s="308"/>
      <c r="CC46" s="308"/>
      <c r="CD46" s="434"/>
      <c r="CE46" s="443"/>
      <c r="CF46" s="308"/>
      <c r="CG46" s="308"/>
      <c r="CH46" s="434"/>
      <c r="CI46" s="443"/>
      <c r="CJ46" s="308"/>
      <c r="CK46" s="308"/>
      <c r="CL46" s="434"/>
      <c r="CM46" s="443"/>
      <c r="CN46" s="308"/>
      <c r="CO46" s="308"/>
      <c r="CP46" s="434"/>
      <c r="CQ46" s="443"/>
      <c r="CR46" s="308"/>
      <c r="CS46" s="308"/>
      <c r="CT46" s="308"/>
      <c r="CU46" s="309"/>
      <c r="CV46" s="309"/>
      <c r="CW46" s="309"/>
      <c r="CX46" s="309"/>
      <c r="CY46" s="309"/>
      <c r="CZ46" s="309"/>
      <c r="DA46" s="309"/>
      <c r="DB46" s="309"/>
      <c r="DC46" s="309"/>
      <c r="DD46" s="309"/>
      <c r="DE46" s="309"/>
    </row>
    <row r="47" spans="1:127" s="310" customFormat="1" ht="24.75" customHeight="1" x14ac:dyDescent="0.2">
      <c r="A47" s="298"/>
      <c r="B47" s="410" t="s">
        <v>221</v>
      </c>
      <c r="C47" s="299" t="s">
        <v>162</v>
      </c>
      <c r="D47" s="412">
        <v>14</v>
      </c>
      <c r="E47" s="300">
        <v>14</v>
      </c>
      <c r="F47" s="301"/>
      <c r="G47" s="420"/>
      <c r="H47" s="301"/>
      <c r="I47" s="301"/>
      <c r="J47" s="301"/>
      <c r="K47" s="301"/>
      <c r="L47" s="301"/>
      <c r="M47" s="301"/>
      <c r="N47" s="301"/>
      <c r="O47" s="301"/>
      <c r="P47" s="301"/>
      <c r="Q47" s="302">
        <f t="shared" ref="Q47" si="238">SUM(E47:P47)</f>
        <v>14</v>
      </c>
      <c r="R47" s="525" t="s">
        <v>31</v>
      </c>
      <c r="S47" s="414">
        <v>855000</v>
      </c>
      <c r="T47" s="311">
        <v>700000</v>
      </c>
      <c r="U47" s="460"/>
      <c r="V47" s="460"/>
      <c r="W47" s="460"/>
      <c r="X47" s="460"/>
      <c r="Y47" s="460"/>
      <c r="Z47" s="460"/>
      <c r="AA47" s="460"/>
      <c r="AB47" s="460"/>
      <c r="AC47" s="460"/>
      <c r="AD47" s="460"/>
      <c r="AE47" s="460"/>
      <c r="AF47" s="275">
        <f t="shared" si="212"/>
        <v>11970000</v>
      </c>
      <c r="AG47" s="449">
        <f t="shared" ref="AG47" si="239">T47*E47</f>
        <v>9800000</v>
      </c>
      <c r="AH47" s="449">
        <f t="shared" ref="AH47" si="240">U47*F47</f>
        <v>0</v>
      </c>
      <c r="AI47" s="449">
        <f t="shared" ref="AI47" si="241">V47*G47</f>
        <v>0</v>
      </c>
      <c r="AJ47" s="449">
        <f t="shared" ref="AJ47" si="242">W47*H47</f>
        <v>0</v>
      </c>
      <c r="AK47" s="449">
        <f t="shared" ref="AK47" si="243">X47*I47</f>
        <v>0</v>
      </c>
      <c r="AL47" s="449">
        <f t="shared" ref="AL47" si="244">Y47*J47</f>
        <v>0</v>
      </c>
      <c r="AM47" s="449">
        <f t="shared" ref="AM47" si="245">Z47*K47</f>
        <v>0</v>
      </c>
      <c r="AN47" s="449">
        <f t="shared" ref="AN47" si="246">AA47*L47</f>
        <v>0</v>
      </c>
      <c r="AO47" s="449">
        <f t="shared" ref="AO47" si="247">AB47*M47</f>
        <v>0</v>
      </c>
      <c r="AP47" s="449">
        <f t="shared" ref="AP47" si="248">AC47*N47</f>
        <v>0</v>
      </c>
      <c r="AQ47" s="449">
        <f t="shared" ref="AQ47" si="249">AD47*O47</f>
        <v>0</v>
      </c>
      <c r="AR47" s="449">
        <f t="shared" ref="AR47" si="250">AE47*P47</f>
        <v>0</v>
      </c>
      <c r="AS47" s="425">
        <f t="shared" ref="AS47" si="251">SUM(AG47:AR47)</f>
        <v>9800000</v>
      </c>
      <c r="AT47" s="424">
        <f>SUM(AG47*14%)</f>
        <v>1372000.0000000002</v>
      </c>
      <c r="AU47" s="449">
        <f t="shared" ref="AU47" si="252">AH47*S47</f>
        <v>0</v>
      </c>
      <c r="AV47" s="449">
        <f t="shared" ref="AV47" si="253">AI47*T47</f>
        <v>0</v>
      </c>
      <c r="AW47" s="449">
        <f t="shared" ref="AW47" si="254">AJ47*U47</f>
        <v>0</v>
      </c>
      <c r="AX47" s="424">
        <f>SUM(AK47*3%)</f>
        <v>0</v>
      </c>
      <c r="AY47" s="449">
        <f t="shared" ref="AY47" si="255">AL47*W47</f>
        <v>0</v>
      </c>
      <c r="AZ47" s="449">
        <f t="shared" ref="AZ47" si="256">AM47*X47</f>
        <v>0</v>
      </c>
      <c r="BA47" s="449">
        <f t="shared" ref="BA47" si="257">AN47*Y47</f>
        <v>0</v>
      </c>
      <c r="BB47" s="449">
        <f t="shared" ref="BB47" si="258">AO47*Z47</f>
        <v>0</v>
      </c>
      <c r="BC47" s="449">
        <f t="shared" ref="BC47" si="259">AP47*AA47</f>
        <v>0</v>
      </c>
      <c r="BD47" s="449">
        <f t="shared" ref="BD47" si="260">AQ47*AB47</f>
        <v>0</v>
      </c>
      <c r="BE47" s="449">
        <f t="shared" ref="BE47" si="261">AR47*AC47</f>
        <v>0</v>
      </c>
      <c r="BF47" s="350">
        <f t="shared" ref="BF47" si="262">SUM(AT47:BE47)</f>
        <v>1372000.0000000002</v>
      </c>
      <c r="BG47" s="278">
        <f t="shared" si="235"/>
        <v>797999.99999999977</v>
      </c>
      <c r="BH47" s="279">
        <f t="shared" si="236"/>
        <v>11970000</v>
      </c>
      <c r="BI47" s="280">
        <f t="shared" si="237"/>
        <v>797999.99999999977</v>
      </c>
      <c r="BJ47" s="281">
        <f t="shared" si="230"/>
        <v>1</v>
      </c>
      <c r="BK47" s="479"/>
      <c r="BL47" s="308"/>
      <c r="BM47" s="461"/>
      <c r="BN47" s="308"/>
      <c r="BO47" s="442"/>
      <c r="BP47" s="308"/>
      <c r="BQ47" s="308"/>
      <c r="BR47" s="308"/>
      <c r="BS47" s="442"/>
      <c r="BT47" s="308"/>
      <c r="BU47" s="308"/>
      <c r="BV47" s="308"/>
      <c r="BW47" s="442"/>
      <c r="BX47" s="308"/>
      <c r="BY47" s="308"/>
      <c r="BZ47" s="308"/>
      <c r="CA47" s="442"/>
      <c r="CB47" s="308"/>
      <c r="CC47" s="308"/>
      <c r="CD47" s="308"/>
      <c r="CE47" s="442"/>
      <c r="CF47" s="308"/>
      <c r="CG47" s="308"/>
      <c r="CH47" s="308"/>
      <c r="CI47" s="442"/>
      <c r="CJ47" s="308"/>
      <c r="CK47" s="308"/>
      <c r="CL47" s="308"/>
      <c r="CM47" s="442"/>
      <c r="CN47" s="308"/>
      <c r="CO47" s="308"/>
      <c r="CP47" s="308"/>
      <c r="CQ47" s="442"/>
      <c r="CR47" s="308"/>
      <c r="CS47" s="308"/>
      <c r="CT47" s="308"/>
      <c r="CU47" s="309"/>
      <c r="CV47" s="309"/>
      <c r="CW47" s="309"/>
      <c r="CX47" s="309"/>
      <c r="CY47" s="309"/>
      <c r="CZ47" s="309"/>
      <c r="DA47" s="309"/>
      <c r="DB47" s="309"/>
      <c r="DC47" s="309"/>
      <c r="DD47" s="309"/>
      <c r="DE47" s="309"/>
    </row>
    <row r="48" spans="1:127" s="310" customFormat="1" ht="32.25" customHeight="1" x14ac:dyDescent="0.2">
      <c r="A48" s="298"/>
      <c r="B48" s="515" t="s">
        <v>107</v>
      </c>
      <c r="C48" s="299"/>
      <c r="D48" s="411"/>
      <c r="E48" s="300"/>
      <c r="F48" s="301"/>
      <c r="G48" s="420"/>
      <c r="H48" s="301"/>
      <c r="I48" s="488"/>
      <c r="J48" s="488"/>
      <c r="K48" s="301"/>
      <c r="L48" s="301"/>
      <c r="M48" s="301"/>
      <c r="N48" s="301"/>
      <c r="O48" s="301"/>
      <c r="P48" s="301"/>
      <c r="Q48" s="302"/>
      <c r="R48" s="525"/>
      <c r="S48" s="414"/>
      <c r="T48" s="311"/>
      <c r="U48" s="303"/>
      <c r="V48" s="303"/>
      <c r="W48" s="303"/>
      <c r="X48" s="303"/>
      <c r="Y48" s="303"/>
      <c r="Z48" s="303"/>
      <c r="AA48" s="303"/>
      <c r="AB48" s="303"/>
      <c r="AC48" s="303"/>
      <c r="AD48" s="303"/>
      <c r="AE48" s="303"/>
      <c r="AF48" s="275">
        <f t="shared" si="212"/>
        <v>0</v>
      </c>
      <c r="AG48" s="276">
        <f t="shared" si="184"/>
        <v>0</v>
      </c>
      <c r="AH48" s="276">
        <f t="shared" si="185"/>
        <v>0</v>
      </c>
      <c r="AI48" s="276">
        <f t="shared" si="186"/>
        <v>0</v>
      </c>
      <c r="AJ48" s="276">
        <f t="shared" si="187"/>
        <v>0</v>
      </c>
      <c r="AK48" s="424">
        <f t="shared" si="188"/>
        <v>0</v>
      </c>
      <c r="AL48" s="276">
        <f t="shared" si="189"/>
        <v>0</v>
      </c>
      <c r="AM48" s="276">
        <f t="shared" si="190"/>
        <v>0</v>
      </c>
      <c r="AN48" s="276">
        <f t="shared" si="191"/>
        <v>0</v>
      </c>
      <c r="AO48" s="276">
        <f t="shared" si="192"/>
        <v>0</v>
      </c>
      <c r="AP48" s="276">
        <f t="shared" si="193"/>
        <v>0</v>
      </c>
      <c r="AQ48" s="276">
        <f t="shared" si="194"/>
        <v>0</v>
      </c>
      <c r="AR48" s="276">
        <f t="shared" si="195"/>
        <v>0</v>
      </c>
      <c r="AS48" s="277">
        <f t="shared" si="196"/>
        <v>0</v>
      </c>
      <c r="AT48" s="276">
        <f t="shared" ref="AT48:AT50" si="263">SUM(AG48*4%)</f>
        <v>0</v>
      </c>
      <c r="AU48" s="276">
        <f t="shared" si="231"/>
        <v>0</v>
      </c>
      <c r="AV48" s="276">
        <f t="shared" si="221"/>
        <v>0</v>
      </c>
      <c r="AW48" s="276">
        <f t="shared" si="222"/>
        <v>0</v>
      </c>
      <c r="AX48" s="276">
        <f t="shared" si="234"/>
        <v>0</v>
      </c>
      <c r="AY48" s="276">
        <f t="shared" si="223"/>
        <v>0</v>
      </c>
      <c r="AZ48" s="276">
        <f t="shared" si="224"/>
        <v>0</v>
      </c>
      <c r="BA48" s="276">
        <f t="shared" si="225"/>
        <v>0</v>
      </c>
      <c r="BB48" s="276">
        <f t="shared" si="226"/>
        <v>0</v>
      </c>
      <c r="BC48" s="276">
        <f t="shared" si="227"/>
        <v>0</v>
      </c>
      <c r="BD48" s="276">
        <f t="shared" si="228"/>
        <v>0</v>
      </c>
      <c r="BE48" s="276">
        <f t="shared" si="229"/>
        <v>0</v>
      </c>
      <c r="BF48" s="304">
        <f t="shared" si="207"/>
        <v>0</v>
      </c>
      <c r="BG48" s="278">
        <f t="shared" si="208"/>
        <v>0</v>
      </c>
      <c r="BH48" s="279">
        <f t="shared" si="209"/>
        <v>0</v>
      </c>
      <c r="BI48" s="280">
        <f t="shared" si="210"/>
        <v>0</v>
      </c>
      <c r="BJ48" s="281"/>
      <c r="BK48" s="479"/>
      <c r="BL48" s="308"/>
      <c r="BM48" s="312"/>
      <c r="BN48" s="434"/>
      <c r="BO48" s="443"/>
      <c r="BP48" s="308"/>
      <c r="BQ48" s="308"/>
      <c r="BR48" s="434"/>
      <c r="BS48" s="443"/>
      <c r="BT48" s="308"/>
      <c r="BU48" s="308"/>
      <c r="BV48" s="434"/>
      <c r="BW48" s="443"/>
      <c r="BX48" s="308"/>
      <c r="BY48" s="308"/>
      <c r="BZ48" s="434"/>
      <c r="CA48" s="443"/>
      <c r="CB48" s="308"/>
      <c r="CC48" s="308"/>
      <c r="CD48" s="434"/>
      <c r="CE48" s="443"/>
      <c r="CF48" s="308"/>
      <c r="CG48" s="308"/>
      <c r="CH48" s="434"/>
      <c r="CI48" s="443"/>
      <c r="CJ48" s="308"/>
      <c r="CK48" s="308"/>
      <c r="CL48" s="434"/>
      <c r="CM48" s="443"/>
      <c r="CN48" s="308"/>
      <c r="CO48" s="308"/>
      <c r="CP48" s="434"/>
      <c r="CQ48" s="443"/>
      <c r="CR48" s="308"/>
      <c r="CS48" s="308"/>
      <c r="CT48" s="308"/>
      <c r="CU48" s="309"/>
      <c r="CV48" s="309"/>
      <c r="CW48" s="309"/>
      <c r="CX48" s="309"/>
      <c r="CY48" s="309"/>
      <c r="CZ48" s="309"/>
      <c r="DA48" s="309"/>
      <c r="DB48" s="309"/>
      <c r="DC48" s="309"/>
      <c r="DD48" s="309"/>
      <c r="DE48" s="309"/>
    </row>
    <row r="49" spans="1:127" s="310" customFormat="1" ht="24.75" customHeight="1" x14ac:dyDescent="0.2">
      <c r="A49" s="298"/>
      <c r="B49" s="410" t="s">
        <v>282</v>
      </c>
      <c r="C49" s="299" t="s">
        <v>162</v>
      </c>
      <c r="D49" s="412">
        <v>2</v>
      </c>
      <c r="E49" s="300"/>
      <c r="F49" s="301"/>
      <c r="G49" s="420"/>
      <c r="H49" s="301"/>
      <c r="I49" s="488">
        <v>2</v>
      </c>
      <c r="J49" s="488"/>
      <c r="K49" s="301"/>
      <c r="L49" s="301"/>
      <c r="M49" s="301"/>
      <c r="N49" s="301"/>
      <c r="O49" s="301"/>
      <c r="P49" s="301"/>
      <c r="Q49" s="302">
        <f t="shared" ref="Q49" si="264">SUM(E49:P49)</f>
        <v>2</v>
      </c>
      <c r="R49" s="525" t="s">
        <v>2</v>
      </c>
      <c r="S49" s="414">
        <v>203000</v>
      </c>
      <c r="T49" s="311"/>
      <c r="U49" s="303"/>
      <c r="V49" s="303"/>
      <c r="W49" s="303"/>
      <c r="X49" s="303">
        <v>203000</v>
      </c>
      <c r="Y49" s="303"/>
      <c r="Z49" s="303"/>
      <c r="AA49" s="303"/>
      <c r="AB49" s="303"/>
      <c r="AC49" s="303"/>
      <c r="AD49" s="303"/>
      <c r="AE49" s="303"/>
      <c r="AF49" s="275">
        <f t="shared" si="212"/>
        <v>406000</v>
      </c>
      <c r="AG49" s="313">
        <f t="shared" ref="AG49" si="265">T49*E49</f>
        <v>0</v>
      </c>
      <c r="AH49" s="313">
        <f t="shared" ref="AH49" si="266">U49*F49</f>
        <v>0</v>
      </c>
      <c r="AI49" s="313">
        <f t="shared" ref="AI49" si="267">V49*G49</f>
        <v>0</v>
      </c>
      <c r="AJ49" s="313">
        <f t="shared" ref="AJ49" si="268">W49*H49</f>
        <v>0</v>
      </c>
      <c r="AK49" s="449">
        <f t="shared" ref="AK49" si="269">X49*I49</f>
        <v>406000</v>
      </c>
      <c r="AL49" s="313">
        <f t="shared" ref="AL49" si="270">Y49*J49</f>
        <v>0</v>
      </c>
      <c r="AM49" s="313">
        <f t="shared" ref="AM49" si="271">Z49*K49</f>
        <v>0</v>
      </c>
      <c r="AN49" s="313">
        <f t="shared" ref="AN49" si="272">AA49*L49</f>
        <v>0</v>
      </c>
      <c r="AO49" s="313">
        <f t="shared" ref="AO49" si="273">AB49*M49</f>
        <v>0</v>
      </c>
      <c r="AP49" s="313">
        <f t="shared" ref="AP49" si="274">AC49*N49</f>
        <v>0</v>
      </c>
      <c r="AQ49" s="313">
        <f t="shared" ref="AQ49" si="275">AD49*O49</f>
        <v>0</v>
      </c>
      <c r="AR49" s="313">
        <f t="shared" ref="AR49" si="276">AE49*P49</f>
        <v>0</v>
      </c>
      <c r="AS49" s="277">
        <f t="shared" ref="AS49" si="277">SUM(AG49:AR49)</f>
        <v>406000</v>
      </c>
      <c r="AT49" s="276">
        <f t="shared" ref="AT49" si="278">SUM(AG49*4%)</f>
        <v>0</v>
      </c>
      <c r="AU49" s="313">
        <f t="shared" ref="AU49" si="279">AH49*S49</f>
        <v>0</v>
      </c>
      <c r="AV49" s="313">
        <f t="shared" ref="AV49" si="280">AI49*T49</f>
        <v>0</v>
      </c>
      <c r="AW49" s="313">
        <f t="shared" ref="AW49" si="281">AJ49*U49</f>
        <v>0</v>
      </c>
      <c r="AX49" s="276"/>
      <c r="AY49" s="313">
        <f t="shared" ref="AY49" si="282">AL49*W49</f>
        <v>0</v>
      </c>
      <c r="AZ49" s="313">
        <f t="shared" ref="AZ49" si="283">AM49*X49</f>
        <v>0</v>
      </c>
      <c r="BA49" s="313">
        <f t="shared" ref="BA49" si="284">AN49*Y49</f>
        <v>0</v>
      </c>
      <c r="BB49" s="313">
        <f t="shared" ref="BB49" si="285">AO49*Z49</f>
        <v>0</v>
      </c>
      <c r="BC49" s="313">
        <f t="shared" ref="BC49" si="286">AP49*AA49</f>
        <v>0</v>
      </c>
      <c r="BD49" s="313">
        <f t="shared" ref="BD49" si="287">AQ49*AB49</f>
        <v>0</v>
      </c>
      <c r="BE49" s="313">
        <f t="shared" ref="BE49" si="288">AR49*AC49</f>
        <v>0</v>
      </c>
      <c r="BF49" s="304">
        <f t="shared" ref="BF49" si="289">SUM(AT49:BE49)</f>
        <v>0</v>
      </c>
      <c r="BG49" s="278">
        <f t="shared" ref="BG49" si="290">AF49-AS49-BF49</f>
        <v>0</v>
      </c>
      <c r="BH49" s="279">
        <f t="shared" ref="BH49" si="291">S49*D49</f>
        <v>406000</v>
      </c>
      <c r="BI49" s="280">
        <f t="shared" ref="BI49" si="292">BH49-AS49-BF49</f>
        <v>0</v>
      </c>
      <c r="BJ49" s="281">
        <f t="shared" si="230"/>
        <v>1</v>
      </c>
      <c r="BK49" s="479"/>
      <c r="BL49" s="308"/>
      <c r="BM49" s="312"/>
      <c r="BN49" s="434"/>
      <c r="BO49" s="443"/>
      <c r="BP49" s="308"/>
      <c r="BQ49" s="308"/>
      <c r="BR49" s="434"/>
      <c r="BS49" s="443"/>
      <c r="BT49" s="308"/>
      <c r="BU49" s="308"/>
      <c r="BV49" s="434"/>
      <c r="BW49" s="443"/>
      <c r="BX49" s="308"/>
      <c r="BY49" s="308"/>
      <c r="BZ49" s="434"/>
      <c r="CA49" s="443"/>
      <c r="CB49" s="308"/>
      <c r="CC49" s="308"/>
      <c r="CD49" s="434"/>
      <c r="CE49" s="443"/>
      <c r="CF49" s="308"/>
      <c r="CG49" s="308"/>
      <c r="CH49" s="434"/>
      <c r="CI49" s="443"/>
      <c r="CJ49" s="308"/>
      <c r="CK49" s="308"/>
      <c r="CL49" s="434"/>
      <c r="CM49" s="443"/>
      <c r="CN49" s="308"/>
      <c r="CO49" s="308"/>
      <c r="CP49" s="434"/>
      <c r="CQ49" s="443"/>
      <c r="CR49" s="308"/>
      <c r="CS49" s="308"/>
      <c r="CT49" s="308"/>
      <c r="CU49" s="309"/>
      <c r="CV49" s="309"/>
      <c r="CW49" s="309"/>
      <c r="CX49" s="309"/>
      <c r="CY49" s="309"/>
      <c r="CZ49" s="309"/>
      <c r="DA49" s="309"/>
      <c r="DB49" s="309"/>
      <c r="DC49" s="309"/>
      <c r="DD49" s="309"/>
      <c r="DE49" s="309"/>
    </row>
    <row r="50" spans="1:127" s="310" customFormat="1" ht="32.25" customHeight="1" thickBot="1" x14ac:dyDescent="0.25">
      <c r="A50" s="298"/>
      <c r="B50" s="410"/>
      <c r="C50" s="299"/>
      <c r="D50" s="412"/>
      <c r="E50" s="300"/>
      <c r="F50" s="301"/>
      <c r="G50" s="420"/>
      <c r="H50" s="301"/>
      <c r="I50" s="488"/>
      <c r="J50" s="488"/>
      <c r="K50" s="301"/>
      <c r="L50" s="301"/>
      <c r="M50" s="301"/>
      <c r="N50" s="301"/>
      <c r="O50" s="301"/>
      <c r="P50" s="301"/>
      <c r="Q50" s="302"/>
      <c r="R50" s="525"/>
      <c r="S50" s="414"/>
      <c r="T50" s="311"/>
      <c r="U50" s="303"/>
      <c r="V50" s="303"/>
      <c r="W50" s="303"/>
      <c r="X50" s="303"/>
      <c r="Y50" s="303"/>
      <c r="Z50" s="303"/>
      <c r="AA50" s="303"/>
      <c r="AB50" s="303"/>
      <c r="AC50" s="303"/>
      <c r="AD50" s="303"/>
      <c r="AE50" s="303"/>
      <c r="AF50" s="275">
        <f t="shared" si="212"/>
        <v>0</v>
      </c>
      <c r="AG50" s="276">
        <f t="shared" si="184"/>
        <v>0</v>
      </c>
      <c r="AH50" s="276">
        <f t="shared" si="185"/>
        <v>0</v>
      </c>
      <c r="AI50" s="276">
        <f t="shared" si="186"/>
        <v>0</v>
      </c>
      <c r="AJ50" s="276">
        <f t="shared" si="187"/>
        <v>0</v>
      </c>
      <c r="AK50" s="424">
        <f t="shared" si="188"/>
        <v>0</v>
      </c>
      <c r="AL50" s="276">
        <f t="shared" si="189"/>
        <v>0</v>
      </c>
      <c r="AM50" s="276">
        <f t="shared" si="190"/>
        <v>0</v>
      </c>
      <c r="AN50" s="276">
        <f t="shared" si="191"/>
        <v>0</v>
      </c>
      <c r="AO50" s="276">
        <f t="shared" si="192"/>
        <v>0</v>
      </c>
      <c r="AP50" s="276">
        <f t="shared" si="193"/>
        <v>0</v>
      </c>
      <c r="AQ50" s="276">
        <f t="shared" si="194"/>
        <v>0</v>
      </c>
      <c r="AR50" s="276">
        <f t="shared" si="195"/>
        <v>0</v>
      </c>
      <c r="AS50" s="277">
        <f t="shared" si="196"/>
        <v>0</v>
      </c>
      <c r="AT50" s="276">
        <f t="shared" si="263"/>
        <v>0</v>
      </c>
      <c r="AU50" s="276">
        <f>SUM(AH50*14%)</f>
        <v>0</v>
      </c>
      <c r="AV50" s="276">
        <f t="shared" ref="AV50" si="293">SUM(AI50*14%)</f>
        <v>0</v>
      </c>
      <c r="AW50" s="276">
        <f t="shared" ref="AW50" si="294">SUM(AJ50*14%)</f>
        <v>0</v>
      </c>
      <c r="AX50" s="276">
        <f t="shared" ref="AX50" si="295">SUM(AK50*14%)</f>
        <v>0</v>
      </c>
      <c r="AY50" s="276">
        <f t="shared" ref="AY50" si="296">SUM(AL50*14%)</f>
        <v>0</v>
      </c>
      <c r="AZ50" s="276">
        <f t="shared" ref="AZ50" si="297">SUM(AM50*14%)</f>
        <v>0</v>
      </c>
      <c r="BA50" s="276">
        <f t="shared" ref="BA50" si="298">SUM(AN50*14%)</f>
        <v>0</v>
      </c>
      <c r="BB50" s="276">
        <f t="shared" ref="BB50" si="299">SUM(AO50*14%)</f>
        <v>0</v>
      </c>
      <c r="BC50" s="276">
        <f t="shared" ref="BC50" si="300">SUM(AP50*14%)</f>
        <v>0</v>
      </c>
      <c r="BD50" s="276">
        <f t="shared" ref="BD50" si="301">SUM(AQ50*14%)</f>
        <v>0</v>
      </c>
      <c r="BE50" s="276">
        <f t="shared" ref="BE50" si="302">SUM(AR50*14%)</f>
        <v>0</v>
      </c>
      <c r="BF50" s="304">
        <f t="shared" si="207"/>
        <v>0</v>
      </c>
      <c r="BG50" s="278">
        <f t="shared" si="208"/>
        <v>0</v>
      </c>
      <c r="BH50" s="279">
        <f t="shared" si="209"/>
        <v>0</v>
      </c>
      <c r="BI50" s="280">
        <f t="shared" si="210"/>
        <v>0</v>
      </c>
      <c r="BJ50" s="281"/>
      <c r="BK50" s="479"/>
      <c r="BL50" s="308"/>
      <c r="BM50" s="312"/>
      <c r="BN50" s="434"/>
      <c r="BO50" s="443"/>
      <c r="BP50" s="308"/>
      <c r="BQ50" s="308"/>
      <c r="BR50" s="434"/>
      <c r="BS50" s="443"/>
      <c r="BT50" s="308"/>
      <c r="BU50" s="308"/>
      <c r="BV50" s="434"/>
      <c r="BW50" s="443"/>
      <c r="BX50" s="308"/>
      <c r="BY50" s="308"/>
      <c r="BZ50" s="434"/>
      <c r="CA50" s="443"/>
      <c r="CB50" s="308"/>
      <c r="CC50" s="308"/>
      <c r="CD50" s="434"/>
      <c r="CE50" s="443"/>
      <c r="CF50" s="308"/>
      <c r="CG50" s="308"/>
      <c r="CH50" s="434"/>
      <c r="CI50" s="443"/>
      <c r="CJ50" s="308"/>
      <c r="CK50" s="308"/>
      <c r="CL50" s="434"/>
      <c r="CM50" s="443"/>
      <c r="CN50" s="308"/>
      <c r="CO50" s="308"/>
      <c r="CP50" s="434"/>
      <c r="CQ50" s="443"/>
      <c r="CR50" s="308"/>
      <c r="CS50" s="308"/>
      <c r="CT50" s="308"/>
      <c r="CU50" s="309"/>
      <c r="CV50" s="309"/>
      <c r="CW50" s="309"/>
      <c r="CX50" s="309"/>
      <c r="CY50" s="309"/>
      <c r="CZ50" s="309"/>
      <c r="DA50" s="309"/>
      <c r="DB50" s="309"/>
      <c r="DC50" s="309"/>
      <c r="DD50" s="309"/>
      <c r="DE50" s="309"/>
    </row>
    <row r="51" spans="1:127" s="286" customFormat="1" ht="24.75" customHeight="1" thickBot="1" x14ac:dyDescent="0.25">
      <c r="A51" s="314"/>
      <c r="B51" s="315" t="s">
        <v>5</v>
      </c>
      <c r="C51" s="315"/>
      <c r="D51" s="316"/>
      <c r="E51" s="317"/>
      <c r="F51" s="317"/>
      <c r="G51" s="421"/>
      <c r="H51" s="317"/>
      <c r="I51" s="489"/>
      <c r="J51" s="489"/>
      <c r="K51" s="317"/>
      <c r="L51" s="317"/>
      <c r="M51" s="317"/>
      <c r="N51" s="317"/>
      <c r="O51" s="317"/>
      <c r="P51" s="317"/>
      <c r="Q51" s="318"/>
      <c r="R51" s="319"/>
      <c r="S51" s="320"/>
      <c r="T51" s="321"/>
      <c r="U51" s="321"/>
      <c r="V51" s="321"/>
      <c r="W51" s="321"/>
      <c r="X51" s="321"/>
      <c r="Y51" s="321"/>
      <c r="Z51" s="321"/>
      <c r="AA51" s="321"/>
      <c r="AB51" s="321"/>
      <c r="AC51" s="321"/>
      <c r="AD51" s="321"/>
      <c r="AE51" s="321"/>
      <c r="AF51" s="322">
        <f>SUM(AF37:AF50)</f>
        <v>50490000</v>
      </c>
      <c r="AG51" s="322">
        <f>SUM(AG37:AG50)</f>
        <v>10700000</v>
      </c>
      <c r="AH51" s="322">
        <f t="shared" ref="AH51:AQ51" si="303">SUM(AH37:AH50)</f>
        <v>17146760</v>
      </c>
      <c r="AI51" s="322">
        <f t="shared" si="303"/>
        <v>4430000</v>
      </c>
      <c r="AJ51" s="322">
        <f t="shared" si="303"/>
        <v>1490000</v>
      </c>
      <c r="AK51" s="322">
        <f t="shared" si="303"/>
        <v>406000</v>
      </c>
      <c r="AL51" s="322">
        <f t="shared" si="303"/>
        <v>372000</v>
      </c>
      <c r="AM51" s="322">
        <f t="shared" si="303"/>
        <v>1761000</v>
      </c>
      <c r="AN51" s="322">
        <f t="shared" si="303"/>
        <v>2000000</v>
      </c>
      <c r="AO51" s="322">
        <f t="shared" si="303"/>
        <v>0</v>
      </c>
      <c r="AP51" s="322">
        <f t="shared" si="303"/>
        <v>0</v>
      </c>
      <c r="AQ51" s="322">
        <f t="shared" si="303"/>
        <v>0</v>
      </c>
      <c r="AR51" s="322">
        <f>SUM(AR37:AR50)</f>
        <v>0</v>
      </c>
      <c r="AS51" s="322">
        <f>SUM(AS37:AS50)</f>
        <v>38305760</v>
      </c>
      <c r="AT51" s="322">
        <f>SUM(AT37:AT50)</f>
        <v>1408000.0000000002</v>
      </c>
      <c r="AU51" s="322">
        <f>SUM(AU37:AU50)</f>
        <v>0</v>
      </c>
      <c r="AV51" s="322">
        <f t="shared" ref="AV51:BF51" si="304">SUM(AV37:AV50)</f>
        <v>0</v>
      </c>
      <c r="AW51" s="322">
        <f t="shared" si="304"/>
        <v>0</v>
      </c>
      <c r="AX51" s="322">
        <f t="shared" si="304"/>
        <v>0</v>
      </c>
      <c r="AY51" s="322">
        <f t="shared" si="304"/>
        <v>0</v>
      </c>
      <c r="AZ51" s="322">
        <f t="shared" si="304"/>
        <v>0</v>
      </c>
      <c r="BA51" s="322">
        <f t="shared" si="304"/>
        <v>0</v>
      </c>
      <c r="BB51" s="322">
        <f t="shared" si="304"/>
        <v>0</v>
      </c>
      <c r="BC51" s="322">
        <f t="shared" si="304"/>
        <v>0</v>
      </c>
      <c r="BD51" s="322">
        <f t="shared" si="304"/>
        <v>0</v>
      </c>
      <c r="BE51" s="322">
        <f t="shared" si="304"/>
        <v>0</v>
      </c>
      <c r="BF51" s="322">
        <f t="shared" si="304"/>
        <v>1408000.0000000002</v>
      </c>
      <c r="BG51" s="323">
        <f>SUM(BG37:BG50)</f>
        <v>10776240</v>
      </c>
      <c r="BH51" s="322">
        <f>SUM(BH37:BH50)</f>
        <v>50491200</v>
      </c>
      <c r="BI51" s="322">
        <f>SUM(BI37:BI50)</f>
        <v>10777440</v>
      </c>
      <c r="BJ51" s="283">
        <v>1</v>
      </c>
      <c r="BK51" s="480"/>
      <c r="BL51" s="324"/>
      <c r="BM51" s="325"/>
      <c r="BN51" s="324"/>
      <c r="BO51" s="444"/>
      <c r="BP51" s="324"/>
      <c r="BQ51" s="324"/>
      <c r="BR51" s="324"/>
      <c r="BS51" s="444"/>
      <c r="BT51" s="324"/>
      <c r="BU51" s="324"/>
      <c r="BV51" s="324"/>
      <c r="BW51" s="444"/>
      <c r="BX51" s="324"/>
      <c r="BY51" s="324"/>
      <c r="BZ51" s="324"/>
      <c r="CA51" s="444"/>
      <c r="CB51" s="324"/>
      <c r="CC51" s="324"/>
      <c r="CD51" s="324"/>
      <c r="CE51" s="444"/>
      <c r="CF51" s="324"/>
      <c r="CG51" s="324"/>
      <c r="CH51" s="324"/>
      <c r="CI51" s="444"/>
      <c r="CJ51" s="324"/>
      <c r="CK51" s="324"/>
      <c r="CL51" s="324"/>
      <c r="CM51" s="444"/>
      <c r="CN51" s="324"/>
      <c r="CO51" s="324"/>
      <c r="CP51" s="324"/>
      <c r="CQ51" s="444"/>
      <c r="CR51" s="324"/>
      <c r="CS51" s="324"/>
      <c r="CT51" s="324"/>
      <c r="CU51" s="325"/>
      <c r="CV51" s="325"/>
      <c r="CW51" s="325"/>
      <c r="CX51" s="325"/>
      <c r="CY51" s="325"/>
      <c r="CZ51" s="325"/>
      <c r="DA51" s="325"/>
      <c r="DB51" s="325"/>
      <c r="DC51" s="325"/>
      <c r="DD51" s="325"/>
      <c r="DE51" s="325"/>
    </row>
    <row r="52" spans="1:127" s="265" customFormat="1" ht="24.75" customHeight="1" x14ac:dyDescent="0.2">
      <c r="A52" s="287"/>
      <c r="D52" s="287"/>
      <c r="E52" s="287"/>
      <c r="F52" s="287"/>
      <c r="G52" s="419"/>
      <c r="H52" s="287"/>
      <c r="I52" s="487"/>
      <c r="J52" s="487"/>
      <c r="K52" s="287"/>
      <c r="L52" s="287"/>
      <c r="M52" s="287"/>
      <c r="N52" s="287"/>
      <c r="O52" s="287"/>
      <c r="P52" s="287"/>
      <c r="Q52" s="287"/>
      <c r="R52" s="287"/>
      <c r="AS52" s="295"/>
      <c r="AT52" s="408"/>
      <c r="BF52" s="326">
        <f>SUM(AS51+BF51)</f>
        <v>39713760</v>
      </c>
      <c r="BG52" s="288">
        <f>AF51-AS51-BF51</f>
        <v>10776240</v>
      </c>
      <c r="BH52" s="327">
        <f>SUM(BI51+AS51+BF51)</f>
        <v>50491200</v>
      </c>
      <c r="BI52" s="289">
        <f>SUM(BG51)</f>
        <v>10776240</v>
      </c>
      <c r="BJ52" s="284" t="s">
        <v>37</v>
      </c>
      <c r="BK52" s="481"/>
      <c r="BL52" s="262"/>
      <c r="BM52" s="263"/>
      <c r="BN52" s="430"/>
      <c r="BO52" s="437"/>
      <c r="BP52" s="430"/>
      <c r="BQ52" s="430"/>
      <c r="BR52" s="430"/>
      <c r="BS52" s="437"/>
      <c r="BT52" s="430"/>
      <c r="BU52" s="430"/>
      <c r="BV52" s="430"/>
      <c r="BW52" s="437"/>
      <c r="BX52" s="430"/>
      <c r="BY52" s="430"/>
      <c r="BZ52" s="430"/>
      <c r="CA52" s="437"/>
      <c r="CB52" s="430"/>
      <c r="CC52" s="430"/>
      <c r="CD52" s="430"/>
      <c r="CE52" s="437"/>
      <c r="CF52" s="430"/>
      <c r="CG52" s="430"/>
      <c r="CH52" s="430"/>
      <c r="CI52" s="437"/>
      <c r="CJ52" s="430"/>
      <c r="CK52" s="430"/>
      <c r="CL52" s="430"/>
      <c r="CM52" s="437"/>
      <c r="CN52" s="430"/>
      <c r="CO52" s="430"/>
      <c r="CP52" s="430"/>
      <c r="CQ52" s="437"/>
      <c r="CR52" s="430"/>
      <c r="CS52" s="430"/>
      <c r="CT52" s="430"/>
      <c r="CU52" s="263"/>
      <c r="CV52" s="263"/>
      <c r="CW52" s="263"/>
      <c r="CX52" s="263"/>
      <c r="CY52" s="263"/>
      <c r="CZ52" s="263"/>
      <c r="DA52" s="263"/>
      <c r="DB52" s="263"/>
      <c r="DC52" s="263"/>
      <c r="DD52" s="263"/>
      <c r="DE52" s="263"/>
      <c r="DF52" s="263"/>
    </row>
    <row r="53" spans="1:127" s="284" customFormat="1" ht="24.75" customHeight="1" x14ac:dyDescent="0.2">
      <c r="A53" s="399"/>
      <c r="D53" s="399"/>
      <c r="E53" s="399"/>
      <c r="F53" s="399"/>
      <c r="G53" s="262"/>
      <c r="H53" s="399"/>
      <c r="I53" s="490"/>
      <c r="J53" s="490"/>
      <c r="K53" s="399"/>
      <c r="L53" s="399"/>
      <c r="M53" s="399"/>
      <c r="N53" s="399"/>
      <c r="O53" s="399"/>
      <c r="P53" s="399"/>
      <c r="Q53" s="399"/>
      <c r="R53" s="399"/>
      <c r="AM53" s="409"/>
      <c r="AT53" s="409">
        <f>SUM(AG51+AT51)</f>
        <v>12108000</v>
      </c>
      <c r="AU53" s="409">
        <f>SUM(AH51+AU51)</f>
        <v>17146760</v>
      </c>
      <c r="AV53" s="409">
        <f>SUM(AI51+AV51)</f>
        <v>4430000</v>
      </c>
      <c r="AW53" s="409">
        <f t="shared" ref="AW53" si="305">SUM(AJ51+AW51)</f>
        <v>1490000</v>
      </c>
      <c r="AX53" s="409">
        <f>SUM(AK51+AX51)</f>
        <v>406000</v>
      </c>
      <c r="AY53" s="409">
        <f t="shared" ref="AY53" si="306">SUM(AL51+AY51)</f>
        <v>372000</v>
      </c>
      <c r="AZ53" s="409">
        <f t="shared" ref="AZ53" si="307">SUM(AM51+AZ51)</f>
        <v>1761000</v>
      </c>
      <c r="BA53" s="409">
        <f t="shared" ref="BA53" si="308">SUM(AN51+BA51)</f>
        <v>2000000</v>
      </c>
      <c r="BB53" s="409">
        <f t="shared" ref="BB53" si="309">SUM(AO51+BB51)</f>
        <v>0</v>
      </c>
      <c r="BC53" s="409">
        <f t="shared" ref="BC53" si="310">SUM(AP51+BC51)</f>
        <v>0</v>
      </c>
      <c r="BD53" s="409">
        <f t="shared" ref="BD53" si="311">SUM(AQ51+BD51)</f>
        <v>0</v>
      </c>
      <c r="BE53" s="409">
        <f t="shared" ref="BE53" si="312">SUM(AR51+BE51)</f>
        <v>0</v>
      </c>
      <c r="BF53" s="409">
        <f>SUM(AT53:AY53)</f>
        <v>35952760</v>
      </c>
      <c r="BH53" s="400"/>
      <c r="BI53" s="291">
        <f>SUM(BI51-BI52)</f>
        <v>1200</v>
      </c>
      <c r="BJ53" s="284" t="s">
        <v>36</v>
      </c>
      <c r="BK53" s="481"/>
      <c r="BL53" s="262"/>
      <c r="BM53" s="264"/>
      <c r="BN53" s="431"/>
      <c r="BO53" s="440"/>
      <c r="BP53" s="431"/>
      <c r="BQ53" s="431"/>
      <c r="BR53" s="431"/>
      <c r="BS53" s="440"/>
      <c r="BT53" s="431"/>
      <c r="BU53" s="431"/>
      <c r="BV53" s="431"/>
      <c r="BW53" s="440"/>
      <c r="BX53" s="431"/>
      <c r="BY53" s="431"/>
      <c r="BZ53" s="431"/>
      <c r="CA53" s="440"/>
      <c r="CB53" s="431"/>
      <c r="CC53" s="431"/>
      <c r="CD53" s="431"/>
      <c r="CE53" s="440"/>
      <c r="CF53" s="431"/>
      <c r="CG53" s="431"/>
      <c r="CH53" s="431"/>
      <c r="CI53" s="440"/>
      <c r="CJ53" s="431"/>
      <c r="CK53" s="431"/>
      <c r="CL53" s="431"/>
      <c r="CM53" s="440"/>
      <c r="CN53" s="431"/>
      <c r="CO53" s="431"/>
      <c r="CP53" s="431"/>
      <c r="CQ53" s="440"/>
      <c r="CR53" s="431"/>
      <c r="CS53" s="431"/>
      <c r="CT53" s="431"/>
      <c r="CU53" s="264"/>
      <c r="CV53" s="264"/>
      <c r="CW53" s="264"/>
      <c r="CX53" s="264"/>
      <c r="CY53" s="264"/>
      <c r="CZ53" s="264"/>
      <c r="DA53" s="264"/>
      <c r="DB53" s="264"/>
      <c r="DC53" s="264"/>
      <c r="DD53" s="264"/>
      <c r="DE53" s="264"/>
      <c r="DF53" s="264"/>
    </row>
    <row r="54" spans="1:127" s="265" customFormat="1" ht="24.75" customHeight="1" x14ac:dyDescent="0.2">
      <c r="A54" s="827" t="s">
        <v>9</v>
      </c>
      <c r="B54" s="828"/>
      <c r="C54" s="244" t="s">
        <v>111</v>
      </c>
      <c r="D54" s="245"/>
      <c r="E54" s="245"/>
      <c r="F54" s="245"/>
      <c r="G54" s="296"/>
      <c r="H54" s="245"/>
      <c r="I54" s="484"/>
      <c r="J54" s="484"/>
      <c r="K54" s="245"/>
      <c r="L54" s="245"/>
      <c r="M54" s="245"/>
      <c r="N54" s="245"/>
      <c r="O54" s="245"/>
      <c r="P54" s="245"/>
      <c r="Q54" s="245"/>
      <c r="R54" s="245"/>
      <c r="S54" s="245"/>
      <c r="T54" s="246"/>
      <c r="U54" s="246"/>
      <c r="V54" s="246"/>
      <c r="W54" s="246"/>
      <c r="X54" s="246"/>
      <c r="Y54" s="246"/>
      <c r="Z54" s="246"/>
      <c r="AA54" s="246"/>
      <c r="AB54" s="246"/>
      <c r="AC54" s="246"/>
      <c r="AD54" s="246"/>
      <c r="AE54" s="246"/>
      <c r="AF54" s="245"/>
      <c r="AG54" s="246"/>
      <c r="AH54" s="246"/>
      <c r="AI54" s="246"/>
      <c r="AJ54" s="246"/>
      <c r="AK54" s="246"/>
      <c r="AL54" s="246"/>
      <c r="AM54" s="246"/>
      <c r="AN54" s="246"/>
      <c r="AO54" s="246"/>
      <c r="AP54" s="246"/>
      <c r="AQ54" s="246"/>
      <c r="AR54" s="246"/>
      <c r="AS54" s="247"/>
      <c r="AT54" s="246"/>
      <c r="AU54" s="450">
        <f>AU53+AV53+AW53</f>
        <v>23066760</v>
      </c>
      <c r="AV54" s="246"/>
      <c r="AW54" s="450"/>
      <c r="AX54" s="246"/>
      <c r="AY54" s="246"/>
      <c r="AZ54" s="246"/>
      <c r="BA54" s="246"/>
      <c r="BB54" s="246"/>
      <c r="BC54" s="246"/>
      <c r="BD54" s="246"/>
      <c r="BE54" s="246"/>
      <c r="BF54" s="458"/>
      <c r="BG54" s="247"/>
      <c r="BH54" s="455"/>
      <c r="BI54" s="454"/>
      <c r="BJ54" s="245"/>
      <c r="BK54" s="296"/>
      <c r="BL54" s="296"/>
      <c r="BM54" s="246"/>
      <c r="BN54" s="296"/>
      <c r="BO54" s="438"/>
      <c r="BP54" s="296"/>
      <c r="BQ54" s="249"/>
      <c r="BR54" s="296"/>
      <c r="BS54" s="438"/>
      <c r="BT54" s="296"/>
      <c r="BU54" s="249"/>
      <c r="BV54" s="296"/>
      <c r="BW54" s="438"/>
      <c r="BX54" s="296"/>
      <c r="BY54" s="249"/>
      <c r="BZ54" s="296"/>
      <c r="CA54" s="438"/>
      <c r="CB54" s="296"/>
      <c r="CC54" s="249"/>
      <c r="CD54" s="296"/>
      <c r="CE54" s="438"/>
      <c r="CF54" s="296"/>
      <c r="CG54" s="249"/>
      <c r="CH54" s="296"/>
      <c r="CI54" s="438"/>
      <c r="CJ54" s="296"/>
      <c r="CK54" s="249"/>
      <c r="CL54" s="296"/>
      <c r="CM54" s="438"/>
      <c r="CN54" s="296"/>
      <c r="CO54" s="249"/>
      <c r="CP54" s="296"/>
      <c r="CQ54" s="438"/>
      <c r="CR54" s="296"/>
      <c r="CS54" s="249"/>
      <c r="CT54" s="296"/>
      <c r="CU54" s="246"/>
      <c r="CV54" s="246"/>
      <c r="CW54" s="246"/>
      <c r="CX54" s="246"/>
      <c r="CY54" s="247"/>
      <c r="CZ54" s="247"/>
      <c r="DA54" s="247"/>
      <c r="DB54" s="243"/>
      <c r="DC54" s="248"/>
      <c r="DD54" s="247"/>
      <c r="DE54" s="247"/>
      <c r="DF54" s="263"/>
      <c r="DG54" s="263"/>
      <c r="DH54" s="263"/>
      <c r="DI54" s="263"/>
      <c r="DJ54" s="263"/>
      <c r="DK54" s="264"/>
      <c r="DL54" s="263"/>
      <c r="DM54" s="263"/>
      <c r="DN54" s="263"/>
      <c r="DO54" s="263"/>
      <c r="DP54" s="263"/>
      <c r="DQ54" s="263"/>
      <c r="DR54" s="263"/>
      <c r="DS54" s="263"/>
      <c r="DT54" s="263"/>
      <c r="DU54" s="263"/>
      <c r="DV54" s="263"/>
      <c r="DW54" s="263"/>
    </row>
    <row r="55" spans="1:127" s="265" customFormat="1" ht="26.25" customHeight="1" x14ac:dyDescent="0.2">
      <c r="A55" s="829" t="s">
        <v>10</v>
      </c>
      <c r="B55" s="830"/>
      <c r="C55" s="251" t="s">
        <v>84</v>
      </c>
      <c r="D55" s="252"/>
      <c r="E55" s="252"/>
      <c r="F55" s="252"/>
      <c r="G55" s="417"/>
      <c r="H55" s="252"/>
      <c r="I55" s="485"/>
      <c r="J55" s="485"/>
      <c r="K55" s="252"/>
      <c r="L55" s="252"/>
      <c r="M55" s="252"/>
      <c r="N55" s="252"/>
      <c r="O55" s="252"/>
      <c r="P55" s="252"/>
      <c r="Q55" s="252"/>
      <c r="R55" s="252"/>
      <c r="S55" s="252"/>
      <c r="T55" s="266"/>
      <c r="U55" s="266"/>
      <c r="V55" s="266"/>
      <c r="W55" s="266"/>
      <c r="X55" s="266"/>
      <c r="Y55" s="266"/>
      <c r="Z55" s="266"/>
      <c r="AA55" s="266"/>
      <c r="AB55" s="266"/>
      <c r="AC55" s="266"/>
      <c r="AD55" s="266"/>
      <c r="AE55" s="266"/>
      <c r="AF55" s="252"/>
      <c r="AG55" s="266"/>
      <c r="AH55" s="266"/>
      <c r="AI55" s="266"/>
      <c r="AJ55" s="266"/>
      <c r="AK55" s="266"/>
      <c r="AL55" s="266"/>
      <c r="AM55" s="266"/>
      <c r="AN55" s="266"/>
      <c r="AO55" s="266"/>
      <c r="AP55" s="266"/>
      <c r="AQ55" s="266"/>
      <c r="AR55" s="266"/>
      <c r="AS55" s="253"/>
      <c r="AT55" s="451"/>
      <c r="AU55" s="451"/>
      <c r="AV55" s="622"/>
      <c r="AW55" s="623"/>
      <c r="AX55" s="266"/>
      <c r="AY55" s="266"/>
      <c r="AZ55" s="266"/>
      <c r="BA55" s="266"/>
      <c r="BB55" s="266"/>
      <c r="BC55" s="266"/>
      <c r="BD55" s="266"/>
      <c r="BE55" s="266"/>
      <c r="BF55" s="426"/>
      <c r="BG55" s="253"/>
      <c r="BH55" s="459"/>
      <c r="BI55" s="457"/>
      <c r="BJ55" s="245"/>
      <c r="BK55" s="296"/>
      <c r="BL55" s="296"/>
      <c r="BM55" s="245"/>
      <c r="BN55" s="296"/>
      <c r="BO55" s="438"/>
      <c r="BP55" s="296"/>
      <c r="BQ55" s="296"/>
      <c r="BR55" s="296"/>
      <c r="BS55" s="438"/>
      <c r="BT55" s="296"/>
      <c r="BU55" s="296"/>
      <c r="BV55" s="296"/>
      <c r="BW55" s="438"/>
      <c r="BX55" s="296"/>
      <c r="BY55" s="296"/>
      <c r="BZ55" s="296"/>
      <c r="CA55" s="438"/>
      <c r="CB55" s="296"/>
      <c r="CC55" s="296"/>
      <c r="CD55" s="296"/>
      <c r="CE55" s="438"/>
      <c r="CF55" s="296"/>
      <c r="CG55" s="296"/>
      <c r="CH55" s="296"/>
      <c r="CI55" s="438"/>
      <c r="CJ55" s="296"/>
      <c r="CK55" s="296"/>
      <c r="CL55" s="296"/>
      <c r="CM55" s="438"/>
      <c r="CN55" s="296"/>
      <c r="CO55" s="296"/>
      <c r="CP55" s="296"/>
      <c r="CQ55" s="438"/>
      <c r="CR55" s="296"/>
      <c r="CS55" s="296"/>
      <c r="CT55" s="296"/>
      <c r="CU55" s="245"/>
      <c r="CV55" s="245"/>
      <c r="CW55" s="245"/>
      <c r="CX55" s="245"/>
      <c r="CY55" s="245"/>
      <c r="CZ55" s="245"/>
      <c r="DA55" s="245"/>
      <c r="DB55" s="245"/>
      <c r="DC55" s="245"/>
      <c r="DD55" s="247"/>
      <c r="DE55" s="247"/>
      <c r="DF55" s="263"/>
      <c r="DG55" s="263"/>
      <c r="DH55" s="263"/>
      <c r="DI55" s="263"/>
      <c r="DJ55" s="263"/>
      <c r="DK55" s="264"/>
      <c r="DL55" s="263"/>
      <c r="DM55" s="263"/>
      <c r="DN55" s="263"/>
      <c r="DO55" s="263"/>
      <c r="DP55" s="263"/>
      <c r="DQ55" s="263"/>
      <c r="DR55" s="263"/>
      <c r="DS55" s="263"/>
      <c r="DT55" s="263"/>
      <c r="DU55" s="263"/>
      <c r="DV55" s="263"/>
      <c r="DW55" s="263"/>
    </row>
    <row r="56" spans="1:127" s="268" customFormat="1" ht="48.75" customHeight="1" x14ac:dyDescent="0.2">
      <c r="A56" s="831" t="s">
        <v>11</v>
      </c>
      <c r="B56" s="824" t="s">
        <v>12</v>
      </c>
      <c r="C56" s="824" t="s">
        <v>224</v>
      </c>
      <c r="D56" s="839" t="s">
        <v>13</v>
      </c>
      <c r="E56" s="839"/>
      <c r="F56" s="839"/>
      <c r="G56" s="839"/>
      <c r="H56" s="839"/>
      <c r="I56" s="839"/>
      <c r="J56" s="839"/>
      <c r="K56" s="839"/>
      <c r="L56" s="839"/>
      <c r="M56" s="839"/>
      <c r="N56" s="839"/>
      <c r="O56" s="839"/>
      <c r="P56" s="839"/>
      <c r="Q56" s="839"/>
      <c r="R56" s="824" t="s">
        <v>24</v>
      </c>
      <c r="S56" s="840" t="s">
        <v>21</v>
      </c>
      <c r="T56" s="841"/>
      <c r="U56" s="841"/>
      <c r="V56" s="841"/>
      <c r="W56" s="841"/>
      <c r="X56" s="841"/>
      <c r="Y56" s="841"/>
      <c r="Z56" s="841"/>
      <c r="AA56" s="841"/>
      <c r="AB56" s="841"/>
      <c r="AC56" s="841"/>
      <c r="AD56" s="841"/>
      <c r="AE56" s="841"/>
      <c r="AF56" s="843" t="s">
        <v>6</v>
      </c>
      <c r="AG56" s="843"/>
      <c r="AH56" s="843"/>
      <c r="AI56" s="843"/>
      <c r="AJ56" s="843"/>
      <c r="AK56" s="843"/>
      <c r="AL56" s="843"/>
      <c r="AM56" s="843"/>
      <c r="AN56" s="843"/>
      <c r="AO56" s="843"/>
      <c r="AP56" s="843"/>
      <c r="AQ56" s="843"/>
      <c r="AR56" s="843"/>
      <c r="AS56" s="843"/>
      <c r="AT56" s="847"/>
      <c r="AU56" s="848"/>
      <c r="AV56" s="848"/>
      <c r="AW56" s="848"/>
      <c r="AX56" s="848"/>
      <c r="AY56" s="848"/>
      <c r="AZ56" s="848"/>
      <c r="BA56" s="848"/>
      <c r="BB56" s="848"/>
      <c r="BC56" s="848"/>
      <c r="BD56" s="848"/>
      <c r="BE56" s="848"/>
      <c r="BF56" s="849"/>
      <c r="BG56" s="824" t="s">
        <v>37</v>
      </c>
      <c r="BH56" s="824" t="s">
        <v>124</v>
      </c>
      <c r="BI56" s="844" t="s">
        <v>38</v>
      </c>
      <c r="BJ56" s="243"/>
      <c r="BK56" s="477"/>
      <c r="BL56" s="245"/>
      <c r="BM56" s="245"/>
      <c r="BN56" s="296"/>
      <c r="BO56" s="438"/>
      <c r="BP56" s="296"/>
      <c r="BQ56" s="296"/>
      <c r="BR56" s="296"/>
      <c r="BS56" s="438"/>
      <c r="BT56" s="296"/>
      <c r="BU56" s="296"/>
      <c r="BV56" s="296"/>
      <c r="BW56" s="438"/>
      <c r="BX56" s="296"/>
      <c r="BY56" s="296"/>
      <c r="BZ56" s="296"/>
      <c r="CA56" s="438"/>
      <c r="CB56" s="296"/>
      <c r="CC56" s="296"/>
      <c r="CD56" s="296"/>
      <c r="CE56" s="438"/>
      <c r="CF56" s="296"/>
      <c r="CG56" s="296"/>
      <c r="CH56" s="296"/>
      <c r="CI56" s="438"/>
      <c r="CJ56" s="296"/>
      <c r="CK56" s="296"/>
      <c r="CL56" s="296"/>
      <c r="CM56" s="438"/>
      <c r="CN56" s="296"/>
      <c r="CO56" s="296"/>
      <c r="CP56" s="296"/>
      <c r="CQ56" s="438"/>
      <c r="CR56" s="296"/>
      <c r="CS56" s="296"/>
      <c r="CT56" s="296"/>
      <c r="CU56" s="245"/>
      <c r="CV56" s="245"/>
      <c r="CW56" s="245"/>
      <c r="CX56" s="245"/>
      <c r="CY56" s="245"/>
      <c r="CZ56" s="245"/>
      <c r="DA56" s="245"/>
      <c r="DB56" s="245"/>
      <c r="DC56" s="245"/>
      <c r="DD56" s="267"/>
      <c r="DE56" s="267"/>
    </row>
    <row r="57" spans="1:127" s="268" customFormat="1" ht="48.75" customHeight="1" x14ac:dyDescent="0.2">
      <c r="A57" s="832"/>
      <c r="B57" s="825"/>
      <c r="C57" s="825"/>
      <c r="D57" s="836" t="s">
        <v>22</v>
      </c>
      <c r="E57" s="834" t="s">
        <v>23</v>
      </c>
      <c r="F57" s="835"/>
      <c r="G57" s="835"/>
      <c r="H57" s="835"/>
      <c r="I57" s="835"/>
      <c r="J57" s="835"/>
      <c r="K57" s="835"/>
      <c r="L57" s="835"/>
      <c r="M57" s="835"/>
      <c r="N57" s="835"/>
      <c r="O57" s="835"/>
      <c r="P57" s="835"/>
      <c r="Q57" s="835"/>
      <c r="R57" s="825"/>
      <c r="S57" s="836" t="s">
        <v>22</v>
      </c>
      <c r="T57" s="834" t="s">
        <v>23</v>
      </c>
      <c r="U57" s="835"/>
      <c r="V57" s="835"/>
      <c r="W57" s="835"/>
      <c r="X57" s="835"/>
      <c r="Y57" s="835"/>
      <c r="Z57" s="835"/>
      <c r="AA57" s="835"/>
      <c r="AB57" s="835"/>
      <c r="AC57" s="835"/>
      <c r="AD57" s="835"/>
      <c r="AE57" s="835"/>
      <c r="AF57" s="836" t="s">
        <v>22</v>
      </c>
      <c r="AG57" s="834" t="s">
        <v>23</v>
      </c>
      <c r="AH57" s="835"/>
      <c r="AI57" s="835"/>
      <c r="AJ57" s="835"/>
      <c r="AK57" s="835"/>
      <c r="AL57" s="835"/>
      <c r="AM57" s="835"/>
      <c r="AN57" s="835"/>
      <c r="AO57" s="835"/>
      <c r="AP57" s="835"/>
      <c r="AQ57" s="835"/>
      <c r="AR57" s="835"/>
      <c r="AS57" s="838"/>
      <c r="AT57" s="850"/>
      <c r="AU57" s="851"/>
      <c r="AV57" s="851"/>
      <c r="AW57" s="851"/>
      <c r="AX57" s="851"/>
      <c r="AY57" s="851"/>
      <c r="AZ57" s="851"/>
      <c r="BA57" s="851"/>
      <c r="BB57" s="851"/>
      <c r="BC57" s="851"/>
      <c r="BD57" s="851"/>
      <c r="BE57" s="851"/>
      <c r="BF57" s="852"/>
      <c r="BG57" s="825"/>
      <c r="BH57" s="825"/>
      <c r="BI57" s="845"/>
      <c r="BJ57" s="243"/>
      <c r="BK57" s="477"/>
      <c r="BL57" s="245"/>
      <c r="BM57" s="245"/>
      <c r="BN57" s="296"/>
      <c r="BO57" s="438"/>
      <c r="BP57" s="296"/>
      <c r="BQ57" s="296"/>
      <c r="BR57" s="296"/>
      <c r="BS57" s="438"/>
      <c r="BT57" s="296"/>
      <c r="BU57" s="296"/>
      <c r="BV57" s="296"/>
      <c r="BW57" s="438"/>
      <c r="BX57" s="296"/>
      <c r="BY57" s="296"/>
      <c r="BZ57" s="296"/>
      <c r="CA57" s="438"/>
      <c r="CB57" s="296"/>
      <c r="CC57" s="296"/>
      <c r="CD57" s="296"/>
      <c r="CE57" s="438"/>
      <c r="CF57" s="296"/>
      <c r="CG57" s="296"/>
      <c r="CH57" s="296"/>
      <c r="CI57" s="438"/>
      <c r="CJ57" s="296"/>
      <c r="CK57" s="296"/>
      <c r="CL57" s="296"/>
      <c r="CM57" s="438"/>
      <c r="CN57" s="296"/>
      <c r="CO57" s="296"/>
      <c r="CP57" s="296"/>
      <c r="CQ57" s="438"/>
      <c r="CR57" s="296"/>
      <c r="CS57" s="296"/>
      <c r="CT57" s="296"/>
      <c r="CU57" s="245"/>
      <c r="CV57" s="245"/>
      <c r="CW57" s="245"/>
      <c r="CX57" s="245"/>
      <c r="CY57" s="245"/>
      <c r="CZ57" s="245"/>
      <c r="DA57" s="245"/>
      <c r="DB57" s="245"/>
      <c r="DC57" s="245"/>
      <c r="DD57" s="267"/>
      <c r="DE57" s="267"/>
    </row>
    <row r="58" spans="1:127" s="271" customFormat="1" ht="28.5" customHeight="1" x14ac:dyDescent="0.2">
      <c r="A58" s="833"/>
      <c r="B58" s="826"/>
      <c r="C58" s="826"/>
      <c r="D58" s="837"/>
      <c r="E58" s="269">
        <v>1</v>
      </c>
      <c r="F58" s="269">
        <v>2</v>
      </c>
      <c r="G58" s="418">
        <v>3</v>
      </c>
      <c r="H58" s="269">
        <v>4</v>
      </c>
      <c r="I58" s="418">
        <v>5</v>
      </c>
      <c r="J58" s="269">
        <v>6</v>
      </c>
      <c r="K58" s="269">
        <v>7</v>
      </c>
      <c r="L58" s="269">
        <v>8</v>
      </c>
      <c r="M58" s="269">
        <v>9</v>
      </c>
      <c r="N58" s="269">
        <v>10</v>
      </c>
      <c r="O58" s="269">
        <v>11</v>
      </c>
      <c r="P58" s="269">
        <v>12</v>
      </c>
      <c r="Q58" s="269" t="s">
        <v>25</v>
      </c>
      <c r="R58" s="826"/>
      <c r="S58" s="837"/>
      <c r="T58" s="269">
        <v>1</v>
      </c>
      <c r="U58" s="269">
        <v>2</v>
      </c>
      <c r="V58" s="269">
        <v>3</v>
      </c>
      <c r="W58" s="269">
        <v>4</v>
      </c>
      <c r="X58" s="269">
        <v>5</v>
      </c>
      <c r="Y58" s="269">
        <v>6</v>
      </c>
      <c r="Z58" s="269">
        <v>7</v>
      </c>
      <c r="AA58" s="269">
        <v>8</v>
      </c>
      <c r="AB58" s="269">
        <v>9</v>
      </c>
      <c r="AC58" s="269">
        <v>10</v>
      </c>
      <c r="AD58" s="269">
        <v>11</v>
      </c>
      <c r="AE58" s="269">
        <v>12</v>
      </c>
      <c r="AF58" s="837"/>
      <c r="AG58" s="269">
        <v>1</v>
      </c>
      <c r="AH58" s="269">
        <v>2</v>
      </c>
      <c r="AI58" s="269">
        <v>3</v>
      </c>
      <c r="AJ58" s="269">
        <v>4</v>
      </c>
      <c r="AK58" s="448">
        <v>5</v>
      </c>
      <c r="AL58" s="269">
        <v>6</v>
      </c>
      <c r="AM58" s="269">
        <v>7</v>
      </c>
      <c r="AN58" s="269">
        <v>8</v>
      </c>
      <c r="AO58" s="269">
        <v>9</v>
      </c>
      <c r="AP58" s="269">
        <v>10</v>
      </c>
      <c r="AQ58" s="269">
        <v>11</v>
      </c>
      <c r="AR58" s="269">
        <v>12</v>
      </c>
      <c r="AS58" s="269" t="s">
        <v>16</v>
      </c>
      <c r="AT58" s="270">
        <v>1</v>
      </c>
      <c r="AU58" s="270">
        <v>2</v>
      </c>
      <c r="AV58" s="270">
        <v>3</v>
      </c>
      <c r="AW58" s="270">
        <v>4</v>
      </c>
      <c r="AX58" s="270">
        <v>5</v>
      </c>
      <c r="AY58" s="270">
        <v>6</v>
      </c>
      <c r="AZ58" s="270">
        <v>7</v>
      </c>
      <c r="BA58" s="270">
        <v>8</v>
      </c>
      <c r="BB58" s="270">
        <v>9</v>
      </c>
      <c r="BC58" s="270">
        <v>10</v>
      </c>
      <c r="BD58" s="270">
        <v>11</v>
      </c>
      <c r="BE58" s="270">
        <v>12</v>
      </c>
      <c r="BF58" s="269" t="s">
        <v>16</v>
      </c>
      <c r="BG58" s="826"/>
      <c r="BH58" s="826"/>
      <c r="BI58" s="846"/>
      <c r="BK58" s="478"/>
      <c r="BL58" s="416"/>
      <c r="BM58" s="416"/>
      <c r="BN58" s="433"/>
      <c r="BO58" s="441"/>
      <c r="BP58" s="433"/>
      <c r="BQ58" s="433"/>
      <c r="BR58" s="433"/>
      <c r="BS58" s="441"/>
      <c r="BT58" s="433"/>
      <c r="BU58" s="433"/>
      <c r="BV58" s="433"/>
      <c r="BW58" s="441"/>
      <c r="BX58" s="433"/>
      <c r="BY58" s="433"/>
      <c r="BZ58" s="433"/>
      <c r="CA58" s="441"/>
      <c r="CB58" s="433"/>
      <c r="CC58" s="433"/>
      <c r="CD58" s="433"/>
      <c r="CE58" s="441"/>
      <c r="CF58" s="433"/>
      <c r="CG58" s="433"/>
      <c r="CH58" s="433"/>
      <c r="CI58" s="441"/>
      <c r="CJ58" s="433"/>
      <c r="CK58" s="433"/>
      <c r="CL58" s="433"/>
      <c r="CM58" s="441"/>
      <c r="CN58" s="433"/>
      <c r="CO58" s="433"/>
      <c r="CP58" s="433"/>
      <c r="CQ58" s="441"/>
      <c r="CR58" s="433"/>
      <c r="CS58" s="433"/>
      <c r="CT58" s="433"/>
      <c r="CU58" s="416"/>
      <c r="CV58" s="416"/>
      <c r="CW58" s="416"/>
      <c r="CX58" s="416"/>
      <c r="CY58" s="416"/>
      <c r="CZ58" s="416"/>
      <c r="DA58" s="416"/>
      <c r="DB58" s="416"/>
      <c r="DC58" s="416"/>
      <c r="DD58" s="416"/>
      <c r="DE58" s="416"/>
    </row>
    <row r="59" spans="1:127" s="310" customFormat="1" ht="39" customHeight="1" thickBot="1" x14ac:dyDescent="0.25">
      <c r="A59" s="298"/>
      <c r="B59" s="476" t="s">
        <v>113</v>
      </c>
      <c r="C59" s="514" t="s">
        <v>288</v>
      </c>
      <c r="D59" s="255">
        <v>15</v>
      </c>
      <c r="E59" s="574">
        <v>4</v>
      </c>
      <c r="F59" s="577">
        <v>3</v>
      </c>
      <c r="G59" s="420"/>
      <c r="H59" s="301"/>
      <c r="I59" s="488"/>
      <c r="J59" s="488"/>
      <c r="K59" s="301"/>
      <c r="L59" s="301"/>
      <c r="M59" s="301"/>
      <c r="N59" s="301"/>
      <c r="O59" s="301"/>
      <c r="P59" s="301"/>
      <c r="Q59" s="526">
        <f>SUM(E59:P59)</f>
        <v>7</v>
      </c>
      <c r="R59" s="256" t="s">
        <v>45</v>
      </c>
      <c r="S59" s="257">
        <v>100000</v>
      </c>
      <c r="T59" s="462">
        <v>50000</v>
      </c>
      <c r="U59" s="460">
        <v>100000</v>
      </c>
      <c r="V59" s="460"/>
      <c r="W59" s="460"/>
      <c r="X59" s="460"/>
      <c r="Y59" s="460"/>
      <c r="Z59" s="460"/>
      <c r="AA59" s="460"/>
      <c r="AB59" s="460"/>
      <c r="AC59" s="460"/>
      <c r="AD59" s="460"/>
      <c r="AE59" s="460"/>
      <c r="AF59" s="275">
        <f t="shared" ref="AF59" si="313">SUM(Q59*S59)</f>
        <v>700000</v>
      </c>
      <c r="AG59" s="424">
        <f t="shared" ref="AG59" si="314">T59*E59</f>
        <v>200000</v>
      </c>
      <c r="AH59" s="424">
        <f t="shared" ref="AH59" si="315">U59*F59</f>
        <v>300000</v>
      </c>
      <c r="AI59" s="424">
        <f t="shared" ref="AI59" si="316">V59*G59</f>
        <v>0</v>
      </c>
      <c r="AJ59" s="424">
        <f t="shared" ref="AJ59" si="317">W59*H59</f>
        <v>0</v>
      </c>
      <c r="AK59" s="424">
        <f t="shared" ref="AK59" si="318">X59*I59</f>
        <v>0</v>
      </c>
      <c r="AL59" s="424">
        <f t="shared" ref="AL59" si="319">Y59*J59</f>
        <v>0</v>
      </c>
      <c r="AM59" s="424">
        <f t="shared" ref="AM59" si="320">Z59*K59</f>
        <v>0</v>
      </c>
      <c r="AN59" s="424">
        <f t="shared" ref="AN59" si="321">AA59*L59</f>
        <v>0</v>
      </c>
      <c r="AO59" s="424">
        <f t="shared" ref="AO59" si="322">AB59*M59</f>
        <v>0</v>
      </c>
      <c r="AP59" s="424">
        <f t="shared" ref="AP59" si="323">AC59*N59</f>
        <v>0</v>
      </c>
      <c r="AQ59" s="424">
        <f t="shared" ref="AQ59" si="324">AD59*O59</f>
        <v>0</v>
      </c>
      <c r="AR59" s="424">
        <f t="shared" ref="AR59" si="325">AE59*P59</f>
        <v>0</v>
      </c>
      <c r="AS59" s="425">
        <f t="shared" ref="AS59" si="326">SUM(AG59:AR59)</f>
        <v>500000</v>
      </c>
      <c r="AT59" s="424"/>
      <c r="AU59" s="424"/>
      <c r="AV59" s="424"/>
      <c r="AW59" s="424">
        <f t="shared" ref="AW59" si="327">SUM(AJ59*14%)</f>
        <v>0</v>
      </c>
      <c r="AX59" s="424">
        <f t="shared" ref="AX59" si="328">SUM(AK59*14%)</f>
        <v>0</v>
      </c>
      <c r="AY59" s="424">
        <f t="shared" ref="AY59" si="329">SUM(AL59*14%)</f>
        <v>0</v>
      </c>
      <c r="AZ59" s="424">
        <f t="shared" ref="AZ59" si="330">SUM(AM59*14%)</f>
        <v>0</v>
      </c>
      <c r="BA59" s="424">
        <f t="shared" ref="BA59" si="331">SUM(AN59*14%)</f>
        <v>0</v>
      </c>
      <c r="BB59" s="424">
        <f t="shared" ref="BB59" si="332">SUM(AO59*14%)</f>
        <v>0</v>
      </c>
      <c r="BC59" s="424">
        <f t="shared" ref="BC59" si="333">SUM(AP59*14%)</f>
        <v>0</v>
      </c>
      <c r="BD59" s="424">
        <f t="shared" ref="BD59" si="334">SUM(AQ59*14%)</f>
        <v>0</v>
      </c>
      <c r="BE59" s="424">
        <f t="shared" ref="BE59" si="335">SUM(AR59*14%)</f>
        <v>0</v>
      </c>
      <c r="BF59" s="350">
        <f t="shared" ref="BF59" si="336">SUM(AT59:BE59)</f>
        <v>0</v>
      </c>
      <c r="BG59" s="305">
        <f>AF59-AS59-BF59</f>
        <v>200000</v>
      </c>
      <c r="BH59" s="306">
        <f t="shared" ref="BH59" si="337">S59*D59</f>
        <v>1500000</v>
      </c>
      <c r="BI59" s="307">
        <f t="shared" ref="BI59" si="338">BH59-AS59-BF59</f>
        <v>1000000</v>
      </c>
      <c r="BJ59" s="281">
        <f t="shared" ref="BJ59" si="339">SUM(Q59/D59)</f>
        <v>0.46666666666666667</v>
      </c>
      <c r="BK59" s="479" t="e">
        <f>#REF!+1</f>
        <v>#REF!</v>
      </c>
      <c r="BL59" s="308"/>
      <c r="BM59" s="309"/>
      <c r="BN59" s="308"/>
      <c r="BO59" s="442"/>
      <c r="BP59" s="308"/>
      <c r="BQ59" s="308"/>
      <c r="BR59" s="308"/>
      <c r="BS59" s="442"/>
      <c r="BT59" s="308"/>
      <c r="BU59" s="308"/>
      <c r="BV59" s="308"/>
      <c r="BW59" s="442"/>
      <c r="BX59" s="308"/>
      <c r="BY59" s="308"/>
      <c r="BZ59" s="308"/>
      <c r="CA59" s="442"/>
      <c r="CB59" s="308"/>
      <c r="CC59" s="308"/>
      <c r="CD59" s="308"/>
      <c r="CE59" s="442"/>
      <c r="CF59" s="308"/>
      <c r="CG59" s="308"/>
      <c r="CH59" s="308"/>
      <c r="CI59" s="442"/>
      <c r="CJ59" s="308"/>
      <c r="CK59" s="308"/>
      <c r="CL59" s="308"/>
      <c r="CM59" s="442"/>
      <c r="CN59" s="308"/>
      <c r="CO59" s="308"/>
      <c r="CP59" s="308"/>
      <c r="CQ59" s="442"/>
      <c r="CR59" s="308"/>
      <c r="CS59" s="308"/>
      <c r="CT59" s="308"/>
      <c r="CU59" s="309"/>
      <c r="CV59" s="309"/>
      <c r="CW59" s="309"/>
      <c r="CX59" s="309"/>
      <c r="CY59" s="309"/>
      <c r="CZ59" s="309"/>
      <c r="DA59" s="309"/>
      <c r="DB59" s="309"/>
      <c r="DC59" s="309"/>
      <c r="DD59" s="309"/>
      <c r="DE59" s="309"/>
    </row>
    <row r="60" spans="1:127" s="286" customFormat="1" ht="24.75" customHeight="1" thickBot="1" x14ac:dyDescent="0.25">
      <c r="A60" s="314"/>
      <c r="B60" s="315" t="s">
        <v>5</v>
      </c>
      <c r="C60" s="315"/>
      <c r="D60" s="316"/>
      <c r="E60" s="317"/>
      <c r="F60" s="317"/>
      <c r="G60" s="421"/>
      <c r="H60" s="317"/>
      <c r="I60" s="489"/>
      <c r="J60" s="489"/>
      <c r="K60" s="317"/>
      <c r="L60" s="317"/>
      <c r="M60" s="317"/>
      <c r="N60" s="317"/>
      <c r="O60" s="317"/>
      <c r="P60" s="317"/>
      <c r="Q60" s="318"/>
      <c r="R60" s="319"/>
      <c r="S60" s="320"/>
      <c r="T60" s="321"/>
      <c r="U60" s="321"/>
      <c r="V60" s="321"/>
      <c r="W60" s="321"/>
      <c r="X60" s="321"/>
      <c r="Y60" s="321"/>
      <c r="Z60" s="321"/>
      <c r="AA60" s="321"/>
      <c r="AB60" s="321"/>
      <c r="AC60" s="321"/>
      <c r="AD60" s="321"/>
      <c r="AE60" s="321"/>
      <c r="AF60" s="322">
        <f>SUM(AF59)</f>
        <v>700000</v>
      </c>
      <c r="AG60" s="322">
        <f>SUM(AG59)</f>
        <v>200000</v>
      </c>
      <c r="AH60" s="322">
        <f t="shared" ref="AH60:AR60" si="340">SUM(AH59)</f>
        <v>300000</v>
      </c>
      <c r="AI60" s="322">
        <f t="shared" si="340"/>
        <v>0</v>
      </c>
      <c r="AJ60" s="322">
        <f t="shared" si="340"/>
        <v>0</v>
      </c>
      <c r="AK60" s="322">
        <f t="shared" si="340"/>
        <v>0</v>
      </c>
      <c r="AL60" s="322">
        <f t="shared" si="340"/>
        <v>0</v>
      </c>
      <c r="AM60" s="322">
        <f t="shared" si="340"/>
        <v>0</v>
      </c>
      <c r="AN60" s="322">
        <f t="shared" si="340"/>
        <v>0</v>
      </c>
      <c r="AO60" s="322">
        <f t="shared" si="340"/>
        <v>0</v>
      </c>
      <c r="AP60" s="322">
        <f t="shared" si="340"/>
        <v>0</v>
      </c>
      <c r="AQ60" s="322">
        <f t="shared" si="340"/>
        <v>0</v>
      </c>
      <c r="AR60" s="322">
        <f t="shared" si="340"/>
        <v>0</v>
      </c>
      <c r="AS60" s="322">
        <f>SUM(AS59)</f>
        <v>500000</v>
      </c>
      <c r="AT60" s="424"/>
      <c r="AU60" s="322">
        <f>SUM(AU59)</f>
        <v>0</v>
      </c>
      <c r="AV60" s="322">
        <f t="shared" ref="AV60:BF60" si="341">SUM(AV59)</f>
        <v>0</v>
      </c>
      <c r="AW60" s="322">
        <f t="shared" si="341"/>
        <v>0</v>
      </c>
      <c r="AX60" s="322">
        <f t="shared" si="341"/>
        <v>0</v>
      </c>
      <c r="AY60" s="322">
        <f t="shared" si="341"/>
        <v>0</v>
      </c>
      <c r="AZ60" s="322">
        <f t="shared" si="341"/>
        <v>0</v>
      </c>
      <c r="BA60" s="322">
        <f t="shared" si="341"/>
        <v>0</v>
      </c>
      <c r="BB60" s="322">
        <f t="shared" si="341"/>
        <v>0</v>
      </c>
      <c r="BC60" s="322">
        <f t="shared" si="341"/>
        <v>0</v>
      </c>
      <c r="BD60" s="322">
        <f t="shared" si="341"/>
        <v>0</v>
      </c>
      <c r="BE60" s="322">
        <f t="shared" si="341"/>
        <v>0</v>
      </c>
      <c r="BF60" s="322">
        <f t="shared" si="341"/>
        <v>0</v>
      </c>
      <c r="BG60" s="323">
        <f>AF60-AS60-BF60</f>
        <v>200000</v>
      </c>
      <c r="BH60" s="322">
        <f>SUM(BH59)</f>
        <v>1500000</v>
      </c>
      <c r="BI60" s="322">
        <f>SUM(BI59)</f>
        <v>1000000</v>
      </c>
      <c r="BJ60" s="283">
        <f>SUM(BJ59)/1</f>
        <v>0.46666666666666667</v>
      </c>
      <c r="BK60" s="479"/>
      <c r="BL60" s="324"/>
      <c r="BM60" s="325"/>
      <c r="BN60" s="324"/>
      <c r="BO60" s="444"/>
      <c r="BP60" s="324"/>
      <c r="BQ60" s="324"/>
      <c r="BR60" s="324"/>
      <c r="BS60" s="444"/>
      <c r="BT60" s="324"/>
      <c r="BU60" s="324"/>
      <c r="BV60" s="324"/>
      <c r="BW60" s="444"/>
      <c r="BX60" s="324"/>
      <c r="BY60" s="324"/>
      <c r="BZ60" s="324"/>
      <c r="CA60" s="444"/>
      <c r="CB60" s="324"/>
      <c r="CC60" s="324"/>
      <c r="CD60" s="324"/>
      <c r="CE60" s="444"/>
      <c r="CF60" s="324"/>
      <c r="CG60" s="324"/>
      <c r="CH60" s="324"/>
      <c r="CI60" s="444"/>
      <c r="CJ60" s="324"/>
      <c r="CK60" s="324"/>
      <c r="CL60" s="324"/>
      <c r="CM60" s="444"/>
      <c r="CN60" s="324"/>
      <c r="CO60" s="324"/>
      <c r="CP60" s="324"/>
      <c r="CQ60" s="444"/>
      <c r="CR60" s="324"/>
      <c r="CS60" s="324"/>
      <c r="CT60" s="324"/>
      <c r="CU60" s="325"/>
      <c r="CV60" s="325"/>
      <c r="CW60" s="325"/>
      <c r="CX60" s="325"/>
      <c r="CY60" s="325"/>
      <c r="CZ60" s="325"/>
      <c r="DA60" s="325"/>
      <c r="DB60" s="325"/>
      <c r="DC60" s="325"/>
      <c r="DD60" s="325"/>
      <c r="DE60" s="325"/>
    </row>
    <row r="61" spans="1:127" s="265" customFormat="1" ht="24.75" customHeight="1" x14ac:dyDescent="0.2">
      <c r="A61" s="287"/>
      <c r="D61" s="287"/>
      <c r="E61" s="287"/>
      <c r="F61" s="287"/>
      <c r="G61" s="419"/>
      <c r="H61" s="287"/>
      <c r="I61" s="487"/>
      <c r="J61" s="487"/>
      <c r="K61" s="287"/>
      <c r="L61" s="287"/>
      <c r="M61" s="287"/>
      <c r="N61" s="287"/>
      <c r="O61" s="287"/>
      <c r="P61" s="287"/>
      <c r="Q61" s="287"/>
      <c r="R61" s="287"/>
      <c r="AS61" s="295"/>
      <c r="AT61" s="408"/>
      <c r="BF61" s="326">
        <f>SUM(AS60+BF60)</f>
        <v>500000</v>
      </c>
      <c r="BG61" s="288">
        <f>AF60-AS60-BF60</f>
        <v>200000</v>
      </c>
      <c r="BH61" s="327">
        <f>SUM(BI60+AS60+BF60)</f>
        <v>1500000</v>
      </c>
      <c r="BI61" s="289">
        <f>SUM(BG60)</f>
        <v>200000</v>
      </c>
      <c r="BJ61" s="284" t="s">
        <v>37</v>
      </c>
      <c r="BK61" s="481"/>
      <c r="BL61" s="262"/>
      <c r="BM61" s="263"/>
      <c r="BN61" s="430"/>
      <c r="BO61" s="437"/>
      <c r="BP61" s="430"/>
      <c r="BQ61" s="430"/>
      <c r="BR61" s="430"/>
      <c r="BS61" s="437"/>
      <c r="BT61" s="430"/>
      <c r="BU61" s="430"/>
      <c r="BV61" s="430"/>
      <c r="BW61" s="437"/>
      <c r="BX61" s="430"/>
      <c r="BY61" s="430"/>
      <c r="BZ61" s="430"/>
      <c r="CA61" s="437"/>
      <c r="CB61" s="430"/>
      <c r="CC61" s="430"/>
      <c r="CD61" s="430"/>
      <c r="CE61" s="437"/>
      <c r="CF61" s="430"/>
      <c r="CG61" s="430"/>
      <c r="CH61" s="430"/>
      <c r="CI61" s="437"/>
      <c r="CJ61" s="430"/>
      <c r="CK61" s="430"/>
      <c r="CL61" s="430"/>
      <c r="CM61" s="437"/>
      <c r="CN61" s="430"/>
      <c r="CO61" s="430"/>
      <c r="CP61" s="430"/>
      <c r="CQ61" s="437"/>
      <c r="CR61" s="430"/>
      <c r="CS61" s="430"/>
      <c r="CT61" s="430"/>
      <c r="CU61" s="263"/>
      <c r="CV61" s="263"/>
      <c r="CW61" s="263"/>
      <c r="CX61" s="263"/>
      <c r="CY61" s="263"/>
      <c r="CZ61" s="263"/>
      <c r="DA61" s="263"/>
      <c r="DB61" s="263"/>
      <c r="DC61" s="263"/>
      <c r="DD61" s="263"/>
      <c r="DE61" s="263"/>
      <c r="DF61" s="263"/>
    </row>
    <row r="62" spans="1:127" s="284" customFormat="1" ht="24.75" customHeight="1" x14ac:dyDescent="0.2">
      <c r="A62" s="399"/>
      <c r="D62" s="399"/>
      <c r="E62" s="399"/>
      <c r="F62" s="399"/>
      <c r="G62" s="262"/>
      <c r="H62" s="399"/>
      <c r="I62" s="490"/>
      <c r="J62" s="490"/>
      <c r="K62" s="399"/>
      <c r="L62" s="399"/>
      <c r="M62" s="399"/>
      <c r="N62" s="399"/>
      <c r="O62" s="399"/>
      <c r="P62" s="399"/>
      <c r="Q62" s="399"/>
      <c r="R62" s="399"/>
      <c r="AM62" s="409"/>
      <c r="AT62" s="409">
        <f>SUM(AG60+AT60)</f>
        <v>200000</v>
      </c>
      <c r="AU62" s="409">
        <f>SUM(AH60+AU60)</f>
        <v>300000</v>
      </c>
      <c r="AV62" s="409">
        <f>SUM(AI60+AV60)</f>
        <v>0</v>
      </c>
      <c r="AW62" s="409">
        <f t="shared" ref="AW62" si="342">SUM(AJ60+AW60)</f>
        <v>0</v>
      </c>
      <c r="AX62" s="409">
        <f>SUM(AK60+AX60)</f>
        <v>0</v>
      </c>
      <c r="AY62" s="409">
        <f t="shared" ref="AY62" si="343">SUM(AL60+AY60)</f>
        <v>0</v>
      </c>
      <c r="AZ62" s="409">
        <f t="shared" ref="AZ62" si="344">SUM(AM60+AZ60)</f>
        <v>0</v>
      </c>
      <c r="BA62" s="409">
        <f t="shared" ref="BA62" si="345">SUM(AN60+BA60)</f>
        <v>0</v>
      </c>
      <c r="BB62" s="409">
        <f t="shared" ref="BB62" si="346">SUM(AO60+BB60)</f>
        <v>0</v>
      </c>
      <c r="BC62" s="409">
        <f t="shared" ref="BC62" si="347">SUM(AP60+BC60)</f>
        <v>0</v>
      </c>
      <c r="BD62" s="409">
        <f t="shared" ref="BD62" si="348">SUM(AQ60+BD60)</f>
        <v>0</v>
      </c>
      <c r="BE62" s="409">
        <f t="shared" ref="BE62" si="349">SUM(AR60+BE60)</f>
        <v>0</v>
      </c>
      <c r="BF62" s="409">
        <f>SUM(AT62:AY62)</f>
        <v>500000</v>
      </c>
      <c r="BH62" s="400"/>
      <c r="BI62" s="291">
        <f>SUM(BI60-BI61)</f>
        <v>800000</v>
      </c>
      <c r="BJ62" s="284" t="s">
        <v>36</v>
      </c>
      <c r="BK62" s="481"/>
      <c r="BL62" s="262"/>
      <c r="BM62" s="264"/>
      <c r="BN62" s="431"/>
      <c r="BO62" s="440"/>
      <c r="BP62" s="431"/>
      <c r="BQ62" s="431"/>
      <c r="BR62" s="431"/>
      <c r="BS62" s="440"/>
      <c r="BT62" s="431"/>
      <c r="BU62" s="431"/>
      <c r="BV62" s="431"/>
      <c r="BW62" s="440"/>
      <c r="BX62" s="431"/>
      <c r="BY62" s="431"/>
      <c r="BZ62" s="431"/>
      <c r="CA62" s="440"/>
      <c r="CB62" s="431"/>
      <c r="CC62" s="431"/>
      <c r="CD62" s="431"/>
      <c r="CE62" s="440"/>
      <c r="CF62" s="431"/>
      <c r="CG62" s="431"/>
      <c r="CH62" s="431"/>
      <c r="CI62" s="440"/>
      <c r="CJ62" s="431"/>
      <c r="CK62" s="431"/>
      <c r="CL62" s="431"/>
      <c r="CM62" s="440"/>
      <c r="CN62" s="431"/>
      <c r="CO62" s="431"/>
      <c r="CP62" s="431"/>
      <c r="CQ62" s="440"/>
      <c r="CR62" s="431"/>
      <c r="CS62" s="431"/>
      <c r="CT62" s="431"/>
      <c r="CU62" s="264"/>
      <c r="CV62" s="264"/>
      <c r="CW62" s="264"/>
      <c r="CX62" s="264"/>
      <c r="CY62" s="264"/>
      <c r="CZ62" s="264"/>
      <c r="DA62" s="264"/>
      <c r="DB62" s="264"/>
      <c r="DC62" s="264"/>
      <c r="DD62" s="264"/>
      <c r="DE62" s="264"/>
      <c r="DF62" s="264"/>
    </row>
    <row r="63" spans="1:127" s="265" customFormat="1" ht="24.75" customHeight="1" x14ac:dyDescent="0.2">
      <c r="A63" s="827" t="s">
        <v>9</v>
      </c>
      <c r="B63" s="828"/>
      <c r="C63" s="244" t="s">
        <v>111</v>
      </c>
      <c r="D63" s="245"/>
      <c r="E63" s="245"/>
      <c r="F63" s="245"/>
      <c r="G63" s="296"/>
      <c r="H63" s="245"/>
      <c r="I63" s="484"/>
      <c r="J63" s="484"/>
      <c r="K63" s="245"/>
      <c r="L63" s="245"/>
      <c r="M63" s="245"/>
      <c r="N63" s="245"/>
      <c r="O63" s="245"/>
      <c r="P63" s="245"/>
      <c r="Q63" s="245"/>
      <c r="R63" s="245"/>
      <c r="S63" s="245"/>
      <c r="T63" s="246"/>
      <c r="U63" s="246"/>
      <c r="V63" s="246"/>
      <c r="W63" s="246"/>
      <c r="X63" s="246"/>
      <c r="Y63" s="246"/>
      <c r="Z63" s="246"/>
      <c r="AA63" s="246"/>
      <c r="AB63" s="246"/>
      <c r="AC63" s="246"/>
      <c r="AD63" s="246"/>
      <c r="AE63" s="246"/>
      <c r="AF63" s="245"/>
      <c r="AG63" s="246"/>
      <c r="AH63" s="246"/>
      <c r="AI63" s="246"/>
      <c r="AJ63" s="246"/>
      <c r="AK63" s="246"/>
      <c r="AL63" s="246"/>
      <c r="AM63" s="246"/>
      <c r="AN63" s="246"/>
      <c r="AO63" s="246"/>
      <c r="AP63" s="246"/>
      <c r="AQ63" s="246"/>
      <c r="AR63" s="246"/>
      <c r="AS63" s="247"/>
      <c r="AT63" s="246">
        <f>SUM(AG63*4%)</f>
        <v>0</v>
      </c>
      <c r="AU63" s="450"/>
      <c r="AV63" s="246"/>
      <c r="AW63" s="450"/>
      <c r="AX63" s="246"/>
      <c r="AY63" s="246"/>
      <c r="AZ63" s="246"/>
      <c r="BA63" s="246"/>
      <c r="BB63" s="246"/>
      <c r="BC63" s="246"/>
      <c r="BD63" s="246"/>
      <c r="BE63" s="246"/>
      <c r="BF63" s="458"/>
      <c r="BG63" s="247"/>
      <c r="BH63" s="455"/>
      <c r="BI63" s="454"/>
      <c r="BJ63" s="245"/>
      <c r="BK63" s="296"/>
      <c r="BL63" s="296"/>
      <c r="BM63" s="246"/>
      <c r="BN63" s="296"/>
      <c r="BO63" s="438"/>
      <c r="BP63" s="296"/>
      <c r="BQ63" s="249"/>
      <c r="BR63" s="296"/>
      <c r="BS63" s="438"/>
      <c r="BT63" s="296"/>
      <c r="BU63" s="249"/>
      <c r="BV63" s="296"/>
      <c r="BW63" s="438"/>
      <c r="BX63" s="296"/>
      <c r="BY63" s="249"/>
      <c r="BZ63" s="296"/>
      <c r="CA63" s="438"/>
      <c r="CB63" s="296"/>
      <c r="CC63" s="249"/>
      <c r="CD63" s="296"/>
      <c r="CE63" s="438"/>
      <c r="CF63" s="296"/>
      <c r="CG63" s="249"/>
      <c r="CH63" s="296"/>
      <c r="CI63" s="438"/>
      <c r="CJ63" s="296"/>
      <c r="CK63" s="249"/>
      <c r="CL63" s="296"/>
      <c r="CM63" s="438"/>
      <c r="CN63" s="296"/>
      <c r="CO63" s="249"/>
      <c r="CP63" s="296"/>
      <c r="CQ63" s="438"/>
      <c r="CR63" s="296"/>
      <c r="CS63" s="249"/>
      <c r="CT63" s="296"/>
      <c r="CU63" s="246"/>
      <c r="CV63" s="246"/>
      <c r="CW63" s="246"/>
      <c r="CX63" s="246"/>
      <c r="CY63" s="247"/>
      <c r="CZ63" s="247"/>
      <c r="DA63" s="247"/>
      <c r="DB63" s="243"/>
      <c r="DC63" s="248"/>
      <c r="DD63" s="247"/>
      <c r="DE63" s="247"/>
      <c r="DF63" s="263"/>
      <c r="DG63" s="263"/>
      <c r="DH63" s="263"/>
      <c r="DI63" s="263"/>
      <c r="DJ63" s="263"/>
      <c r="DK63" s="264"/>
      <c r="DL63" s="263"/>
      <c r="DM63" s="263"/>
      <c r="DN63" s="263"/>
      <c r="DO63" s="263"/>
      <c r="DP63" s="263"/>
      <c r="DQ63" s="263"/>
      <c r="DR63" s="263"/>
      <c r="DS63" s="263"/>
      <c r="DT63" s="263"/>
      <c r="DU63" s="263"/>
      <c r="DV63" s="263"/>
      <c r="DW63" s="263"/>
    </row>
    <row r="64" spans="1:127" s="265" customFormat="1" ht="26.25" customHeight="1" x14ac:dyDescent="0.2">
      <c r="A64" s="829" t="s">
        <v>10</v>
      </c>
      <c r="B64" s="830"/>
      <c r="C64" s="251" t="s">
        <v>84</v>
      </c>
      <c r="D64" s="252"/>
      <c r="E64" s="252"/>
      <c r="F64" s="252"/>
      <c r="G64" s="417"/>
      <c r="H64" s="252"/>
      <c r="I64" s="485"/>
      <c r="J64" s="485"/>
      <c r="K64" s="252"/>
      <c r="L64" s="252"/>
      <c r="M64" s="252"/>
      <c r="N64" s="252"/>
      <c r="O64" s="252"/>
      <c r="P64" s="252"/>
      <c r="Q64" s="252"/>
      <c r="R64" s="252"/>
      <c r="S64" s="252"/>
      <c r="T64" s="266"/>
      <c r="U64" s="266"/>
      <c r="V64" s="266"/>
      <c r="W64" s="266"/>
      <c r="X64" s="266"/>
      <c r="Y64" s="266"/>
      <c r="Z64" s="266"/>
      <c r="AA64" s="266"/>
      <c r="AB64" s="266"/>
      <c r="AC64" s="266"/>
      <c r="AD64" s="266"/>
      <c r="AE64" s="266"/>
      <c r="AF64" s="252"/>
      <c r="AG64" s="266"/>
      <c r="AH64" s="266"/>
      <c r="AI64" s="266"/>
      <c r="AJ64" s="266"/>
      <c r="AK64" s="266"/>
      <c r="AL64" s="266"/>
      <c r="AM64" s="266"/>
      <c r="AN64" s="266"/>
      <c r="AO64" s="266"/>
      <c r="AP64" s="266"/>
      <c r="AQ64" s="266"/>
      <c r="AR64" s="266"/>
      <c r="AS64" s="253"/>
      <c r="AT64" s="266">
        <f>SUM(AG64*14%)</f>
        <v>0</v>
      </c>
      <c r="AU64" s="451"/>
      <c r="AV64" s="266"/>
      <c r="AW64" s="266"/>
      <c r="AX64" s="266"/>
      <c r="AY64" s="266"/>
      <c r="AZ64" s="266"/>
      <c r="BA64" s="266"/>
      <c r="BB64" s="266"/>
      <c r="BC64" s="266"/>
      <c r="BD64" s="266"/>
      <c r="BE64" s="266"/>
      <c r="BF64" s="426"/>
      <c r="BG64" s="253"/>
      <c r="BH64" s="459"/>
      <c r="BI64" s="457"/>
      <c r="BJ64" s="245"/>
      <c r="BK64" s="296"/>
      <c r="BL64" s="296"/>
      <c r="BM64" s="245"/>
      <c r="BN64" s="296"/>
      <c r="BO64" s="438"/>
      <c r="BP64" s="296"/>
      <c r="BQ64" s="296"/>
      <c r="BR64" s="296"/>
      <c r="BS64" s="438"/>
      <c r="BT64" s="296"/>
      <c r="BU64" s="296"/>
      <c r="BV64" s="296"/>
      <c r="BW64" s="438"/>
      <c r="BX64" s="296"/>
      <c r="BY64" s="296"/>
      <c r="BZ64" s="296"/>
      <c r="CA64" s="438"/>
      <c r="CB64" s="296"/>
      <c r="CC64" s="296"/>
      <c r="CD64" s="296"/>
      <c r="CE64" s="438"/>
      <c r="CF64" s="296"/>
      <c r="CG64" s="296"/>
      <c r="CH64" s="296"/>
      <c r="CI64" s="438"/>
      <c r="CJ64" s="296"/>
      <c r="CK64" s="296"/>
      <c r="CL64" s="296"/>
      <c r="CM64" s="438"/>
      <c r="CN64" s="296"/>
      <c r="CO64" s="296"/>
      <c r="CP64" s="296"/>
      <c r="CQ64" s="438"/>
      <c r="CR64" s="296"/>
      <c r="CS64" s="296"/>
      <c r="CT64" s="296"/>
      <c r="CU64" s="245"/>
      <c r="CV64" s="245"/>
      <c r="CW64" s="245"/>
      <c r="CX64" s="245"/>
      <c r="CY64" s="245"/>
      <c r="CZ64" s="245"/>
      <c r="DA64" s="245"/>
      <c r="DB64" s="245"/>
      <c r="DC64" s="245"/>
      <c r="DD64" s="247"/>
      <c r="DE64" s="247"/>
      <c r="DF64" s="263"/>
      <c r="DG64" s="263"/>
      <c r="DH64" s="263"/>
      <c r="DI64" s="263"/>
      <c r="DJ64" s="263"/>
      <c r="DK64" s="264"/>
      <c r="DL64" s="263"/>
      <c r="DM64" s="263"/>
      <c r="DN64" s="263"/>
      <c r="DO64" s="263"/>
      <c r="DP64" s="263"/>
      <c r="DQ64" s="263"/>
      <c r="DR64" s="263"/>
      <c r="DS64" s="263"/>
      <c r="DT64" s="263"/>
      <c r="DU64" s="263"/>
      <c r="DV64" s="263"/>
      <c r="DW64" s="263"/>
    </row>
    <row r="65" spans="1:127" s="268" customFormat="1" ht="48.75" customHeight="1" x14ac:dyDescent="0.2">
      <c r="A65" s="831" t="s">
        <v>11</v>
      </c>
      <c r="B65" s="824" t="s">
        <v>12</v>
      </c>
      <c r="C65" s="824" t="s">
        <v>224</v>
      </c>
      <c r="D65" s="839" t="s">
        <v>13</v>
      </c>
      <c r="E65" s="839"/>
      <c r="F65" s="839"/>
      <c r="G65" s="839"/>
      <c r="H65" s="839"/>
      <c r="I65" s="839"/>
      <c r="J65" s="839"/>
      <c r="K65" s="839"/>
      <c r="L65" s="839"/>
      <c r="M65" s="839"/>
      <c r="N65" s="839"/>
      <c r="O65" s="839"/>
      <c r="P65" s="839"/>
      <c r="Q65" s="839"/>
      <c r="R65" s="824" t="s">
        <v>24</v>
      </c>
      <c r="S65" s="840" t="s">
        <v>21</v>
      </c>
      <c r="T65" s="841"/>
      <c r="U65" s="841"/>
      <c r="V65" s="841"/>
      <c r="W65" s="841"/>
      <c r="X65" s="841"/>
      <c r="Y65" s="841"/>
      <c r="Z65" s="841"/>
      <c r="AA65" s="841"/>
      <c r="AB65" s="841"/>
      <c r="AC65" s="841"/>
      <c r="AD65" s="841"/>
      <c r="AE65" s="841"/>
      <c r="AF65" s="843" t="s">
        <v>6</v>
      </c>
      <c r="AG65" s="843"/>
      <c r="AH65" s="843"/>
      <c r="AI65" s="843"/>
      <c r="AJ65" s="843"/>
      <c r="AK65" s="843"/>
      <c r="AL65" s="843"/>
      <c r="AM65" s="843"/>
      <c r="AN65" s="843"/>
      <c r="AO65" s="843"/>
      <c r="AP65" s="843"/>
      <c r="AQ65" s="843"/>
      <c r="AR65" s="843"/>
      <c r="AS65" s="843"/>
      <c r="AT65" s="847"/>
      <c r="AU65" s="848"/>
      <c r="AV65" s="848"/>
      <c r="AW65" s="848"/>
      <c r="AX65" s="848"/>
      <c r="AY65" s="848"/>
      <c r="AZ65" s="848"/>
      <c r="BA65" s="848"/>
      <c r="BB65" s="848"/>
      <c r="BC65" s="848"/>
      <c r="BD65" s="848"/>
      <c r="BE65" s="848"/>
      <c r="BF65" s="849"/>
      <c r="BG65" s="824" t="s">
        <v>37</v>
      </c>
      <c r="BH65" s="824" t="s">
        <v>124</v>
      </c>
      <c r="BI65" s="844" t="s">
        <v>38</v>
      </c>
      <c r="BJ65" s="243"/>
      <c r="BK65" s="477"/>
      <c r="BL65" s="245"/>
      <c r="BM65" s="245"/>
      <c r="BN65" s="296"/>
      <c r="BO65" s="438"/>
      <c r="BP65" s="296"/>
      <c r="BQ65" s="296"/>
      <c r="BR65" s="296"/>
      <c r="BS65" s="438"/>
      <c r="BT65" s="296"/>
      <c r="BU65" s="296"/>
      <c r="BV65" s="296"/>
      <c r="BW65" s="438"/>
      <c r="BX65" s="296"/>
      <c r="BY65" s="296"/>
      <c r="BZ65" s="296"/>
      <c r="CA65" s="438"/>
      <c r="CB65" s="296"/>
      <c r="CC65" s="296"/>
      <c r="CD65" s="296"/>
      <c r="CE65" s="438"/>
      <c r="CF65" s="296"/>
      <c r="CG65" s="296"/>
      <c r="CH65" s="296"/>
      <c r="CI65" s="438"/>
      <c r="CJ65" s="296"/>
      <c r="CK65" s="296"/>
      <c r="CL65" s="296"/>
      <c r="CM65" s="438"/>
      <c r="CN65" s="296"/>
      <c r="CO65" s="296"/>
      <c r="CP65" s="296"/>
      <c r="CQ65" s="438"/>
      <c r="CR65" s="296"/>
      <c r="CS65" s="296"/>
      <c r="CT65" s="296"/>
      <c r="CU65" s="245"/>
      <c r="CV65" s="245"/>
      <c r="CW65" s="245"/>
      <c r="CX65" s="245"/>
      <c r="CY65" s="245"/>
      <c r="CZ65" s="245"/>
      <c r="DA65" s="245"/>
      <c r="DB65" s="245"/>
      <c r="DC65" s="245"/>
      <c r="DD65" s="267"/>
      <c r="DE65" s="267"/>
    </row>
    <row r="66" spans="1:127" s="268" customFormat="1" ht="48.75" customHeight="1" x14ac:dyDescent="0.2">
      <c r="A66" s="832"/>
      <c r="B66" s="825"/>
      <c r="C66" s="825"/>
      <c r="D66" s="836" t="s">
        <v>22</v>
      </c>
      <c r="E66" s="834" t="s">
        <v>23</v>
      </c>
      <c r="F66" s="835"/>
      <c r="G66" s="835"/>
      <c r="H66" s="835"/>
      <c r="I66" s="835"/>
      <c r="J66" s="835"/>
      <c r="K66" s="835"/>
      <c r="L66" s="835"/>
      <c r="M66" s="835"/>
      <c r="N66" s="835"/>
      <c r="O66" s="835"/>
      <c r="P66" s="835"/>
      <c r="Q66" s="835"/>
      <c r="R66" s="825"/>
      <c r="S66" s="836" t="s">
        <v>22</v>
      </c>
      <c r="T66" s="834" t="s">
        <v>23</v>
      </c>
      <c r="U66" s="835"/>
      <c r="V66" s="835"/>
      <c r="W66" s="835"/>
      <c r="X66" s="835"/>
      <c r="Y66" s="835"/>
      <c r="Z66" s="835"/>
      <c r="AA66" s="835"/>
      <c r="AB66" s="835"/>
      <c r="AC66" s="835"/>
      <c r="AD66" s="835"/>
      <c r="AE66" s="835"/>
      <c r="AF66" s="836" t="s">
        <v>22</v>
      </c>
      <c r="AG66" s="834" t="s">
        <v>23</v>
      </c>
      <c r="AH66" s="835"/>
      <c r="AI66" s="835"/>
      <c r="AJ66" s="835"/>
      <c r="AK66" s="835"/>
      <c r="AL66" s="835"/>
      <c r="AM66" s="835"/>
      <c r="AN66" s="835"/>
      <c r="AO66" s="835"/>
      <c r="AP66" s="835"/>
      <c r="AQ66" s="835"/>
      <c r="AR66" s="835"/>
      <c r="AS66" s="838"/>
      <c r="AT66" s="850"/>
      <c r="AU66" s="851"/>
      <c r="AV66" s="851"/>
      <c r="AW66" s="851"/>
      <c r="AX66" s="851"/>
      <c r="AY66" s="851"/>
      <c r="AZ66" s="851"/>
      <c r="BA66" s="851"/>
      <c r="BB66" s="851"/>
      <c r="BC66" s="851"/>
      <c r="BD66" s="851"/>
      <c r="BE66" s="851"/>
      <c r="BF66" s="852"/>
      <c r="BG66" s="825"/>
      <c r="BH66" s="825"/>
      <c r="BI66" s="845"/>
      <c r="BJ66" s="243"/>
      <c r="BK66" s="477"/>
      <c r="BL66" s="245"/>
      <c r="BM66" s="245"/>
      <c r="BN66" s="296"/>
      <c r="BO66" s="438"/>
      <c r="BP66" s="296"/>
      <c r="BQ66" s="296"/>
      <c r="BR66" s="296"/>
      <c r="BS66" s="438"/>
      <c r="BT66" s="296"/>
      <c r="BU66" s="296"/>
      <c r="BV66" s="296"/>
      <c r="BW66" s="438"/>
      <c r="BX66" s="296"/>
      <c r="BY66" s="296"/>
      <c r="BZ66" s="296"/>
      <c r="CA66" s="438"/>
      <c r="CB66" s="296"/>
      <c r="CC66" s="296"/>
      <c r="CD66" s="296"/>
      <c r="CE66" s="438"/>
      <c r="CF66" s="296"/>
      <c r="CG66" s="296"/>
      <c r="CH66" s="296"/>
      <c r="CI66" s="438"/>
      <c r="CJ66" s="296"/>
      <c r="CK66" s="296"/>
      <c r="CL66" s="296"/>
      <c r="CM66" s="438"/>
      <c r="CN66" s="296"/>
      <c r="CO66" s="296"/>
      <c r="CP66" s="296"/>
      <c r="CQ66" s="438"/>
      <c r="CR66" s="296"/>
      <c r="CS66" s="296"/>
      <c r="CT66" s="296"/>
      <c r="CU66" s="245"/>
      <c r="CV66" s="245"/>
      <c r="CW66" s="245"/>
      <c r="CX66" s="245"/>
      <c r="CY66" s="245"/>
      <c r="CZ66" s="245"/>
      <c r="DA66" s="245"/>
      <c r="DB66" s="245"/>
      <c r="DC66" s="245"/>
      <c r="DD66" s="267"/>
      <c r="DE66" s="267"/>
    </row>
    <row r="67" spans="1:127" s="271" customFormat="1" ht="28.5" customHeight="1" x14ac:dyDescent="0.2">
      <c r="A67" s="833"/>
      <c r="B67" s="826"/>
      <c r="C67" s="826"/>
      <c r="D67" s="837"/>
      <c r="E67" s="269">
        <v>1</v>
      </c>
      <c r="F67" s="269">
        <v>2</v>
      </c>
      <c r="G67" s="418">
        <v>3</v>
      </c>
      <c r="H67" s="269">
        <v>4</v>
      </c>
      <c r="I67" s="486">
        <v>5</v>
      </c>
      <c r="J67" s="486">
        <v>6</v>
      </c>
      <c r="K67" s="269">
        <v>7</v>
      </c>
      <c r="L67" s="269">
        <v>8</v>
      </c>
      <c r="M67" s="269">
        <v>9</v>
      </c>
      <c r="N67" s="269">
        <v>10</v>
      </c>
      <c r="O67" s="269">
        <v>11</v>
      </c>
      <c r="P67" s="269">
        <v>12</v>
      </c>
      <c r="Q67" s="269" t="s">
        <v>25</v>
      </c>
      <c r="R67" s="826"/>
      <c r="S67" s="837"/>
      <c r="T67" s="269"/>
      <c r="U67" s="269">
        <v>2</v>
      </c>
      <c r="V67" s="269">
        <v>3</v>
      </c>
      <c r="W67" s="269">
        <v>4</v>
      </c>
      <c r="X67" s="269">
        <v>5</v>
      </c>
      <c r="Y67" s="269">
        <v>6</v>
      </c>
      <c r="Z67" s="269">
        <v>7</v>
      </c>
      <c r="AA67" s="269">
        <v>8</v>
      </c>
      <c r="AB67" s="269">
        <v>9</v>
      </c>
      <c r="AC67" s="269">
        <v>10</v>
      </c>
      <c r="AD67" s="269">
        <v>11</v>
      </c>
      <c r="AE67" s="269">
        <v>12</v>
      </c>
      <c r="AF67" s="837"/>
      <c r="AG67" s="269">
        <v>1</v>
      </c>
      <c r="AH67" s="269">
        <v>2</v>
      </c>
      <c r="AI67" s="269">
        <v>3</v>
      </c>
      <c r="AJ67" s="269">
        <v>4</v>
      </c>
      <c r="AK67" s="448">
        <v>5</v>
      </c>
      <c r="AL67" s="269">
        <v>6</v>
      </c>
      <c r="AM67" s="269">
        <v>7</v>
      </c>
      <c r="AN67" s="269">
        <v>8</v>
      </c>
      <c r="AO67" s="269">
        <v>9</v>
      </c>
      <c r="AP67" s="269">
        <v>10</v>
      </c>
      <c r="AQ67" s="269">
        <v>11</v>
      </c>
      <c r="AR67" s="269">
        <v>12</v>
      </c>
      <c r="AS67" s="269" t="s">
        <v>16</v>
      </c>
      <c r="AT67" s="270"/>
      <c r="AU67" s="270">
        <v>2</v>
      </c>
      <c r="AV67" s="270">
        <v>3</v>
      </c>
      <c r="AW67" s="270">
        <v>4</v>
      </c>
      <c r="AX67" s="270">
        <v>5</v>
      </c>
      <c r="AY67" s="270">
        <v>6</v>
      </c>
      <c r="AZ67" s="270">
        <v>7</v>
      </c>
      <c r="BA67" s="270">
        <v>8</v>
      </c>
      <c r="BB67" s="270">
        <v>9</v>
      </c>
      <c r="BC67" s="270">
        <v>10</v>
      </c>
      <c r="BD67" s="270">
        <v>11</v>
      </c>
      <c r="BE67" s="270">
        <v>12</v>
      </c>
      <c r="BF67" s="269" t="s">
        <v>16</v>
      </c>
      <c r="BG67" s="826"/>
      <c r="BH67" s="826"/>
      <c r="BI67" s="846"/>
      <c r="BK67" s="478"/>
      <c r="BL67" s="416"/>
      <c r="BM67" s="416"/>
      <c r="BN67" s="433"/>
      <c r="BO67" s="441"/>
      <c r="BP67" s="433"/>
      <c r="BQ67" s="433"/>
      <c r="BR67" s="433"/>
      <c r="BS67" s="441"/>
      <c r="BT67" s="433"/>
      <c r="BU67" s="433"/>
      <c r="BV67" s="433"/>
      <c r="BW67" s="441"/>
      <c r="BX67" s="433"/>
      <c r="BY67" s="433"/>
      <c r="BZ67" s="433"/>
      <c r="CA67" s="441"/>
      <c r="CB67" s="433"/>
      <c r="CC67" s="433"/>
      <c r="CD67" s="433"/>
      <c r="CE67" s="441"/>
      <c r="CF67" s="433"/>
      <c r="CG67" s="433"/>
      <c r="CH67" s="433"/>
      <c r="CI67" s="441"/>
      <c r="CJ67" s="433"/>
      <c r="CK67" s="433"/>
      <c r="CL67" s="433"/>
      <c r="CM67" s="441"/>
      <c r="CN67" s="433"/>
      <c r="CO67" s="433"/>
      <c r="CP67" s="433"/>
      <c r="CQ67" s="441"/>
      <c r="CR67" s="433"/>
      <c r="CS67" s="433"/>
      <c r="CT67" s="433"/>
      <c r="CU67" s="416"/>
      <c r="CV67" s="416"/>
      <c r="CW67" s="416"/>
      <c r="CX67" s="416"/>
      <c r="CY67" s="416"/>
      <c r="CZ67" s="416"/>
      <c r="DA67" s="416"/>
      <c r="DB67" s="416"/>
      <c r="DC67" s="416"/>
      <c r="DD67" s="416"/>
      <c r="DE67" s="416"/>
    </row>
    <row r="68" spans="1:127" s="310" customFormat="1" ht="39" customHeight="1" thickBot="1" x14ac:dyDescent="0.25">
      <c r="A68" s="298"/>
      <c r="B68" s="410" t="s">
        <v>222</v>
      </c>
      <c r="C68" s="514" t="s">
        <v>162</v>
      </c>
      <c r="D68" s="255">
        <v>1</v>
      </c>
      <c r="E68" s="300">
        <v>1</v>
      </c>
      <c r="F68" s="301">
        <v>1</v>
      </c>
      <c r="G68" s="420"/>
      <c r="H68" s="301"/>
      <c r="I68" s="488"/>
      <c r="J68" s="488"/>
      <c r="K68" s="301"/>
      <c r="L68" s="301"/>
      <c r="M68" s="301"/>
      <c r="N68" s="301"/>
      <c r="O68" s="301"/>
      <c r="P68" s="301"/>
      <c r="Q68" s="526">
        <v>1</v>
      </c>
      <c r="R68" s="256" t="s">
        <v>45</v>
      </c>
      <c r="S68" s="257">
        <v>1802000</v>
      </c>
      <c r="T68" s="462">
        <v>1017000</v>
      </c>
      <c r="U68" s="460">
        <v>587000</v>
      </c>
      <c r="V68" s="460"/>
      <c r="W68" s="460"/>
      <c r="X68" s="460"/>
      <c r="Y68" s="460"/>
      <c r="Z68" s="460"/>
      <c r="AA68" s="460"/>
      <c r="AB68" s="460"/>
      <c r="AC68" s="460"/>
      <c r="AD68" s="460"/>
      <c r="AE68" s="460"/>
      <c r="AF68" s="275">
        <f t="shared" ref="AF68" si="350">SUM(Q68*S68)</f>
        <v>1802000</v>
      </c>
      <c r="AG68" s="424">
        <f t="shared" ref="AG68" si="351">T68*E68</f>
        <v>1017000</v>
      </c>
      <c r="AH68" s="424">
        <f t="shared" ref="AH68" si="352">U68*F68</f>
        <v>587000</v>
      </c>
      <c r="AI68" s="424">
        <f t="shared" ref="AI68" si="353">V68*G68</f>
        <v>0</v>
      </c>
      <c r="AJ68" s="424">
        <f t="shared" ref="AJ68" si="354">W68*H68</f>
        <v>0</v>
      </c>
      <c r="AK68" s="424">
        <f t="shared" ref="AK68" si="355">X68*I68</f>
        <v>0</v>
      </c>
      <c r="AL68" s="424">
        <f t="shared" ref="AL68" si="356">Y68*J68</f>
        <v>0</v>
      </c>
      <c r="AM68" s="424">
        <f t="shared" ref="AM68" si="357">Z68*K68</f>
        <v>0</v>
      </c>
      <c r="AN68" s="424">
        <f t="shared" ref="AN68" si="358">AA68*L68</f>
        <v>0</v>
      </c>
      <c r="AO68" s="424">
        <f t="shared" ref="AO68" si="359">AB68*M68</f>
        <v>0</v>
      </c>
      <c r="AP68" s="424">
        <f t="shared" ref="AP68" si="360">AC68*N68</f>
        <v>0</v>
      </c>
      <c r="AQ68" s="424">
        <f t="shared" ref="AQ68" si="361">AD68*O68</f>
        <v>0</v>
      </c>
      <c r="AR68" s="424">
        <f t="shared" ref="AR68" si="362">AE68*P68</f>
        <v>0</v>
      </c>
      <c r="AS68" s="425">
        <f t="shared" ref="AS68" si="363">SUM(AG68:AR68)</f>
        <v>1604000</v>
      </c>
      <c r="AT68" s="424"/>
      <c r="AU68" s="424"/>
      <c r="AV68" s="424"/>
      <c r="AW68" s="424">
        <f t="shared" ref="AW68" si="364">SUM(AJ68*14%)</f>
        <v>0</v>
      </c>
      <c r="AX68" s="424">
        <f t="shared" ref="AX68" si="365">SUM(AK68*14%)</f>
        <v>0</v>
      </c>
      <c r="AY68" s="424">
        <f t="shared" ref="AY68" si="366">SUM(AL68*14%)</f>
        <v>0</v>
      </c>
      <c r="AZ68" s="424">
        <f t="shared" ref="AZ68" si="367">SUM(AM68*14%)</f>
        <v>0</v>
      </c>
      <c r="BA68" s="424">
        <f t="shared" ref="BA68" si="368">SUM(AN68*14%)</f>
        <v>0</v>
      </c>
      <c r="BB68" s="424">
        <f t="shared" ref="BB68" si="369">SUM(AO68*14%)</f>
        <v>0</v>
      </c>
      <c r="BC68" s="424">
        <f t="shared" ref="BC68" si="370">SUM(AP68*14%)</f>
        <v>0</v>
      </c>
      <c r="BD68" s="424">
        <f t="shared" ref="BD68" si="371">SUM(AQ68*14%)</f>
        <v>0</v>
      </c>
      <c r="BE68" s="424">
        <f t="shared" ref="BE68" si="372">SUM(AR68*14%)</f>
        <v>0</v>
      </c>
      <c r="BF68" s="350">
        <f t="shared" ref="BF68" si="373">SUM(AT68:BE68)</f>
        <v>0</v>
      </c>
      <c r="BG68" s="305">
        <f t="shared" ref="BG68" si="374">AF68-AS68-BF68</f>
        <v>198000</v>
      </c>
      <c r="BH68" s="306">
        <f t="shared" ref="BH68" si="375">S68*D68</f>
        <v>1802000</v>
      </c>
      <c r="BI68" s="307">
        <f t="shared" ref="BI68" si="376">BH68-AS68-BF68</f>
        <v>198000</v>
      </c>
      <c r="BJ68" s="281">
        <f t="shared" ref="BJ68" si="377">SUM(Q68/D68)</f>
        <v>1</v>
      </c>
      <c r="BK68" s="479" t="e">
        <f>#REF!+1</f>
        <v>#REF!</v>
      </c>
      <c r="BL68" s="308"/>
      <c r="BM68" s="309"/>
      <c r="BN68" s="308"/>
      <c r="BO68" s="442"/>
      <c r="BP68" s="308"/>
      <c r="BQ68" s="308"/>
      <c r="BR68" s="308"/>
      <c r="BS68" s="442"/>
      <c r="BT68" s="308"/>
      <c r="BU68" s="308"/>
      <c r="BV68" s="308"/>
      <c r="BW68" s="442"/>
      <c r="BX68" s="308"/>
      <c r="BY68" s="308"/>
      <c r="BZ68" s="308"/>
      <c r="CA68" s="442"/>
      <c r="CB68" s="308"/>
      <c r="CC68" s="308"/>
      <c r="CD68" s="308"/>
      <c r="CE68" s="442"/>
      <c r="CF68" s="308"/>
      <c r="CG68" s="308"/>
      <c r="CH68" s="308"/>
      <c r="CI68" s="442"/>
      <c r="CJ68" s="308"/>
      <c r="CK68" s="308"/>
      <c r="CL68" s="308"/>
      <c r="CM68" s="442"/>
      <c r="CN68" s="308"/>
      <c r="CO68" s="308"/>
      <c r="CP68" s="308"/>
      <c r="CQ68" s="442"/>
      <c r="CR68" s="308"/>
      <c r="CS68" s="308"/>
      <c r="CT68" s="308"/>
      <c r="CU68" s="309"/>
      <c r="CV68" s="309"/>
      <c r="CW68" s="309"/>
      <c r="CX68" s="309"/>
      <c r="CY68" s="309"/>
      <c r="CZ68" s="309"/>
      <c r="DA68" s="309"/>
      <c r="DB68" s="309"/>
      <c r="DC68" s="309"/>
      <c r="DD68" s="309"/>
      <c r="DE68" s="309"/>
    </row>
    <row r="69" spans="1:127" s="286" customFormat="1" ht="24.75" customHeight="1" thickBot="1" x14ac:dyDescent="0.25">
      <c r="A69" s="314"/>
      <c r="B69" s="315" t="s">
        <v>5</v>
      </c>
      <c r="C69" s="315"/>
      <c r="D69" s="316"/>
      <c r="E69" s="317"/>
      <c r="F69" s="317"/>
      <c r="G69" s="421"/>
      <c r="H69" s="317"/>
      <c r="I69" s="489"/>
      <c r="J69" s="489"/>
      <c r="K69" s="317"/>
      <c r="L69" s="317"/>
      <c r="M69" s="317"/>
      <c r="N69" s="317"/>
      <c r="O69" s="317"/>
      <c r="P69" s="317"/>
      <c r="Q69" s="318"/>
      <c r="R69" s="319"/>
      <c r="S69" s="320"/>
      <c r="T69" s="321"/>
      <c r="U69" s="321"/>
      <c r="V69" s="321"/>
      <c r="W69" s="321"/>
      <c r="X69" s="321"/>
      <c r="Y69" s="321"/>
      <c r="Z69" s="321"/>
      <c r="AA69" s="321"/>
      <c r="AB69" s="321"/>
      <c r="AC69" s="321"/>
      <c r="AD69" s="321"/>
      <c r="AE69" s="321"/>
      <c r="AF69" s="322">
        <f>SUM(AF68)</f>
        <v>1802000</v>
      </c>
      <c r="AG69" s="322">
        <f>SUM(AG68)</f>
        <v>1017000</v>
      </c>
      <c r="AH69" s="322">
        <f t="shared" ref="AH69:AS69" si="378">SUM(AH68)</f>
        <v>587000</v>
      </c>
      <c r="AI69" s="322">
        <f t="shared" si="378"/>
        <v>0</v>
      </c>
      <c r="AJ69" s="322">
        <f t="shared" si="378"/>
        <v>0</v>
      </c>
      <c r="AK69" s="322">
        <f t="shared" si="378"/>
        <v>0</v>
      </c>
      <c r="AL69" s="322">
        <f t="shared" si="378"/>
        <v>0</v>
      </c>
      <c r="AM69" s="322">
        <f t="shared" si="378"/>
        <v>0</v>
      </c>
      <c r="AN69" s="322">
        <f t="shared" si="378"/>
        <v>0</v>
      </c>
      <c r="AO69" s="322">
        <f t="shared" si="378"/>
        <v>0</v>
      </c>
      <c r="AP69" s="322">
        <f t="shared" si="378"/>
        <v>0</v>
      </c>
      <c r="AQ69" s="322">
        <f t="shared" si="378"/>
        <v>0</v>
      </c>
      <c r="AR69" s="322">
        <f t="shared" si="378"/>
        <v>0</v>
      </c>
      <c r="AS69" s="322">
        <f t="shared" si="378"/>
        <v>1604000</v>
      </c>
      <c r="AT69" s="322">
        <f>SUM(AT68)</f>
        <v>0</v>
      </c>
      <c r="AU69" s="322">
        <f>SUM(AU68)</f>
        <v>0</v>
      </c>
      <c r="AV69" s="322">
        <f>SUM(AV68)</f>
        <v>0</v>
      </c>
      <c r="AW69" s="322">
        <f t="shared" ref="AW69" si="379">SUM(AW68)</f>
        <v>0</v>
      </c>
      <c r="AX69" s="322">
        <f t="shared" ref="AX69" si="380">SUM(AX68)</f>
        <v>0</v>
      </c>
      <c r="AY69" s="322">
        <f t="shared" ref="AY69" si="381">SUM(AY68)</f>
        <v>0</v>
      </c>
      <c r="AZ69" s="322">
        <f t="shared" ref="AZ69" si="382">SUM(AZ68)</f>
        <v>0</v>
      </c>
      <c r="BA69" s="322">
        <f t="shared" ref="BA69" si="383">SUM(BA68)</f>
        <v>0</v>
      </c>
      <c r="BB69" s="322">
        <f t="shared" ref="BB69" si="384">SUM(BB68)</f>
        <v>0</v>
      </c>
      <c r="BC69" s="322">
        <f t="shared" ref="BC69" si="385">SUM(BC68)</f>
        <v>0</v>
      </c>
      <c r="BD69" s="322">
        <f t="shared" ref="BD69" si="386">SUM(BD68)</f>
        <v>0</v>
      </c>
      <c r="BE69" s="322">
        <f t="shared" ref="BE69" si="387">SUM(BE68)</f>
        <v>0</v>
      </c>
      <c r="BF69" s="350">
        <f>SUM(AT69:BE69)</f>
        <v>0</v>
      </c>
      <c r="BG69" s="323">
        <f>AF69-AS69-BF69</f>
        <v>198000</v>
      </c>
      <c r="BH69" s="322">
        <f>SUM(BH68)</f>
        <v>1802000</v>
      </c>
      <c r="BI69" s="322">
        <f>SUM(BI68)</f>
        <v>198000</v>
      </c>
      <c r="BJ69" s="283">
        <f>SUM(BJ68)/1</f>
        <v>1</v>
      </c>
      <c r="BK69" s="479"/>
      <c r="BL69" s="324"/>
      <c r="BM69" s="325"/>
      <c r="BN69" s="324"/>
      <c r="BO69" s="444"/>
      <c r="BP69" s="324"/>
      <c r="BQ69" s="324"/>
      <c r="BR69" s="324"/>
      <c r="BS69" s="444"/>
      <c r="BT69" s="324"/>
      <c r="BU69" s="324"/>
      <c r="BV69" s="324"/>
      <c r="BW69" s="444"/>
      <c r="BX69" s="324"/>
      <c r="BY69" s="324"/>
      <c r="BZ69" s="324"/>
      <c r="CA69" s="444"/>
      <c r="CB69" s="324"/>
      <c r="CC69" s="324"/>
      <c r="CD69" s="324"/>
      <c r="CE69" s="444"/>
      <c r="CF69" s="324"/>
      <c r="CG69" s="324"/>
      <c r="CH69" s="324"/>
      <c r="CI69" s="444"/>
      <c r="CJ69" s="324"/>
      <c r="CK69" s="324"/>
      <c r="CL69" s="324"/>
      <c r="CM69" s="444"/>
      <c r="CN69" s="324"/>
      <c r="CO69" s="324"/>
      <c r="CP69" s="324"/>
      <c r="CQ69" s="444"/>
      <c r="CR69" s="324"/>
      <c r="CS69" s="324"/>
      <c r="CT69" s="324"/>
      <c r="CU69" s="325"/>
      <c r="CV69" s="325"/>
      <c r="CW69" s="325"/>
      <c r="CX69" s="325"/>
      <c r="CY69" s="325"/>
      <c r="CZ69" s="325"/>
      <c r="DA69" s="325"/>
      <c r="DB69" s="325"/>
      <c r="DC69" s="325"/>
      <c r="DD69" s="325"/>
      <c r="DE69" s="325"/>
    </row>
    <row r="70" spans="1:127" s="265" customFormat="1" ht="24.75" customHeight="1" x14ac:dyDescent="0.2">
      <c r="A70" s="287"/>
      <c r="D70" s="287"/>
      <c r="E70" s="287"/>
      <c r="F70" s="287"/>
      <c r="G70" s="419"/>
      <c r="H70" s="287"/>
      <c r="I70" s="487"/>
      <c r="J70" s="487"/>
      <c r="K70" s="287"/>
      <c r="L70" s="287"/>
      <c r="M70" s="287"/>
      <c r="N70" s="287"/>
      <c r="O70" s="287"/>
      <c r="P70" s="287"/>
      <c r="Q70" s="287"/>
      <c r="R70" s="287"/>
      <c r="AS70" s="295"/>
      <c r="AT70" s="408"/>
      <c r="BF70" s="326">
        <f>SUM(AS69+BF69)</f>
        <v>1604000</v>
      </c>
      <c r="BG70" s="288">
        <f>AF69-AS69-BF69</f>
        <v>198000</v>
      </c>
      <c r="BH70" s="327">
        <f>SUM(BI69+AS69+BF69)</f>
        <v>1802000</v>
      </c>
      <c r="BI70" s="289">
        <f>SUM(BG69)</f>
        <v>198000</v>
      </c>
      <c r="BJ70" s="284" t="s">
        <v>37</v>
      </c>
      <c r="BK70" s="481"/>
      <c r="BL70" s="262"/>
      <c r="BM70" s="263"/>
      <c r="BN70" s="430"/>
      <c r="BO70" s="437"/>
      <c r="BP70" s="430"/>
      <c r="BQ70" s="430"/>
      <c r="BR70" s="430"/>
      <c r="BS70" s="437"/>
      <c r="BT70" s="430"/>
      <c r="BU70" s="430"/>
      <c r="BV70" s="430"/>
      <c r="BW70" s="437"/>
      <c r="BX70" s="430"/>
      <c r="BY70" s="430"/>
      <c r="BZ70" s="430"/>
      <c r="CA70" s="437"/>
      <c r="CB70" s="430"/>
      <c r="CC70" s="430"/>
      <c r="CD70" s="430"/>
      <c r="CE70" s="437"/>
      <c r="CF70" s="430"/>
      <c r="CG70" s="430"/>
      <c r="CH70" s="430"/>
      <c r="CI70" s="437"/>
      <c r="CJ70" s="430"/>
      <c r="CK70" s="430"/>
      <c r="CL70" s="430"/>
      <c r="CM70" s="437"/>
      <c r="CN70" s="430"/>
      <c r="CO70" s="430"/>
      <c r="CP70" s="430"/>
      <c r="CQ70" s="437"/>
      <c r="CR70" s="430"/>
      <c r="CS70" s="430"/>
      <c r="CT70" s="430"/>
      <c r="CU70" s="263"/>
      <c r="CV70" s="263"/>
      <c r="CW70" s="263"/>
      <c r="CX70" s="263"/>
      <c r="CY70" s="263"/>
      <c r="CZ70" s="263"/>
      <c r="DA70" s="263"/>
      <c r="DB70" s="263"/>
      <c r="DC70" s="263"/>
      <c r="DD70" s="263"/>
      <c r="DE70" s="263"/>
      <c r="DF70" s="263"/>
    </row>
    <row r="71" spans="1:127" s="284" customFormat="1" ht="24.75" customHeight="1" x14ac:dyDescent="0.2">
      <c r="A71" s="399"/>
      <c r="D71" s="399"/>
      <c r="E71" s="399"/>
      <c r="F71" s="399"/>
      <c r="G71" s="262"/>
      <c r="H71" s="399"/>
      <c r="I71" s="490"/>
      <c r="J71" s="490"/>
      <c r="K71" s="399"/>
      <c r="L71" s="399"/>
      <c r="M71" s="399"/>
      <c r="N71" s="399"/>
      <c r="O71" s="399"/>
      <c r="P71" s="399"/>
      <c r="Q71" s="399"/>
      <c r="R71" s="399"/>
      <c r="AM71" s="409"/>
      <c r="AT71" s="409">
        <f>SUM(AG69+AT69)</f>
        <v>1017000</v>
      </c>
      <c r="AU71" s="409">
        <f>SUM(AH69+AU69)</f>
        <v>587000</v>
      </c>
      <c r="AV71" s="409">
        <f>SUM(AI69+AV69)</f>
        <v>0</v>
      </c>
      <c r="AW71" s="409">
        <f t="shared" ref="AW71" si="388">SUM(AJ69+AW69)</f>
        <v>0</v>
      </c>
      <c r="AX71" s="409">
        <f>SUM(AK69+AX69)</f>
        <v>0</v>
      </c>
      <c r="AY71" s="409">
        <f t="shared" ref="AY71" si="389">SUM(AL69+AY69)</f>
        <v>0</v>
      </c>
      <c r="AZ71" s="409">
        <f t="shared" ref="AZ71" si="390">SUM(AM69+AZ69)</f>
        <v>0</v>
      </c>
      <c r="BA71" s="409">
        <f t="shared" ref="BA71" si="391">SUM(AN69+BA69)</f>
        <v>0</v>
      </c>
      <c r="BB71" s="409">
        <f t="shared" ref="BB71" si="392">SUM(AO69+BB69)</f>
        <v>0</v>
      </c>
      <c r="BC71" s="409">
        <f t="shared" ref="BC71" si="393">SUM(AP69+BC69)</f>
        <v>0</v>
      </c>
      <c r="BD71" s="409">
        <f t="shared" ref="BD71" si="394">SUM(AQ69+BD69)</f>
        <v>0</v>
      </c>
      <c r="BE71" s="409">
        <f t="shared" ref="BE71" si="395">SUM(AR69+BE69)</f>
        <v>0</v>
      </c>
      <c r="BF71" s="409">
        <f>SUM(AT71:AY71)</f>
        <v>1604000</v>
      </c>
      <c r="BH71" s="400"/>
      <c r="BI71" s="291">
        <f>SUM(BI69-BI70)</f>
        <v>0</v>
      </c>
      <c r="BJ71" s="284" t="s">
        <v>36</v>
      </c>
      <c r="BK71" s="481"/>
      <c r="BL71" s="262"/>
      <c r="BM71" s="264"/>
      <c r="BN71" s="431"/>
      <c r="BO71" s="440"/>
      <c r="BP71" s="431"/>
      <c r="BQ71" s="431"/>
      <c r="BR71" s="431"/>
      <c r="BS71" s="440"/>
      <c r="BT71" s="431"/>
      <c r="BU71" s="431"/>
      <c r="BV71" s="431"/>
      <c r="BW71" s="440"/>
      <c r="BX71" s="431"/>
      <c r="BY71" s="431"/>
      <c r="BZ71" s="431"/>
      <c r="CA71" s="440"/>
      <c r="CB71" s="431"/>
      <c r="CC71" s="431"/>
      <c r="CD71" s="431"/>
      <c r="CE71" s="440"/>
      <c r="CF71" s="431"/>
      <c r="CG71" s="431"/>
      <c r="CH71" s="431"/>
      <c r="CI71" s="440"/>
      <c r="CJ71" s="431"/>
      <c r="CK71" s="431"/>
      <c r="CL71" s="431"/>
      <c r="CM71" s="440"/>
      <c r="CN71" s="431"/>
      <c r="CO71" s="431"/>
      <c r="CP71" s="431"/>
      <c r="CQ71" s="440"/>
      <c r="CR71" s="431"/>
      <c r="CS71" s="431"/>
      <c r="CT71" s="431"/>
      <c r="CU71" s="264"/>
      <c r="CV71" s="264"/>
      <c r="CW71" s="264"/>
      <c r="CX71" s="264"/>
      <c r="CY71" s="264"/>
      <c r="CZ71" s="264"/>
      <c r="DA71" s="264"/>
      <c r="DB71" s="264"/>
      <c r="DC71" s="264"/>
      <c r="DD71" s="264"/>
      <c r="DE71" s="264"/>
      <c r="DF71" s="264"/>
    </row>
    <row r="72" spans="1:127" s="265" customFormat="1" ht="24.75" customHeight="1" x14ac:dyDescent="0.2">
      <c r="A72" s="827" t="s">
        <v>9</v>
      </c>
      <c r="B72" s="828"/>
      <c r="C72" s="244" t="s">
        <v>103</v>
      </c>
      <c r="D72" s="245"/>
      <c r="E72" s="245"/>
      <c r="F72" s="245"/>
      <c r="G72" s="296"/>
      <c r="H72" s="245"/>
      <c r="I72" s="484"/>
      <c r="J72" s="484"/>
      <c r="K72" s="245"/>
      <c r="L72" s="245"/>
      <c r="M72" s="245"/>
      <c r="N72" s="245"/>
      <c r="O72" s="245"/>
      <c r="P72" s="245"/>
      <c r="Q72" s="245"/>
      <c r="R72" s="245"/>
      <c r="S72" s="245"/>
      <c r="T72" s="246"/>
      <c r="U72" s="246"/>
      <c r="V72" s="246"/>
      <c r="W72" s="246"/>
      <c r="X72" s="246"/>
      <c r="Y72" s="246"/>
      <c r="Z72" s="246"/>
      <c r="AA72" s="246"/>
      <c r="AB72" s="246"/>
      <c r="AC72" s="246"/>
      <c r="AD72" s="246"/>
      <c r="AE72" s="246"/>
      <c r="AF72" s="245"/>
      <c r="AG72" s="246"/>
      <c r="AH72" s="246"/>
      <c r="AI72" s="246"/>
      <c r="AJ72" s="246"/>
      <c r="AK72" s="246"/>
      <c r="AL72" s="246"/>
      <c r="AM72" s="246"/>
      <c r="AN72" s="246"/>
      <c r="AO72" s="246"/>
      <c r="AP72" s="246"/>
      <c r="AQ72" s="246"/>
      <c r="AR72" s="246"/>
      <c r="AS72" s="247"/>
      <c r="AT72" s="246"/>
      <c r="AU72" s="246"/>
      <c r="AV72" s="246"/>
      <c r="AW72" s="246"/>
      <c r="AX72" s="246"/>
      <c r="AY72" s="246"/>
      <c r="AZ72" s="246"/>
      <c r="BA72" s="246"/>
      <c r="BB72" s="246"/>
      <c r="BC72" s="246"/>
      <c r="BD72" s="246"/>
      <c r="BE72" s="246"/>
      <c r="BF72" s="247"/>
      <c r="BG72" s="247"/>
      <c r="BH72" s="243"/>
      <c r="BI72" s="248"/>
      <c r="BJ72" s="245"/>
      <c r="BK72" s="296"/>
      <c r="BL72" s="296"/>
      <c r="BM72" s="246"/>
      <c r="BN72" s="296"/>
      <c r="BO72" s="438"/>
      <c r="BP72" s="296"/>
      <c r="BQ72" s="249"/>
      <c r="BR72" s="296"/>
      <c r="BS72" s="438"/>
      <c r="BT72" s="296"/>
      <c r="BU72" s="249"/>
      <c r="BV72" s="296"/>
      <c r="BW72" s="438"/>
      <c r="BX72" s="296"/>
      <c r="BY72" s="249"/>
      <c r="BZ72" s="296"/>
      <c r="CA72" s="438"/>
      <c r="CB72" s="296"/>
      <c r="CC72" s="249"/>
      <c r="CD72" s="296"/>
      <c r="CE72" s="438"/>
      <c r="CF72" s="296"/>
      <c r="CG72" s="249"/>
      <c r="CH72" s="296"/>
      <c r="CI72" s="438"/>
      <c r="CJ72" s="296"/>
      <c r="CK72" s="249"/>
      <c r="CL72" s="296"/>
      <c r="CM72" s="438"/>
      <c r="CN72" s="296"/>
      <c r="CO72" s="249"/>
      <c r="CP72" s="296"/>
      <c r="CQ72" s="438"/>
      <c r="CR72" s="296"/>
      <c r="CS72" s="249"/>
      <c r="CT72" s="296"/>
      <c r="CU72" s="246"/>
      <c r="CV72" s="246"/>
      <c r="CW72" s="246"/>
      <c r="CX72" s="246"/>
      <c r="CY72" s="247"/>
      <c r="CZ72" s="247"/>
      <c r="DA72" s="247"/>
      <c r="DB72" s="243"/>
      <c r="DC72" s="248"/>
      <c r="DD72" s="247"/>
      <c r="DE72" s="247"/>
      <c r="DF72" s="263"/>
      <c r="DG72" s="263"/>
      <c r="DH72" s="263"/>
      <c r="DI72" s="263"/>
      <c r="DJ72" s="263"/>
      <c r="DK72" s="264"/>
      <c r="DL72" s="263"/>
      <c r="DM72" s="263"/>
      <c r="DN72" s="263"/>
      <c r="DO72" s="263"/>
      <c r="DP72" s="263"/>
      <c r="DQ72" s="263"/>
      <c r="DR72" s="263"/>
      <c r="DS72" s="263"/>
      <c r="DT72" s="263"/>
      <c r="DU72" s="263"/>
      <c r="DV72" s="263"/>
      <c r="DW72" s="263"/>
    </row>
    <row r="73" spans="1:127" s="265" customFormat="1" ht="26.25" customHeight="1" x14ac:dyDescent="0.2">
      <c r="A73" s="829" t="s">
        <v>10</v>
      </c>
      <c r="B73" s="830"/>
      <c r="C73" s="251" t="s">
        <v>84</v>
      </c>
      <c r="D73" s="252"/>
      <c r="E73" s="252"/>
      <c r="F73" s="252"/>
      <c r="G73" s="417"/>
      <c r="H73" s="252"/>
      <c r="I73" s="485"/>
      <c r="J73" s="485"/>
      <c r="K73" s="252"/>
      <c r="L73" s="252"/>
      <c r="M73" s="252"/>
      <c r="N73" s="252"/>
      <c r="O73" s="252"/>
      <c r="P73" s="252"/>
      <c r="Q73" s="252"/>
      <c r="R73" s="252"/>
      <c r="S73" s="252"/>
      <c r="T73" s="266"/>
      <c r="U73" s="266"/>
      <c r="V73" s="266"/>
      <c r="W73" s="266"/>
      <c r="X73" s="266"/>
      <c r="Y73" s="266"/>
      <c r="Z73" s="266"/>
      <c r="AA73" s="266"/>
      <c r="AB73" s="266"/>
      <c r="AC73" s="266"/>
      <c r="AD73" s="266"/>
      <c r="AE73" s="266"/>
      <c r="AF73" s="252"/>
      <c r="AG73" s="266"/>
      <c r="AH73" s="266"/>
      <c r="AI73" s="266"/>
      <c r="AJ73" s="266"/>
      <c r="AK73" s="266"/>
      <c r="AL73" s="266"/>
      <c r="AM73" s="266"/>
      <c r="AN73" s="266"/>
      <c r="AO73" s="266"/>
      <c r="AP73" s="266"/>
      <c r="AQ73" s="266"/>
      <c r="AR73" s="266"/>
      <c r="AS73" s="253"/>
      <c r="AT73" s="266"/>
      <c r="AU73" s="266"/>
      <c r="AV73" s="266"/>
      <c r="AW73" s="266"/>
      <c r="AX73" s="266"/>
      <c r="AY73" s="266"/>
      <c r="AZ73" s="266"/>
      <c r="BA73" s="266"/>
      <c r="BB73" s="266"/>
      <c r="BC73" s="266"/>
      <c r="BD73" s="266"/>
      <c r="BE73" s="266"/>
      <c r="BF73" s="253"/>
      <c r="BG73" s="253"/>
      <c r="BH73" s="250"/>
      <c r="BI73" s="254"/>
      <c r="BJ73" s="245"/>
      <c r="BK73" s="296"/>
      <c r="BL73" s="296"/>
      <c r="BM73" s="245"/>
      <c r="BN73" s="296"/>
      <c r="BO73" s="438"/>
      <c r="BP73" s="296"/>
      <c r="BQ73" s="296"/>
      <c r="BR73" s="296"/>
      <c r="BS73" s="438"/>
      <c r="BT73" s="296"/>
      <c r="BU73" s="296"/>
      <c r="BV73" s="296"/>
      <c r="BW73" s="438"/>
      <c r="BX73" s="296"/>
      <c r="BY73" s="296"/>
      <c r="BZ73" s="296"/>
      <c r="CA73" s="438"/>
      <c r="CB73" s="296"/>
      <c r="CC73" s="296"/>
      <c r="CD73" s="296"/>
      <c r="CE73" s="438"/>
      <c r="CF73" s="296"/>
      <c r="CG73" s="296"/>
      <c r="CH73" s="296"/>
      <c r="CI73" s="438"/>
      <c r="CJ73" s="296"/>
      <c r="CK73" s="296"/>
      <c r="CL73" s="296"/>
      <c r="CM73" s="438"/>
      <c r="CN73" s="296"/>
      <c r="CO73" s="296"/>
      <c r="CP73" s="296"/>
      <c r="CQ73" s="438"/>
      <c r="CR73" s="296"/>
      <c r="CS73" s="296"/>
      <c r="CT73" s="296"/>
      <c r="CU73" s="245"/>
      <c r="CV73" s="245"/>
      <c r="CW73" s="245"/>
      <c r="CX73" s="245"/>
      <c r="CY73" s="245"/>
      <c r="CZ73" s="245"/>
      <c r="DA73" s="245"/>
      <c r="DB73" s="245"/>
      <c r="DC73" s="245"/>
      <c r="DD73" s="247"/>
      <c r="DE73" s="247"/>
      <c r="DF73" s="263"/>
      <c r="DG73" s="263"/>
      <c r="DH73" s="263"/>
      <c r="DI73" s="263"/>
      <c r="DJ73" s="263"/>
      <c r="DK73" s="264"/>
      <c r="DL73" s="263"/>
      <c r="DM73" s="263"/>
      <c r="DN73" s="263"/>
      <c r="DO73" s="263"/>
      <c r="DP73" s="263"/>
      <c r="DQ73" s="263"/>
      <c r="DR73" s="263"/>
      <c r="DS73" s="263"/>
      <c r="DT73" s="263"/>
      <c r="DU73" s="263"/>
      <c r="DV73" s="263"/>
      <c r="DW73" s="263"/>
    </row>
    <row r="74" spans="1:127" s="268" customFormat="1" ht="48.75" customHeight="1" x14ac:dyDescent="0.2">
      <c r="A74" s="831" t="s">
        <v>11</v>
      </c>
      <c r="B74" s="824" t="s">
        <v>12</v>
      </c>
      <c r="C74" s="824" t="s">
        <v>224</v>
      </c>
      <c r="D74" s="868" t="s">
        <v>13</v>
      </c>
      <c r="E74" s="869"/>
      <c r="F74" s="869"/>
      <c r="G74" s="869"/>
      <c r="H74" s="869"/>
      <c r="I74" s="869"/>
      <c r="J74" s="869"/>
      <c r="K74" s="869"/>
      <c r="L74" s="869"/>
      <c r="M74" s="869"/>
      <c r="N74" s="869"/>
      <c r="O74" s="869"/>
      <c r="P74" s="869"/>
      <c r="Q74" s="870"/>
      <c r="R74" s="824" t="s">
        <v>24</v>
      </c>
      <c r="S74" s="840" t="s">
        <v>21</v>
      </c>
      <c r="T74" s="841"/>
      <c r="U74" s="841"/>
      <c r="V74" s="841"/>
      <c r="W74" s="841"/>
      <c r="X74" s="841"/>
      <c r="Y74" s="841"/>
      <c r="Z74" s="841"/>
      <c r="AA74" s="841"/>
      <c r="AB74" s="841"/>
      <c r="AC74" s="841"/>
      <c r="AD74" s="841"/>
      <c r="AE74" s="842"/>
      <c r="AF74" s="872" t="s">
        <v>6</v>
      </c>
      <c r="AG74" s="873"/>
      <c r="AH74" s="873"/>
      <c r="AI74" s="873"/>
      <c r="AJ74" s="873"/>
      <c r="AK74" s="873"/>
      <c r="AL74" s="873"/>
      <c r="AM74" s="873"/>
      <c r="AN74" s="873"/>
      <c r="AO74" s="873"/>
      <c r="AP74" s="873"/>
      <c r="AQ74" s="873"/>
      <c r="AR74" s="873"/>
      <c r="AS74" s="874"/>
      <c r="AT74" s="847" t="s">
        <v>40</v>
      </c>
      <c r="AU74" s="848"/>
      <c r="AV74" s="848"/>
      <c r="AW74" s="848"/>
      <c r="AX74" s="848"/>
      <c r="AY74" s="848"/>
      <c r="AZ74" s="848"/>
      <c r="BA74" s="848"/>
      <c r="BB74" s="848"/>
      <c r="BC74" s="848"/>
      <c r="BD74" s="848"/>
      <c r="BE74" s="848"/>
      <c r="BF74" s="849"/>
      <c r="BG74" s="824" t="s">
        <v>37</v>
      </c>
      <c r="BH74" s="824" t="s">
        <v>124</v>
      </c>
      <c r="BI74" s="844" t="s">
        <v>38</v>
      </c>
      <c r="BJ74" s="243"/>
      <c r="BK74" s="477"/>
      <c r="BL74" s="245"/>
      <c r="BM74" s="245"/>
      <c r="BN74" s="296"/>
      <c r="BO74" s="438"/>
      <c r="BP74" s="296"/>
      <c r="BQ74" s="296"/>
      <c r="BR74" s="296"/>
      <c r="BS74" s="438"/>
      <c r="BT74" s="296"/>
      <c r="BU74" s="296"/>
      <c r="BV74" s="296"/>
      <c r="BW74" s="438"/>
      <c r="BX74" s="296"/>
      <c r="BY74" s="296"/>
      <c r="BZ74" s="296"/>
      <c r="CA74" s="438"/>
      <c r="CB74" s="296"/>
      <c r="CC74" s="296"/>
      <c r="CD74" s="296"/>
      <c r="CE74" s="438"/>
      <c r="CF74" s="296"/>
      <c r="CG74" s="296"/>
      <c r="CH74" s="296"/>
      <c r="CI74" s="438"/>
      <c r="CJ74" s="296"/>
      <c r="CK74" s="296"/>
      <c r="CL74" s="296"/>
      <c r="CM74" s="438"/>
      <c r="CN74" s="296"/>
      <c r="CO74" s="296"/>
      <c r="CP74" s="296"/>
      <c r="CQ74" s="438"/>
      <c r="CR74" s="296"/>
      <c r="CS74" s="296"/>
      <c r="CT74" s="296"/>
      <c r="CU74" s="245"/>
      <c r="CV74" s="245"/>
      <c r="CW74" s="245"/>
      <c r="CX74" s="245"/>
      <c r="CY74" s="245"/>
      <c r="CZ74" s="245"/>
      <c r="DA74" s="245"/>
      <c r="DB74" s="245"/>
      <c r="DC74" s="245"/>
      <c r="DD74" s="267"/>
      <c r="DE74" s="267"/>
    </row>
    <row r="75" spans="1:127" s="268" customFormat="1" ht="48.75" customHeight="1" x14ac:dyDescent="0.2">
      <c r="A75" s="832"/>
      <c r="B75" s="825"/>
      <c r="C75" s="825"/>
      <c r="D75" s="836" t="s">
        <v>22</v>
      </c>
      <c r="E75" s="834" t="s">
        <v>23</v>
      </c>
      <c r="F75" s="835"/>
      <c r="G75" s="835"/>
      <c r="H75" s="835"/>
      <c r="I75" s="835"/>
      <c r="J75" s="835"/>
      <c r="K75" s="835"/>
      <c r="L75" s="835"/>
      <c r="M75" s="835"/>
      <c r="N75" s="835"/>
      <c r="O75" s="835"/>
      <c r="P75" s="835"/>
      <c r="Q75" s="838"/>
      <c r="R75" s="825"/>
      <c r="S75" s="836" t="s">
        <v>22</v>
      </c>
      <c r="T75" s="834" t="s">
        <v>23</v>
      </c>
      <c r="U75" s="835"/>
      <c r="V75" s="835"/>
      <c r="W75" s="835"/>
      <c r="X75" s="835"/>
      <c r="Y75" s="835"/>
      <c r="Z75" s="835"/>
      <c r="AA75" s="835"/>
      <c r="AB75" s="835"/>
      <c r="AC75" s="835"/>
      <c r="AD75" s="835"/>
      <c r="AE75" s="838"/>
      <c r="AF75" s="836" t="s">
        <v>22</v>
      </c>
      <c r="AG75" s="834" t="s">
        <v>23</v>
      </c>
      <c r="AH75" s="835"/>
      <c r="AI75" s="835"/>
      <c r="AJ75" s="835"/>
      <c r="AK75" s="835"/>
      <c r="AL75" s="835"/>
      <c r="AM75" s="835"/>
      <c r="AN75" s="835"/>
      <c r="AO75" s="835"/>
      <c r="AP75" s="835"/>
      <c r="AQ75" s="835"/>
      <c r="AR75" s="835"/>
      <c r="AS75" s="838"/>
      <c r="AT75" s="864"/>
      <c r="AU75" s="865"/>
      <c r="AV75" s="865"/>
      <c r="AW75" s="865"/>
      <c r="AX75" s="865"/>
      <c r="AY75" s="865"/>
      <c r="AZ75" s="865"/>
      <c r="BA75" s="865"/>
      <c r="BB75" s="865"/>
      <c r="BC75" s="865"/>
      <c r="BD75" s="865"/>
      <c r="BE75" s="865"/>
      <c r="BF75" s="866"/>
      <c r="BG75" s="825"/>
      <c r="BH75" s="825"/>
      <c r="BI75" s="845"/>
      <c r="BJ75" s="243"/>
      <c r="BK75" s="477"/>
      <c r="BL75" s="245"/>
      <c r="BM75" s="245"/>
      <c r="BN75" s="296"/>
      <c r="BO75" s="438"/>
      <c r="BP75" s="296"/>
      <c r="BQ75" s="296"/>
      <c r="BR75" s="296"/>
      <c r="BS75" s="438"/>
      <c r="BT75" s="296"/>
      <c r="BU75" s="296"/>
      <c r="BV75" s="296"/>
      <c r="BW75" s="438"/>
      <c r="BX75" s="296"/>
      <c r="BY75" s="296"/>
      <c r="BZ75" s="296"/>
      <c r="CA75" s="438"/>
      <c r="CB75" s="296"/>
      <c r="CC75" s="296"/>
      <c r="CD75" s="296"/>
      <c r="CE75" s="438"/>
      <c r="CF75" s="296"/>
      <c r="CG75" s="296"/>
      <c r="CH75" s="296"/>
      <c r="CI75" s="438"/>
      <c r="CJ75" s="296"/>
      <c r="CK75" s="296"/>
      <c r="CL75" s="296"/>
      <c r="CM75" s="438"/>
      <c r="CN75" s="296"/>
      <c r="CO75" s="296"/>
      <c r="CP75" s="296"/>
      <c r="CQ75" s="438"/>
      <c r="CR75" s="296"/>
      <c r="CS75" s="296"/>
      <c r="CT75" s="296"/>
      <c r="CU75" s="245"/>
      <c r="CV75" s="245"/>
      <c r="CW75" s="245"/>
      <c r="CX75" s="245"/>
      <c r="CY75" s="245"/>
      <c r="CZ75" s="245"/>
      <c r="DA75" s="245"/>
      <c r="DB75" s="245"/>
      <c r="DC75" s="245"/>
      <c r="DD75" s="267"/>
      <c r="DE75" s="267"/>
    </row>
    <row r="76" spans="1:127" s="271" customFormat="1" ht="28.5" customHeight="1" x14ac:dyDescent="0.2">
      <c r="A76" s="833"/>
      <c r="B76" s="826"/>
      <c r="C76" s="826"/>
      <c r="D76" s="867"/>
      <c r="E76" s="269">
        <v>1</v>
      </c>
      <c r="F76" s="269">
        <v>2</v>
      </c>
      <c r="G76" s="418">
        <v>3</v>
      </c>
      <c r="H76" s="269">
        <v>4</v>
      </c>
      <c r="I76" s="486">
        <v>5</v>
      </c>
      <c r="J76" s="486">
        <v>6</v>
      </c>
      <c r="K76" s="269">
        <v>7</v>
      </c>
      <c r="L76" s="269">
        <v>8</v>
      </c>
      <c r="M76" s="269">
        <v>9</v>
      </c>
      <c r="N76" s="269">
        <v>10</v>
      </c>
      <c r="O76" s="269">
        <v>11</v>
      </c>
      <c r="P76" s="269">
        <v>12</v>
      </c>
      <c r="Q76" s="269" t="s">
        <v>25</v>
      </c>
      <c r="R76" s="871"/>
      <c r="S76" s="867"/>
      <c r="T76" s="269">
        <v>1</v>
      </c>
      <c r="U76" s="269">
        <v>2</v>
      </c>
      <c r="V76" s="269">
        <v>3</v>
      </c>
      <c r="W76" s="269">
        <v>4</v>
      </c>
      <c r="X76" s="269">
        <v>5</v>
      </c>
      <c r="Y76" s="269">
        <v>6</v>
      </c>
      <c r="Z76" s="269">
        <v>7</v>
      </c>
      <c r="AA76" s="269">
        <v>8</v>
      </c>
      <c r="AB76" s="269">
        <v>9</v>
      </c>
      <c r="AC76" s="269">
        <v>10</v>
      </c>
      <c r="AD76" s="269">
        <v>11</v>
      </c>
      <c r="AE76" s="269">
        <v>12</v>
      </c>
      <c r="AF76" s="837"/>
      <c r="AG76" s="269">
        <v>1</v>
      </c>
      <c r="AH76" s="269">
        <v>2</v>
      </c>
      <c r="AI76" s="269">
        <v>3</v>
      </c>
      <c r="AJ76" s="269">
        <v>4</v>
      </c>
      <c r="AK76" s="448">
        <v>5</v>
      </c>
      <c r="AL76" s="269">
        <v>6</v>
      </c>
      <c r="AM76" s="269">
        <v>7</v>
      </c>
      <c r="AN76" s="269">
        <v>8</v>
      </c>
      <c r="AO76" s="269">
        <v>9</v>
      </c>
      <c r="AP76" s="269">
        <v>10</v>
      </c>
      <c r="AQ76" s="269">
        <v>11</v>
      </c>
      <c r="AR76" s="269">
        <v>12</v>
      </c>
      <c r="AS76" s="269" t="s">
        <v>16</v>
      </c>
      <c r="AT76" s="270">
        <v>1</v>
      </c>
      <c r="AU76" s="270">
        <v>2</v>
      </c>
      <c r="AV76" s="270">
        <v>3</v>
      </c>
      <c r="AW76" s="270">
        <v>4</v>
      </c>
      <c r="AX76" s="270">
        <v>5</v>
      </c>
      <c r="AY76" s="270">
        <v>6</v>
      </c>
      <c r="AZ76" s="270">
        <v>7</v>
      </c>
      <c r="BA76" s="270">
        <v>8</v>
      </c>
      <c r="BB76" s="270">
        <v>9</v>
      </c>
      <c r="BC76" s="270">
        <v>10</v>
      </c>
      <c r="BD76" s="270">
        <v>11</v>
      </c>
      <c r="BE76" s="270">
        <v>12</v>
      </c>
      <c r="BF76" s="269" t="s">
        <v>16</v>
      </c>
      <c r="BG76" s="826"/>
      <c r="BH76" s="826"/>
      <c r="BI76" s="846"/>
      <c r="BK76" s="478"/>
      <c r="BL76" s="416"/>
      <c r="BM76" s="416"/>
      <c r="BN76" s="433"/>
      <c r="BO76" s="441"/>
      <c r="BP76" s="433"/>
      <c r="BQ76" s="433"/>
      <c r="BR76" s="433"/>
      <c r="BS76" s="441"/>
      <c r="BT76" s="433"/>
      <c r="BU76" s="433"/>
      <c r="BV76" s="433"/>
      <c r="BW76" s="441"/>
      <c r="BX76" s="433"/>
      <c r="BY76" s="433"/>
      <c r="BZ76" s="433"/>
      <c r="CA76" s="441"/>
      <c r="CB76" s="433"/>
      <c r="CC76" s="433"/>
      <c r="CD76" s="433"/>
      <c r="CE76" s="441"/>
      <c r="CF76" s="433"/>
      <c r="CG76" s="433"/>
      <c r="CH76" s="433"/>
      <c r="CI76" s="441"/>
      <c r="CJ76" s="433"/>
      <c r="CK76" s="433"/>
      <c r="CL76" s="433"/>
      <c r="CM76" s="441"/>
      <c r="CN76" s="433"/>
      <c r="CO76" s="433"/>
      <c r="CP76" s="433"/>
      <c r="CQ76" s="441"/>
      <c r="CR76" s="433"/>
      <c r="CS76" s="433"/>
      <c r="CT76" s="433"/>
      <c r="CU76" s="416"/>
      <c r="CV76" s="416"/>
      <c r="CW76" s="416"/>
      <c r="CX76" s="416"/>
      <c r="CY76" s="416"/>
      <c r="CZ76" s="416"/>
      <c r="DA76" s="416"/>
      <c r="DB76" s="416"/>
      <c r="DC76" s="416"/>
      <c r="DD76" s="416"/>
      <c r="DE76" s="416"/>
    </row>
    <row r="77" spans="1:127" s="310" customFormat="1" ht="24.75" customHeight="1" thickBot="1" x14ac:dyDescent="0.25">
      <c r="A77" s="298"/>
      <c r="B77" s="163" t="s">
        <v>137</v>
      </c>
      <c r="C77" s="299" t="s">
        <v>288</v>
      </c>
      <c r="D77" s="255">
        <v>12</v>
      </c>
      <c r="E77" s="559">
        <v>12</v>
      </c>
      <c r="F77" s="255"/>
      <c r="G77" s="420"/>
      <c r="H77" s="301"/>
      <c r="I77" s="488"/>
      <c r="J77" s="488"/>
      <c r="K77" s="301"/>
      <c r="L77" s="301"/>
      <c r="M77" s="301"/>
      <c r="N77" s="301"/>
      <c r="O77" s="301"/>
      <c r="P77" s="301"/>
      <c r="Q77" s="302">
        <f>SUM(E77:P77)</f>
        <v>12</v>
      </c>
      <c r="R77" s="159" t="s">
        <v>92</v>
      </c>
      <c r="S77" s="258">
        <v>100000</v>
      </c>
      <c r="T77" s="258">
        <v>50000</v>
      </c>
      <c r="U77" s="258"/>
      <c r="V77" s="258"/>
      <c r="W77" s="258"/>
      <c r="X77" s="303"/>
      <c r="Y77" s="303"/>
      <c r="Z77" s="303"/>
      <c r="AA77" s="303"/>
      <c r="AB77" s="303"/>
      <c r="AC77" s="303"/>
      <c r="AD77" s="303"/>
      <c r="AE77" s="303"/>
      <c r="AF77" s="275">
        <f t="shared" ref="AF77" si="396">SUM(Q77*S77)</f>
        <v>1200000</v>
      </c>
      <c r="AG77" s="276">
        <f t="shared" ref="AG77" si="397">T77*E77</f>
        <v>600000</v>
      </c>
      <c r="AH77" s="276">
        <f t="shared" ref="AH77" si="398">U77*F77</f>
        <v>0</v>
      </c>
      <c r="AI77" s="276">
        <f t="shared" ref="AI77" si="399">V77*G77</f>
        <v>0</v>
      </c>
      <c r="AJ77" s="276">
        <f t="shared" ref="AJ77" si="400">W77*H77</f>
        <v>0</v>
      </c>
      <c r="AK77" s="424">
        <f t="shared" ref="AK77:AL77" si="401">X77*I77</f>
        <v>0</v>
      </c>
      <c r="AL77" s="276">
        <f t="shared" si="401"/>
        <v>0</v>
      </c>
      <c r="AM77" s="276">
        <f t="shared" ref="AM77" si="402">Z77*K77</f>
        <v>0</v>
      </c>
      <c r="AN77" s="276">
        <f t="shared" ref="AN77" si="403">AA77*L77</f>
        <v>0</v>
      </c>
      <c r="AO77" s="276">
        <f t="shared" ref="AO77" si="404">AB77*M77</f>
        <v>0</v>
      </c>
      <c r="AP77" s="276">
        <f t="shared" ref="AP77" si="405">AC77*N77</f>
        <v>0</v>
      </c>
      <c r="AQ77" s="276">
        <f t="shared" ref="AQ77" si="406">AD77*O77</f>
        <v>0</v>
      </c>
      <c r="AR77" s="276">
        <f t="shared" ref="AR77" si="407">AE77*P77</f>
        <v>0</v>
      </c>
      <c r="AS77" s="277">
        <f>SUM(AG77:AR77)</f>
        <v>600000</v>
      </c>
      <c r="AT77" s="276"/>
      <c r="AU77" s="276"/>
      <c r="AV77" s="276"/>
      <c r="AW77" s="276"/>
      <c r="AX77" s="276"/>
      <c r="AY77" s="276"/>
      <c r="AZ77" s="276"/>
      <c r="BA77" s="276"/>
      <c r="BB77" s="276"/>
      <c r="BC77" s="276"/>
      <c r="BD77" s="276"/>
      <c r="BE77" s="276"/>
      <c r="BF77" s="304">
        <f>SUM(AT77:BE77)</f>
        <v>0</v>
      </c>
      <c r="BG77" s="305">
        <f>AF77-AS77-BF77</f>
        <v>600000</v>
      </c>
      <c r="BH77" s="306">
        <f>S77*D77</f>
        <v>1200000</v>
      </c>
      <c r="BI77" s="307">
        <f>BH77-AS77-BF77</f>
        <v>600000</v>
      </c>
      <c r="BJ77" s="281">
        <f>SUM(Q77/D77)</f>
        <v>1</v>
      </c>
      <c r="BK77" s="479"/>
      <c r="BL77" s="308"/>
      <c r="BM77" s="309"/>
      <c r="BN77" s="308"/>
      <c r="BO77" s="442"/>
      <c r="BP77" s="308"/>
      <c r="BQ77" s="308"/>
      <c r="BR77" s="308"/>
      <c r="BS77" s="442"/>
      <c r="BT77" s="308"/>
      <c r="BU77" s="308"/>
      <c r="BV77" s="308"/>
      <c r="BW77" s="442"/>
      <c r="BX77" s="308"/>
      <c r="BY77" s="308"/>
      <c r="BZ77" s="308"/>
      <c r="CA77" s="442"/>
      <c r="CB77" s="308"/>
      <c r="CC77" s="308"/>
      <c r="CD77" s="308"/>
      <c r="CE77" s="442"/>
      <c r="CF77" s="308"/>
      <c r="CG77" s="308"/>
      <c r="CH77" s="308"/>
      <c r="CI77" s="442"/>
      <c r="CJ77" s="308"/>
      <c r="CK77" s="308"/>
      <c r="CL77" s="308"/>
      <c r="CM77" s="442"/>
      <c r="CN77" s="308"/>
      <c r="CO77" s="308"/>
      <c r="CP77" s="308"/>
      <c r="CQ77" s="442"/>
      <c r="CR77" s="308"/>
      <c r="CS77" s="308"/>
      <c r="CT77" s="308"/>
      <c r="CU77" s="309"/>
      <c r="CV77" s="309"/>
      <c r="CW77" s="309"/>
      <c r="CX77" s="309"/>
      <c r="CY77" s="309"/>
      <c r="CZ77" s="309"/>
      <c r="DA77" s="309"/>
      <c r="DB77" s="309"/>
      <c r="DC77" s="309"/>
      <c r="DD77" s="309"/>
      <c r="DE77" s="309"/>
    </row>
    <row r="78" spans="1:127" s="286" customFormat="1" ht="24.75" customHeight="1" thickBot="1" x14ac:dyDescent="0.25">
      <c r="A78" s="314"/>
      <c r="B78" s="315" t="s">
        <v>5</v>
      </c>
      <c r="C78" s="315"/>
      <c r="D78" s="316"/>
      <c r="E78" s="317"/>
      <c r="F78" s="317"/>
      <c r="G78" s="421"/>
      <c r="H78" s="317"/>
      <c r="I78" s="489"/>
      <c r="J78" s="489"/>
      <c r="K78" s="317"/>
      <c r="L78" s="317"/>
      <c r="M78" s="317"/>
      <c r="N78" s="317"/>
      <c r="O78" s="317"/>
      <c r="P78" s="317"/>
      <c r="Q78" s="318"/>
      <c r="R78" s="319"/>
      <c r="S78" s="320"/>
      <c r="T78" s="321"/>
      <c r="U78" s="321"/>
      <c r="V78" s="321"/>
      <c r="W78" s="321"/>
      <c r="X78" s="321"/>
      <c r="Y78" s="321"/>
      <c r="Z78" s="321"/>
      <c r="AA78" s="321"/>
      <c r="AB78" s="321"/>
      <c r="AC78" s="321"/>
      <c r="AD78" s="321"/>
      <c r="AE78" s="321"/>
      <c r="AF78" s="322">
        <f>SUM(AF77)</f>
        <v>1200000</v>
      </c>
      <c r="AG78" s="322">
        <f>SUM(AG77)</f>
        <v>600000</v>
      </c>
      <c r="AH78" s="322">
        <f t="shared" ref="AH78:AS78" si="408">SUM(AH77)</f>
        <v>0</v>
      </c>
      <c r="AI78" s="322">
        <f t="shared" si="408"/>
        <v>0</v>
      </c>
      <c r="AJ78" s="322">
        <f t="shared" si="408"/>
        <v>0</v>
      </c>
      <c r="AK78" s="322">
        <f t="shared" si="408"/>
        <v>0</v>
      </c>
      <c r="AL78" s="322">
        <f t="shared" si="408"/>
        <v>0</v>
      </c>
      <c r="AM78" s="322">
        <f t="shared" si="408"/>
        <v>0</v>
      </c>
      <c r="AN78" s="322">
        <f t="shared" si="408"/>
        <v>0</v>
      </c>
      <c r="AO78" s="322">
        <f t="shared" si="408"/>
        <v>0</v>
      </c>
      <c r="AP78" s="322">
        <f t="shared" si="408"/>
        <v>0</v>
      </c>
      <c r="AQ78" s="322">
        <f t="shared" si="408"/>
        <v>0</v>
      </c>
      <c r="AR78" s="322">
        <f t="shared" si="408"/>
        <v>0</v>
      </c>
      <c r="AS78" s="322">
        <f t="shared" si="408"/>
        <v>600000</v>
      </c>
      <c r="AT78" s="322">
        <f>SUM(AT77)</f>
        <v>0</v>
      </c>
      <c r="AU78" s="322">
        <f t="shared" ref="AU78:BF78" si="409">SUM(AU77)</f>
        <v>0</v>
      </c>
      <c r="AV78" s="322">
        <f t="shared" si="409"/>
        <v>0</v>
      </c>
      <c r="AW78" s="322">
        <f t="shared" si="409"/>
        <v>0</v>
      </c>
      <c r="AX78" s="322">
        <f t="shared" si="409"/>
        <v>0</v>
      </c>
      <c r="AY78" s="322">
        <f t="shared" si="409"/>
        <v>0</v>
      </c>
      <c r="AZ78" s="322">
        <f t="shared" si="409"/>
        <v>0</v>
      </c>
      <c r="BA78" s="322">
        <f t="shared" si="409"/>
        <v>0</v>
      </c>
      <c r="BB78" s="322">
        <f t="shared" si="409"/>
        <v>0</v>
      </c>
      <c r="BC78" s="322">
        <f t="shared" si="409"/>
        <v>0</v>
      </c>
      <c r="BD78" s="322">
        <f t="shared" si="409"/>
        <v>0</v>
      </c>
      <c r="BE78" s="322">
        <f t="shared" si="409"/>
        <v>0</v>
      </c>
      <c r="BF78" s="322">
        <f t="shared" si="409"/>
        <v>0</v>
      </c>
      <c r="BG78" s="323">
        <f>AF78-AS78-BF78</f>
        <v>600000</v>
      </c>
      <c r="BH78" s="322">
        <f>SUM(BH77:BH77)</f>
        <v>1200000</v>
      </c>
      <c r="BI78" s="322">
        <f>SUM(BI77:BI77)</f>
        <v>600000</v>
      </c>
      <c r="BJ78" s="283">
        <f>SUM(BJ77:BJ77)/1</f>
        <v>1</v>
      </c>
      <c r="BK78" s="480"/>
      <c r="BL78" s="324"/>
      <c r="BM78" s="325"/>
      <c r="BN78" s="324"/>
      <c r="BO78" s="444"/>
      <c r="BP78" s="324"/>
      <c r="BQ78" s="324"/>
      <c r="BR78" s="324"/>
      <c r="BS78" s="444"/>
      <c r="BT78" s="324"/>
      <c r="BU78" s="324"/>
      <c r="BV78" s="324"/>
      <c r="BW78" s="444"/>
      <c r="BX78" s="324"/>
      <c r="BY78" s="324"/>
      <c r="BZ78" s="324"/>
      <c r="CA78" s="444"/>
      <c r="CB78" s="324"/>
      <c r="CC78" s="324"/>
      <c r="CD78" s="324"/>
      <c r="CE78" s="444"/>
      <c r="CF78" s="324"/>
      <c r="CG78" s="324"/>
      <c r="CH78" s="324"/>
      <c r="CI78" s="444"/>
      <c r="CJ78" s="324"/>
      <c r="CK78" s="324"/>
      <c r="CL78" s="324"/>
      <c r="CM78" s="444"/>
      <c r="CN78" s="324"/>
      <c r="CO78" s="324"/>
      <c r="CP78" s="324"/>
      <c r="CQ78" s="444"/>
      <c r="CR78" s="324"/>
      <c r="CS78" s="324"/>
      <c r="CT78" s="324"/>
      <c r="CU78" s="325"/>
      <c r="CV78" s="325"/>
      <c r="CW78" s="325"/>
      <c r="CX78" s="325"/>
      <c r="CY78" s="325"/>
      <c r="CZ78" s="325"/>
      <c r="DA78" s="325"/>
      <c r="DB78" s="325"/>
      <c r="DC78" s="325"/>
      <c r="DD78" s="325"/>
      <c r="DE78" s="325"/>
    </row>
    <row r="79" spans="1:127" s="265" customFormat="1" ht="24.75" customHeight="1" x14ac:dyDescent="0.2">
      <c r="A79" s="287"/>
      <c r="D79" s="287"/>
      <c r="E79" s="287"/>
      <c r="F79" s="287"/>
      <c r="G79" s="419"/>
      <c r="H79" s="287"/>
      <c r="I79" s="487"/>
      <c r="J79" s="487"/>
      <c r="K79" s="287"/>
      <c r="L79" s="287"/>
      <c r="M79" s="287"/>
      <c r="N79" s="287"/>
      <c r="O79" s="287"/>
      <c r="P79" s="287"/>
      <c r="Q79" s="287"/>
      <c r="R79" s="287"/>
      <c r="AS79" s="295"/>
      <c r="AT79" s="565"/>
      <c r="BF79" s="326">
        <f>SUM(AS78+BF78)</f>
        <v>600000</v>
      </c>
      <c r="BG79" s="288">
        <f>AF78-AS78-BF78</f>
        <v>600000</v>
      </c>
      <c r="BH79" s="327">
        <f>SUM(BI78+AS78+BF78)</f>
        <v>1200000</v>
      </c>
      <c r="BI79" s="289">
        <f>SUM(BG78)</f>
        <v>600000</v>
      </c>
      <c r="BJ79" s="284" t="s">
        <v>37</v>
      </c>
      <c r="BK79" s="481"/>
      <c r="BL79" s="262"/>
      <c r="BM79" s="263"/>
      <c r="BN79" s="430"/>
      <c r="BO79" s="437"/>
      <c r="BP79" s="430"/>
      <c r="BQ79" s="430"/>
      <c r="BR79" s="430"/>
      <c r="BS79" s="437"/>
      <c r="BT79" s="430"/>
      <c r="BU79" s="430"/>
      <c r="BV79" s="430"/>
      <c r="BW79" s="437"/>
      <c r="BX79" s="430"/>
      <c r="BY79" s="430"/>
      <c r="BZ79" s="430"/>
      <c r="CA79" s="437"/>
      <c r="CB79" s="430"/>
      <c r="CC79" s="430"/>
      <c r="CD79" s="430"/>
      <c r="CE79" s="437"/>
      <c r="CF79" s="430"/>
      <c r="CG79" s="430"/>
      <c r="CH79" s="430"/>
      <c r="CI79" s="437"/>
      <c r="CJ79" s="430"/>
      <c r="CK79" s="430"/>
      <c r="CL79" s="430"/>
      <c r="CM79" s="437"/>
      <c r="CN79" s="430"/>
      <c r="CO79" s="430"/>
      <c r="CP79" s="430"/>
      <c r="CQ79" s="437"/>
      <c r="CR79" s="430"/>
      <c r="CS79" s="430"/>
      <c r="CT79" s="430"/>
      <c r="CU79" s="263"/>
      <c r="CV79" s="263"/>
      <c r="CW79" s="263"/>
      <c r="CX79" s="263"/>
      <c r="CY79" s="263"/>
      <c r="CZ79" s="263"/>
      <c r="DA79" s="263"/>
      <c r="DB79" s="263"/>
      <c r="DC79" s="263"/>
      <c r="DD79" s="263"/>
      <c r="DE79" s="263"/>
      <c r="DF79" s="263"/>
    </row>
    <row r="80" spans="1:127" s="265" customFormat="1" ht="24.75" customHeight="1" x14ac:dyDescent="0.2">
      <c r="A80" s="287"/>
      <c r="D80" s="287"/>
      <c r="E80" s="287"/>
      <c r="F80" s="287"/>
      <c r="G80" s="419"/>
      <c r="H80" s="287"/>
      <c r="I80" s="487"/>
      <c r="J80" s="487"/>
      <c r="K80" s="287"/>
      <c r="L80" s="287"/>
      <c r="M80" s="287"/>
      <c r="N80" s="287"/>
      <c r="O80" s="287"/>
      <c r="P80" s="287"/>
      <c r="Q80" s="287"/>
      <c r="R80" s="287"/>
      <c r="AS80" s="284"/>
      <c r="AT80" s="409">
        <f>SUM(AG78+AT78)</f>
        <v>600000</v>
      </c>
      <c r="AU80" s="409">
        <f t="shared" ref="AU80" si="410">SUM(AH78+AU78)</f>
        <v>0</v>
      </c>
      <c r="AV80" s="409">
        <f t="shared" ref="AV80" si="411">SUM(AI78+AV78)</f>
        <v>0</v>
      </c>
      <c r="AW80" s="409">
        <f t="shared" ref="AW80" si="412">SUM(AJ78+AW78)</f>
        <v>0</v>
      </c>
      <c r="AX80" s="409">
        <f t="shared" ref="AX80" si="413">SUM(AK78+AX78)</f>
        <v>0</v>
      </c>
      <c r="AY80" s="409">
        <f t="shared" ref="AY80" si="414">SUM(AL78+AY78)</f>
        <v>0</v>
      </c>
      <c r="AZ80" s="409">
        <f t="shared" ref="AZ80" si="415">SUM(AM78+AZ78)</f>
        <v>0</v>
      </c>
      <c r="BA80" s="409">
        <f t="shared" ref="BA80" si="416">SUM(AN78+BA78)</f>
        <v>0</v>
      </c>
      <c r="BB80" s="409">
        <f t="shared" ref="BB80" si="417">SUM(AO78+BB78)</f>
        <v>0</v>
      </c>
      <c r="BC80" s="409">
        <f t="shared" ref="BC80" si="418">SUM(AP78+BC78)</f>
        <v>0</v>
      </c>
      <c r="BD80" s="409">
        <f t="shared" ref="BD80" si="419">SUM(AQ78+BD78)</f>
        <v>0</v>
      </c>
      <c r="BE80" s="409">
        <f t="shared" ref="BE80" si="420">SUM(AR78+BE78)</f>
        <v>0</v>
      </c>
      <c r="BF80" s="409">
        <f>SUM(AT80:BE80)</f>
        <v>600000</v>
      </c>
      <c r="BG80" s="284"/>
      <c r="BH80" s="290"/>
      <c r="BI80" s="291">
        <f>SUM(BI78-BI79)</f>
        <v>0</v>
      </c>
      <c r="BJ80" s="284" t="s">
        <v>36</v>
      </c>
      <c r="BK80" s="481"/>
      <c r="BL80" s="262"/>
      <c r="BM80" s="263"/>
      <c r="BN80" s="430"/>
      <c r="BO80" s="437"/>
      <c r="BP80" s="430"/>
      <c r="BQ80" s="430"/>
      <c r="BR80" s="430"/>
      <c r="BS80" s="437"/>
      <c r="BT80" s="430"/>
      <c r="BU80" s="430"/>
      <c r="BV80" s="430"/>
      <c r="BW80" s="437"/>
      <c r="BX80" s="430"/>
      <c r="BY80" s="430"/>
      <c r="BZ80" s="430"/>
      <c r="CA80" s="437"/>
      <c r="CB80" s="430"/>
      <c r="CC80" s="430"/>
      <c r="CD80" s="430"/>
      <c r="CE80" s="437"/>
      <c r="CF80" s="430"/>
      <c r="CG80" s="430"/>
      <c r="CH80" s="430"/>
      <c r="CI80" s="437"/>
      <c r="CJ80" s="430"/>
      <c r="CK80" s="430"/>
      <c r="CL80" s="430"/>
      <c r="CM80" s="437"/>
      <c r="CN80" s="430"/>
      <c r="CO80" s="430"/>
      <c r="CP80" s="430"/>
      <c r="CQ80" s="437"/>
      <c r="CR80" s="430"/>
      <c r="CS80" s="430"/>
      <c r="CT80" s="430"/>
      <c r="CU80" s="263"/>
      <c r="CV80" s="263"/>
      <c r="CW80" s="263"/>
      <c r="CX80" s="263"/>
      <c r="CY80" s="263"/>
      <c r="CZ80" s="263"/>
      <c r="DA80" s="263"/>
      <c r="DB80" s="263"/>
      <c r="DC80" s="263"/>
      <c r="DD80" s="263"/>
      <c r="DE80" s="263"/>
      <c r="DF80" s="263"/>
    </row>
    <row r="81" spans="1:127" s="265" customFormat="1" ht="24.75" customHeight="1" x14ac:dyDescent="0.2">
      <c r="A81" s="827" t="s">
        <v>9</v>
      </c>
      <c r="B81" s="828"/>
      <c r="C81" s="244" t="s">
        <v>226</v>
      </c>
      <c r="D81" s="245"/>
      <c r="E81" s="245"/>
      <c r="F81" s="245"/>
      <c r="G81" s="296"/>
      <c r="H81" s="245"/>
      <c r="I81" s="484"/>
      <c r="J81" s="484"/>
      <c r="K81" s="245"/>
      <c r="L81" s="245"/>
      <c r="M81" s="245"/>
      <c r="N81" s="245"/>
      <c r="O81" s="245"/>
      <c r="P81" s="245"/>
      <c r="Q81" s="245"/>
      <c r="R81" s="245"/>
      <c r="S81" s="245"/>
      <c r="T81" s="246"/>
      <c r="U81" s="246"/>
      <c r="V81" s="246"/>
      <c r="W81" s="246"/>
      <c r="X81" s="246"/>
      <c r="Y81" s="246"/>
      <c r="Z81" s="246"/>
      <c r="AA81" s="246"/>
      <c r="AB81" s="246"/>
      <c r="AC81" s="246"/>
      <c r="AD81" s="246"/>
      <c r="AE81" s="246"/>
      <c r="AF81" s="245"/>
      <c r="AG81" s="246"/>
      <c r="AH81" s="246"/>
      <c r="AI81" s="246"/>
      <c r="AJ81" s="246"/>
      <c r="AK81" s="246"/>
      <c r="AL81" s="246"/>
      <c r="AM81" s="246"/>
      <c r="AN81" s="246"/>
      <c r="AO81" s="246"/>
      <c r="AP81" s="246"/>
      <c r="AQ81" s="246"/>
      <c r="AR81" s="246"/>
      <c r="AS81" s="247"/>
      <c r="AT81" s="566"/>
      <c r="AU81" s="246"/>
      <c r="AV81" s="246"/>
      <c r="AW81" s="246"/>
      <c r="AX81" s="246"/>
      <c r="AY81" s="246"/>
      <c r="AZ81" s="246"/>
      <c r="BA81" s="246"/>
      <c r="BB81" s="246"/>
      <c r="BC81" s="246"/>
      <c r="BD81" s="246"/>
      <c r="BE81" s="246"/>
      <c r="BF81" s="247"/>
      <c r="BG81" s="247"/>
      <c r="BH81" s="243"/>
      <c r="BI81" s="248"/>
      <c r="BJ81" s="245"/>
      <c r="BK81" s="296"/>
      <c r="BL81" s="296"/>
      <c r="BM81" s="246"/>
      <c r="BN81" s="296"/>
      <c r="BO81" s="438"/>
      <c r="BP81" s="296"/>
      <c r="BQ81" s="249"/>
      <c r="BR81" s="296"/>
      <c r="BS81" s="438"/>
      <c r="BT81" s="296"/>
      <c r="BU81" s="249"/>
      <c r="BV81" s="296"/>
      <c r="BW81" s="438"/>
      <c r="BX81" s="296"/>
      <c r="BY81" s="249"/>
      <c r="BZ81" s="296"/>
      <c r="CA81" s="438"/>
      <c r="CB81" s="296"/>
      <c r="CC81" s="249"/>
      <c r="CD81" s="296"/>
      <c r="CE81" s="438"/>
      <c r="CF81" s="296"/>
      <c r="CG81" s="249"/>
      <c r="CH81" s="296"/>
      <c r="CI81" s="438"/>
      <c r="CJ81" s="296"/>
      <c r="CK81" s="249"/>
      <c r="CL81" s="296"/>
      <c r="CM81" s="438"/>
      <c r="CN81" s="296"/>
      <c r="CO81" s="249"/>
      <c r="CP81" s="296"/>
      <c r="CQ81" s="438"/>
      <c r="CR81" s="296"/>
      <c r="CS81" s="249"/>
      <c r="CT81" s="296"/>
      <c r="CU81" s="246"/>
      <c r="CV81" s="246"/>
      <c r="CW81" s="246"/>
      <c r="CX81" s="246"/>
      <c r="CY81" s="247"/>
      <c r="CZ81" s="247"/>
      <c r="DA81" s="247"/>
      <c r="DB81" s="243"/>
      <c r="DC81" s="248"/>
      <c r="DD81" s="247"/>
      <c r="DE81" s="247"/>
      <c r="DF81" s="263"/>
      <c r="DG81" s="263"/>
      <c r="DH81" s="263"/>
      <c r="DI81" s="263"/>
      <c r="DJ81" s="263"/>
      <c r="DK81" s="264"/>
      <c r="DL81" s="263"/>
      <c r="DM81" s="263"/>
      <c r="DN81" s="263"/>
      <c r="DO81" s="263"/>
      <c r="DP81" s="263"/>
      <c r="DQ81" s="263"/>
      <c r="DR81" s="263"/>
      <c r="DS81" s="263"/>
      <c r="DT81" s="263"/>
      <c r="DU81" s="263"/>
      <c r="DV81" s="263"/>
      <c r="DW81" s="263"/>
    </row>
    <row r="82" spans="1:127" s="265" customFormat="1" ht="26.25" customHeight="1" x14ac:dyDescent="0.2">
      <c r="A82" s="829" t="s">
        <v>10</v>
      </c>
      <c r="B82" s="830"/>
      <c r="C82" s="251" t="s">
        <v>84</v>
      </c>
      <c r="D82" s="252"/>
      <c r="E82" s="252"/>
      <c r="F82" s="252"/>
      <c r="G82" s="417"/>
      <c r="H82" s="252"/>
      <c r="I82" s="485"/>
      <c r="J82" s="485"/>
      <c r="K82" s="252"/>
      <c r="L82" s="252"/>
      <c r="M82" s="252"/>
      <c r="N82" s="252"/>
      <c r="O82" s="252"/>
      <c r="P82" s="252"/>
      <c r="Q82" s="252"/>
      <c r="R82" s="252"/>
      <c r="S82" s="252"/>
      <c r="T82" s="266"/>
      <c r="U82" s="266"/>
      <c r="V82" s="266"/>
      <c r="W82" s="266"/>
      <c r="X82" s="266"/>
      <c r="Y82" s="266"/>
      <c r="Z82" s="266"/>
      <c r="AA82" s="266"/>
      <c r="AB82" s="266"/>
      <c r="AC82" s="266"/>
      <c r="AD82" s="266"/>
      <c r="AE82" s="266"/>
      <c r="AF82" s="252"/>
      <c r="AG82" s="266"/>
      <c r="AH82" s="266"/>
      <c r="AI82" s="266"/>
      <c r="AJ82" s="266"/>
      <c r="AK82" s="266"/>
      <c r="AL82" s="266"/>
      <c r="AM82" s="266"/>
      <c r="AN82" s="266"/>
      <c r="AO82" s="266"/>
      <c r="AP82" s="266"/>
      <c r="AQ82" s="266"/>
      <c r="AR82" s="266"/>
      <c r="AS82" s="253"/>
      <c r="AT82" s="266"/>
      <c r="AU82" s="266"/>
      <c r="AV82" s="266"/>
      <c r="AW82" s="266"/>
      <c r="AX82" s="266"/>
      <c r="AY82" s="266"/>
      <c r="AZ82" s="266"/>
      <c r="BA82" s="266"/>
      <c r="BB82" s="266"/>
      <c r="BC82" s="266"/>
      <c r="BD82" s="266"/>
      <c r="BE82" s="266"/>
      <c r="BF82" s="253"/>
      <c r="BG82" s="253"/>
      <c r="BH82" s="250"/>
      <c r="BI82" s="254"/>
      <c r="BJ82" s="245"/>
      <c r="BK82" s="296"/>
      <c r="BL82" s="296"/>
      <c r="BM82" s="245"/>
      <c r="BN82" s="296"/>
      <c r="BO82" s="438"/>
      <c r="BP82" s="296"/>
      <c r="BQ82" s="296"/>
      <c r="BR82" s="296"/>
      <c r="BS82" s="438"/>
      <c r="BT82" s="296"/>
      <c r="BU82" s="296"/>
      <c r="BV82" s="296"/>
      <c r="BW82" s="438"/>
      <c r="BX82" s="296"/>
      <c r="BY82" s="296"/>
      <c r="BZ82" s="296"/>
      <c r="CA82" s="438"/>
      <c r="CB82" s="296"/>
      <c r="CC82" s="296"/>
      <c r="CD82" s="296"/>
      <c r="CE82" s="438"/>
      <c r="CF82" s="296"/>
      <c r="CG82" s="296"/>
      <c r="CH82" s="296"/>
      <c r="CI82" s="438"/>
      <c r="CJ82" s="296"/>
      <c r="CK82" s="296"/>
      <c r="CL82" s="296"/>
      <c r="CM82" s="438"/>
      <c r="CN82" s="296"/>
      <c r="CO82" s="296"/>
      <c r="CP82" s="296"/>
      <c r="CQ82" s="438"/>
      <c r="CR82" s="296"/>
      <c r="CS82" s="296"/>
      <c r="CT82" s="296"/>
      <c r="CU82" s="245"/>
      <c r="CV82" s="245"/>
      <c r="CW82" s="245"/>
      <c r="CX82" s="245"/>
      <c r="CY82" s="245"/>
      <c r="CZ82" s="245"/>
      <c r="DA82" s="245"/>
      <c r="DB82" s="245"/>
      <c r="DC82" s="245"/>
      <c r="DD82" s="247"/>
      <c r="DE82" s="247"/>
      <c r="DF82" s="263"/>
      <c r="DG82" s="263"/>
      <c r="DH82" s="263"/>
      <c r="DI82" s="263"/>
      <c r="DJ82" s="263"/>
      <c r="DK82" s="264"/>
      <c r="DL82" s="263"/>
      <c r="DM82" s="263"/>
      <c r="DN82" s="263"/>
      <c r="DO82" s="263"/>
      <c r="DP82" s="263"/>
      <c r="DQ82" s="263"/>
      <c r="DR82" s="263"/>
      <c r="DS82" s="263"/>
      <c r="DT82" s="263"/>
      <c r="DU82" s="263"/>
      <c r="DV82" s="263"/>
      <c r="DW82" s="263"/>
    </row>
    <row r="83" spans="1:127" s="268" customFormat="1" ht="48.75" customHeight="1" x14ac:dyDescent="0.2">
      <c r="A83" s="831" t="s">
        <v>11</v>
      </c>
      <c r="B83" s="824" t="s">
        <v>12</v>
      </c>
      <c r="C83" s="824" t="s">
        <v>224</v>
      </c>
      <c r="D83" s="868" t="s">
        <v>13</v>
      </c>
      <c r="E83" s="869"/>
      <c r="F83" s="869"/>
      <c r="G83" s="869"/>
      <c r="H83" s="869"/>
      <c r="I83" s="869"/>
      <c r="J83" s="869"/>
      <c r="K83" s="869"/>
      <c r="L83" s="869"/>
      <c r="M83" s="869"/>
      <c r="N83" s="869"/>
      <c r="O83" s="869"/>
      <c r="P83" s="869"/>
      <c r="Q83" s="870"/>
      <c r="R83" s="824" t="s">
        <v>24</v>
      </c>
      <c r="S83" s="840" t="s">
        <v>21</v>
      </c>
      <c r="T83" s="841"/>
      <c r="U83" s="841"/>
      <c r="V83" s="841"/>
      <c r="W83" s="841"/>
      <c r="X83" s="841"/>
      <c r="Y83" s="841"/>
      <c r="Z83" s="841"/>
      <c r="AA83" s="841"/>
      <c r="AB83" s="841"/>
      <c r="AC83" s="841"/>
      <c r="AD83" s="841"/>
      <c r="AE83" s="842"/>
      <c r="AF83" s="872" t="s">
        <v>6</v>
      </c>
      <c r="AG83" s="873"/>
      <c r="AH83" s="873"/>
      <c r="AI83" s="873"/>
      <c r="AJ83" s="873"/>
      <c r="AK83" s="873"/>
      <c r="AL83" s="873"/>
      <c r="AM83" s="873"/>
      <c r="AN83" s="873"/>
      <c r="AO83" s="873"/>
      <c r="AP83" s="873"/>
      <c r="AQ83" s="873"/>
      <c r="AR83" s="873"/>
      <c r="AS83" s="874"/>
      <c r="AT83" s="847" t="s">
        <v>40</v>
      </c>
      <c r="AU83" s="848"/>
      <c r="AV83" s="848"/>
      <c r="AW83" s="848"/>
      <c r="AX83" s="848"/>
      <c r="AY83" s="848"/>
      <c r="AZ83" s="848"/>
      <c r="BA83" s="848"/>
      <c r="BB83" s="848"/>
      <c r="BC83" s="848"/>
      <c r="BD83" s="848"/>
      <c r="BE83" s="848"/>
      <c r="BF83" s="849"/>
      <c r="BG83" s="824" t="s">
        <v>37</v>
      </c>
      <c r="BH83" s="824" t="s">
        <v>124</v>
      </c>
      <c r="BI83" s="844" t="s">
        <v>38</v>
      </c>
      <c r="BJ83" s="243"/>
      <c r="BK83" s="477"/>
      <c r="BL83" s="245"/>
      <c r="BM83" s="245"/>
      <c r="BN83" s="296"/>
      <c r="BO83" s="438"/>
      <c r="BP83" s="296"/>
      <c r="BQ83" s="296"/>
      <c r="BR83" s="296"/>
      <c r="BS83" s="438"/>
      <c r="BT83" s="296"/>
      <c r="BU83" s="296"/>
      <c r="BV83" s="296"/>
      <c r="BW83" s="438"/>
      <c r="BX83" s="296"/>
      <c r="BY83" s="296"/>
      <c r="BZ83" s="296"/>
      <c r="CA83" s="438"/>
      <c r="CB83" s="296"/>
      <c r="CC83" s="296"/>
      <c r="CD83" s="296"/>
      <c r="CE83" s="438"/>
      <c r="CF83" s="296"/>
      <c r="CG83" s="296"/>
      <c r="CH83" s="296"/>
      <c r="CI83" s="438"/>
      <c r="CJ83" s="296"/>
      <c r="CK83" s="296"/>
      <c r="CL83" s="296"/>
      <c r="CM83" s="438"/>
      <c r="CN83" s="296"/>
      <c r="CO83" s="296"/>
      <c r="CP83" s="296"/>
      <c r="CQ83" s="438"/>
      <c r="CR83" s="296"/>
      <c r="CS83" s="296"/>
      <c r="CT83" s="296"/>
      <c r="CU83" s="245"/>
      <c r="CV83" s="245"/>
      <c r="CW83" s="245"/>
      <c r="CX83" s="245"/>
      <c r="CY83" s="245"/>
      <c r="CZ83" s="245"/>
      <c r="DA83" s="245"/>
      <c r="DB83" s="245"/>
      <c r="DC83" s="245"/>
      <c r="DD83" s="267"/>
      <c r="DE83" s="267"/>
    </row>
    <row r="84" spans="1:127" s="268" customFormat="1" ht="48.75" customHeight="1" x14ac:dyDescent="0.2">
      <c r="A84" s="832"/>
      <c r="B84" s="825"/>
      <c r="C84" s="825"/>
      <c r="D84" s="836" t="s">
        <v>22</v>
      </c>
      <c r="E84" s="834" t="s">
        <v>23</v>
      </c>
      <c r="F84" s="835"/>
      <c r="G84" s="835"/>
      <c r="H84" s="835"/>
      <c r="I84" s="835"/>
      <c r="J84" s="835"/>
      <c r="K84" s="835"/>
      <c r="L84" s="835"/>
      <c r="M84" s="835"/>
      <c r="N84" s="835"/>
      <c r="O84" s="835"/>
      <c r="P84" s="835"/>
      <c r="Q84" s="838"/>
      <c r="R84" s="825"/>
      <c r="S84" s="836" t="s">
        <v>22</v>
      </c>
      <c r="T84" s="834" t="s">
        <v>23</v>
      </c>
      <c r="U84" s="835"/>
      <c r="V84" s="835"/>
      <c r="W84" s="835"/>
      <c r="X84" s="835"/>
      <c r="Y84" s="835"/>
      <c r="Z84" s="835"/>
      <c r="AA84" s="835"/>
      <c r="AB84" s="835"/>
      <c r="AC84" s="835"/>
      <c r="AD84" s="835"/>
      <c r="AE84" s="838"/>
      <c r="AF84" s="836" t="s">
        <v>22</v>
      </c>
      <c r="AG84" s="834" t="s">
        <v>23</v>
      </c>
      <c r="AH84" s="835"/>
      <c r="AI84" s="835"/>
      <c r="AJ84" s="835"/>
      <c r="AK84" s="835"/>
      <c r="AL84" s="835"/>
      <c r="AM84" s="835"/>
      <c r="AN84" s="835"/>
      <c r="AO84" s="835"/>
      <c r="AP84" s="835"/>
      <c r="AQ84" s="835"/>
      <c r="AR84" s="835"/>
      <c r="AS84" s="838"/>
      <c r="AT84" s="864"/>
      <c r="AU84" s="865"/>
      <c r="AV84" s="865"/>
      <c r="AW84" s="865"/>
      <c r="AX84" s="865"/>
      <c r="AY84" s="865"/>
      <c r="AZ84" s="865"/>
      <c r="BA84" s="865"/>
      <c r="BB84" s="865"/>
      <c r="BC84" s="865"/>
      <c r="BD84" s="865"/>
      <c r="BE84" s="865"/>
      <c r="BF84" s="866"/>
      <c r="BG84" s="825"/>
      <c r="BH84" s="825"/>
      <c r="BI84" s="845"/>
      <c r="BJ84" s="243"/>
      <c r="BK84" s="477"/>
      <c r="BL84" s="245"/>
      <c r="BM84" s="245"/>
      <c r="BN84" s="296"/>
      <c r="BO84" s="438"/>
      <c r="BP84" s="296"/>
      <c r="BQ84" s="296"/>
      <c r="BR84" s="296"/>
      <c r="BS84" s="438"/>
      <c r="BT84" s="296"/>
      <c r="BU84" s="296"/>
      <c r="BV84" s="296"/>
      <c r="BW84" s="438"/>
      <c r="BX84" s="296"/>
      <c r="BY84" s="296"/>
      <c r="BZ84" s="296"/>
      <c r="CA84" s="438"/>
      <c r="CB84" s="296"/>
      <c r="CC84" s="296"/>
      <c r="CD84" s="296"/>
      <c r="CE84" s="438"/>
      <c r="CF84" s="296"/>
      <c r="CG84" s="296"/>
      <c r="CH84" s="296"/>
      <c r="CI84" s="438"/>
      <c r="CJ84" s="296"/>
      <c r="CK84" s="296"/>
      <c r="CL84" s="296"/>
      <c r="CM84" s="438"/>
      <c r="CN84" s="296"/>
      <c r="CO84" s="296"/>
      <c r="CP84" s="296"/>
      <c r="CQ84" s="438"/>
      <c r="CR84" s="296"/>
      <c r="CS84" s="296"/>
      <c r="CT84" s="296"/>
      <c r="CU84" s="245"/>
      <c r="CV84" s="245"/>
      <c r="CW84" s="245"/>
      <c r="CX84" s="245"/>
      <c r="CY84" s="245"/>
      <c r="CZ84" s="245"/>
      <c r="DA84" s="245"/>
      <c r="DB84" s="245"/>
      <c r="DC84" s="245"/>
      <c r="DD84" s="267"/>
      <c r="DE84" s="267"/>
    </row>
    <row r="85" spans="1:127" s="271" customFormat="1" ht="28.5" customHeight="1" x14ac:dyDescent="0.2">
      <c r="A85" s="833"/>
      <c r="B85" s="826"/>
      <c r="C85" s="826"/>
      <c r="D85" s="867"/>
      <c r="E85" s="269">
        <v>1</v>
      </c>
      <c r="F85" s="269">
        <v>2</v>
      </c>
      <c r="G85" s="418">
        <v>3</v>
      </c>
      <c r="H85" s="269">
        <v>4</v>
      </c>
      <c r="I85" s="486">
        <v>5</v>
      </c>
      <c r="J85" s="486">
        <v>6</v>
      </c>
      <c r="K85" s="269">
        <v>7</v>
      </c>
      <c r="L85" s="269">
        <v>8</v>
      </c>
      <c r="M85" s="269">
        <v>9</v>
      </c>
      <c r="N85" s="269">
        <v>10</v>
      </c>
      <c r="O85" s="269">
        <v>11</v>
      </c>
      <c r="P85" s="269">
        <v>12</v>
      </c>
      <c r="Q85" s="269" t="s">
        <v>25</v>
      </c>
      <c r="R85" s="871"/>
      <c r="S85" s="867"/>
      <c r="T85" s="269">
        <v>1</v>
      </c>
      <c r="U85" s="269">
        <v>2</v>
      </c>
      <c r="V85" s="269">
        <v>3</v>
      </c>
      <c r="W85" s="269">
        <v>4</v>
      </c>
      <c r="X85" s="269">
        <v>5</v>
      </c>
      <c r="Y85" s="269">
        <v>6</v>
      </c>
      <c r="Z85" s="269">
        <v>7</v>
      </c>
      <c r="AA85" s="269">
        <v>8</v>
      </c>
      <c r="AB85" s="269">
        <v>9</v>
      </c>
      <c r="AC85" s="269">
        <v>10</v>
      </c>
      <c r="AD85" s="269">
        <v>11</v>
      </c>
      <c r="AE85" s="269">
        <v>12</v>
      </c>
      <c r="AF85" s="837"/>
      <c r="AG85" s="269">
        <v>1</v>
      </c>
      <c r="AH85" s="269">
        <v>2</v>
      </c>
      <c r="AI85" s="269">
        <v>3</v>
      </c>
      <c r="AJ85" s="269">
        <v>4</v>
      </c>
      <c r="AK85" s="448">
        <v>5</v>
      </c>
      <c r="AL85" s="269">
        <v>6</v>
      </c>
      <c r="AM85" s="269">
        <v>7</v>
      </c>
      <c r="AN85" s="269">
        <v>8</v>
      </c>
      <c r="AO85" s="269">
        <v>9</v>
      </c>
      <c r="AP85" s="269">
        <v>10</v>
      </c>
      <c r="AQ85" s="269">
        <v>11</v>
      </c>
      <c r="AR85" s="269">
        <v>12</v>
      </c>
      <c r="AS85" s="269" t="s">
        <v>16</v>
      </c>
      <c r="AT85" s="270">
        <v>1</v>
      </c>
      <c r="AU85" s="270">
        <v>2</v>
      </c>
      <c r="AV85" s="270">
        <v>3</v>
      </c>
      <c r="AW85" s="270">
        <v>4</v>
      </c>
      <c r="AX85" s="270">
        <v>5</v>
      </c>
      <c r="AY85" s="270">
        <v>6</v>
      </c>
      <c r="AZ85" s="270">
        <v>7</v>
      </c>
      <c r="BA85" s="270">
        <v>8</v>
      </c>
      <c r="BB85" s="270">
        <v>9</v>
      </c>
      <c r="BC85" s="270">
        <v>10</v>
      </c>
      <c r="BD85" s="270">
        <v>11</v>
      </c>
      <c r="BE85" s="270">
        <v>12</v>
      </c>
      <c r="BF85" s="269" t="s">
        <v>16</v>
      </c>
      <c r="BG85" s="826"/>
      <c r="BH85" s="826"/>
      <c r="BI85" s="846"/>
      <c r="BK85" s="478"/>
      <c r="BL85" s="416"/>
      <c r="BM85" s="416"/>
      <c r="BN85" s="433"/>
      <c r="BO85" s="441"/>
      <c r="BP85" s="433"/>
      <c r="BQ85" s="433"/>
      <c r="BR85" s="433"/>
      <c r="BS85" s="441"/>
      <c r="BT85" s="433"/>
      <c r="BU85" s="433"/>
      <c r="BV85" s="433"/>
      <c r="BW85" s="441"/>
      <c r="BX85" s="433"/>
      <c r="BY85" s="433"/>
      <c r="BZ85" s="433"/>
      <c r="CA85" s="441"/>
      <c r="CB85" s="433"/>
      <c r="CC85" s="433"/>
      <c r="CD85" s="433"/>
      <c r="CE85" s="441"/>
      <c r="CF85" s="433"/>
      <c r="CG85" s="433"/>
      <c r="CH85" s="433"/>
      <c r="CI85" s="441"/>
      <c r="CJ85" s="433"/>
      <c r="CK85" s="433"/>
      <c r="CL85" s="433"/>
      <c r="CM85" s="441"/>
      <c r="CN85" s="433"/>
      <c r="CO85" s="433"/>
      <c r="CP85" s="433"/>
      <c r="CQ85" s="441"/>
      <c r="CR85" s="433"/>
      <c r="CS85" s="433"/>
      <c r="CT85" s="433"/>
      <c r="CU85" s="416"/>
      <c r="CV85" s="416"/>
      <c r="CW85" s="416"/>
      <c r="CX85" s="416"/>
      <c r="CY85" s="416"/>
      <c r="CZ85" s="416"/>
      <c r="DA85" s="416"/>
      <c r="DB85" s="416"/>
      <c r="DC85" s="416"/>
      <c r="DD85" s="416"/>
      <c r="DE85" s="416"/>
    </row>
    <row r="86" spans="1:127" s="310" customFormat="1" ht="24.75" customHeight="1" x14ac:dyDescent="0.2">
      <c r="A86" s="298"/>
      <c r="B86" s="518" t="s">
        <v>227</v>
      </c>
      <c r="C86" s="299"/>
      <c r="D86" s="255"/>
      <c r="E86" s="255"/>
      <c r="F86" s="255"/>
      <c r="G86" s="420"/>
      <c r="H86" s="301"/>
      <c r="I86" s="488"/>
      <c r="J86" s="488"/>
      <c r="K86" s="301"/>
      <c r="L86" s="301"/>
      <c r="M86" s="301"/>
      <c r="N86" s="301"/>
      <c r="O86" s="301"/>
      <c r="P86" s="301"/>
      <c r="Q86" s="302"/>
      <c r="R86" s="159"/>
      <c r="S86" s="258"/>
      <c r="T86" s="258"/>
      <c r="U86" s="258"/>
      <c r="V86" s="258"/>
      <c r="W86" s="258"/>
      <c r="X86" s="303"/>
      <c r="Y86" s="303"/>
      <c r="Z86" s="303"/>
      <c r="AA86" s="303"/>
      <c r="AB86" s="303"/>
      <c r="AC86" s="303"/>
      <c r="AD86" s="303"/>
      <c r="AE86" s="303"/>
      <c r="AF86" s="275">
        <f t="shared" ref="AF86:AF88" si="421">SUM(Q86*S86)</f>
        <v>0</v>
      </c>
      <c r="AG86" s="276">
        <f t="shared" ref="AG86" si="422">T86*E86</f>
        <v>0</v>
      </c>
      <c r="AH86" s="276">
        <f t="shared" ref="AH86:AH87" si="423">U86*F86</f>
        <v>0</v>
      </c>
      <c r="AI86" s="276">
        <f t="shared" ref="AI86:AI87" si="424">V86*G86</f>
        <v>0</v>
      </c>
      <c r="AJ86" s="276">
        <f t="shared" ref="AJ86:AJ87" si="425">W86*H86</f>
        <v>0</v>
      </c>
      <c r="AK86" s="424">
        <f t="shared" ref="AK86:AK87" si="426">X86*I86</f>
        <v>0</v>
      </c>
      <c r="AL86" s="276">
        <f t="shared" ref="AL86:AL87" si="427">Y86*J86</f>
        <v>0</v>
      </c>
      <c r="AM86" s="276">
        <f t="shared" ref="AM86:AM87" si="428">Z86*K86</f>
        <v>0</v>
      </c>
      <c r="AN86" s="276">
        <f t="shared" ref="AN86:AN87" si="429">AA86*L86</f>
        <v>0</v>
      </c>
      <c r="AO86" s="276">
        <f t="shared" ref="AO86:AO87" si="430">AB86*M86</f>
        <v>0</v>
      </c>
      <c r="AP86" s="276">
        <f t="shared" ref="AP86:AP87" si="431">AC86*N86</f>
        <v>0</v>
      </c>
      <c r="AQ86" s="276">
        <f t="shared" ref="AQ86:AQ87" si="432">AD86*O86</f>
        <v>0</v>
      </c>
      <c r="AR86" s="276">
        <f t="shared" ref="AR86:AR87" si="433">AE86*P86</f>
        <v>0</v>
      </c>
      <c r="AS86" s="277">
        <f>SUM(AG86:AR86)</f>
        <v>0</v>
      </c>
      <c r="AT86" s="276"/>
      <c r="AU86" s="276"/>
      <c r="AV86" s="276"/>
      <c r="AW86" s="276"/>
      <c r="AX86" s="276"/>
      <c r="AY86" s="276"/>
      <c r="AZ86" s="276"/>
      <c r="BA86" s="276"/>
      <c r="BB86" s="276"/>
      <c r="BC86" s="276"/>
      <c r="BD86" s="276"/>
      <c r="BE86" s="276"/>
      <c r="BF86" s="304">
        <f>SUM(AT86:BE86)</f>
        <v>0</v>
      </c>
      <c r="BG86" s="305">
        <f>AF86-AS86-BF86</f>
        <v>0</v>
      </c>
      <c r="BH86" s="306">
        <f>S86*D86</f>
        <v>0</v>
      </c>
      <c r="BI86" s="307">
        <f>BH86-AS86-BF86</f>
        <v>0</v>
      </c>
      <c r="BJ86" s="281"/>
      <c r="BK86" s="479"/>
      <c r="BL86" s="308"/>
      <c r="BM86" s="309"/>
      <c r="BN86" s="308"/>
      <c r="BO86" s="442"/>
      <c r="BP86" s="308"/>
      <c r="BQ86" s="308"/>
      <c r="BR86" s="308"/>
      <c r="BS86" s="442"/>
      <c r="BT86" s="308"/>
      <c r="BU86" s="308"/>
      <c r="BV86" s="308"/>
      <c r="BW86" s="442"/>
      <c r="BX86" s="308"/>
      <c r="BY86" s="308"/>
      <c r="BZ86" s="308"/>
      <c r="CA86" s="442"/>
      <c r="CB86" s="308"/>
      <c r="CC86" s="308"/>
      <c r="CD86" s="308"/>
      <c r="CE86" s="442"/>
      <c r="CF86" s="308"/>
      <c r="CG86" s="308"/>
      <c r="CH86" s="308"/>
      <c r="CI86" s="442"/>
      <c r="CJ86" s="308"/>
      <c r="CK86" s="308"/>
      <c r="CL86" s="308"/>
      <c r="CM86" s="442"/>
      <c r="CN86" s="308"/>
      <c r="CO86" s="308"/>
      <c r="CP86" s="308"/>
      <c r="CQ86" s="442"/>
      <c r="CR86" s="308"/>
      <c r="CS86" s="308"/>
      <c r="CT86" s="308"/>
      <c r="CU86" s="309"/>
      <c r="CV86" s="309"/>
      <c r="CW86" s="309"/>
      <c r="CX86" s="309"/>
      <c r="CY86" s="309"/>
      <c r="CZ86" s="309"/>
      <c r="DA86" s="309"/>
      <c r="DB86" s="309"/>
      <c r="DC86" s="309"/>
      <c r="DD86" s="309"/>
      <c r="DE86" s="309"/>
    </row>
    <row r="87" spans="1:127" s="310" customFormat="1" ht="24.75" customHeight="1" x14ac:dyDescent="0.2">
      <c r="A87" s="298"/>
      <c r="B87" s="519" t="s">
        <v>228</v>
      </c>
      <c r="C87" s="299" t="s">
        <v>179</v>
      </c>
      <c r="D87" s="255">
        <v>1</v>
      </c>
      <c r="E87" s="255">
        <v>1</v>
      </c>
      <c r="F87" s="255"/>
      <c r="G87" s="420"/>
      <c r="H87" s="301"/>
      <c r="I87" s="488"/>
      <c r="J87" s="488"/>
      <c r="K87" s="301"/>
      <c r="L87" s="301"/>
      <c r="M87" s="301"/>
      <c r="N87" s="301"/>
      <c r="O87" s="301"/>
      <c r="P87" s="301"/>
      <c r="Q87" s="526">
        <f>SUM(E87:P87)</f>
        <v>1</v>
      </c>
      <c r="R87" s="159" t="s">
        <v>31</v>
      </c>
      <c r="S87" s="520">
        <v>8800000</v>
      </c>
      <c r="T87" s="258">
        <v>7700000</v>
      </c>
      <c r="U87" s="258"/>
      <c r="V87" s="258"/>
      <c r="W87" s="258"/>
      <c r="X87" s="303"/>
      <c r="Y87" s="303"/>
      <c r="Z87" s="303"/>
      <c r="AA87" s="303"/>
      <c r="AB87" s="303"/>
      <c r="AC87" s="303"/>
      <c r="AD87" s="303"/>
      <c r="AE87" s="303"/>
      <c r="AF87" s="275">
        <f t="shared" si="421"/>
        <v>8800000</v>
      </c>
      <c r="AG87" s="276">
        <f>T87*E87</f>
        <v>7700000</v>
      </c>
      <c r="AH87" s="276">
        <f t="shared" si="423"/>
        <v>0</v>
      </c>
      <c r="AI87" s="276">
        <f t="shared" si="424"/>
        <v>0</v>
      </c>
      <c r="AJ87" s="276">
        <f t="shared" si="425"/>
        <v>0</v>
      </c>
      <c r="AK87" s="424">
        <f t="shared" si="426"/>
        <v>0</v>
      </c>
      <c r="AL87" s="276">
        <f t="shared" si="427"/>
        <v>0</v>
      </c>
      <c r="AM87" s="276">
        <f t="shared" si="428"/>
        <v>0</v>
      </c>
      <c r="AN87" s="276">
        <f t="shared" si="429"/>
        <v>0</v>
      </c>
      <c r="AO87" s="276">
        <f t="shared" si="430"/>
        <v>0</v>
      </c>
      <c r="AP87" s="276">
        <f t="shared" si="431"/>
        <v>0</v>
      </c>
      <c r="AQ87" s="276">
        <f t="shared" si="432"/>
        <v>0</v>
      </c>
      <c r="AR87" s="276">
        <f t="shared" si="433"/>
        <v>0</v>
      </c>
      <c r="AS87" s="277">
        <f>SUM(AG87:AR87)</f>
        <v>7700000</v>
      </c>
      <c r="AT87" s="313">
        <f>SUM(AG87*14%)</f>
        <v>1078000</v>
      </c>
      <c r="AU87" s="276"/>
      <c r="AV87" s="276"/>
      <c r="AW87" s="276"/>
      <c r="AX87" s="276"/>
      <c r="AY87" s="276"/>
      <c r="AZ87" s="276"/>
      <c r="BA87" s="276"/>
      <c r="BB87" s="276"/>
      <c r="BC87" s="276"/>
      <c r="BD87" s="276"/>
      <c r="BE87" s="276"/>
      <c r="BF87" s="304">
        <f>SUM(AT87:BE87)</f>
        <v>1078000</v>
      </c>
      <c r="BG87" s="305">
        <f>AF87-AS87-BF87</f>
        <v>22000</v>
      </c>
      <c r="BH87" s="306">
        <f>S87*D87</f>
        <v>8800000</v>
      </c>
      <c r="BI87" s="307">
        <f>BH87-AS87-BF87</f>
        <v>22000</v>
      </c>
      <c r="BJ87" s="281">
        <f>SUM(Q87/D87)</f>
        <v>1</v>
      </c>
      <c r="BK87" s="479"/>
      <c r="BL87" s="308"/>
      <c r="BM87" s="309"/>
      <c r="BN87" s="308"/>
      <c r="BO87" s="442"/>
      <c r="BP87" s="308"/>
      <c r="BQ87" s="308"/>
      <c r="BR87" s="308"/>
      <c r="BS87" s="442"/>
      <c r="BT87" s="308"/>
      <c r="BU87" s="308"/>
      <c r="BV87" s="308"/>
      <c r="BW87" s="442"/>
      <c r="BX87" s="308"/>
      <c r="BY87" s="308"/>
      <c r="BZ87" s="308"/>
      <c r="CA87" s="442"/>
      <c r="CB87" s="308"/>
      <c r="CC87" s="308"/>
      <c r="CD87" s="308"/>
      <c r="CE87" s="442"/>
      <c r="CF87" s="308"/>
      <c r="CG87" s="308"/>
      <c r="CH87" s="308"/>
      <c r="CI87" s="442"/>
      <c r="CJ87" s="308"/>
      <c r="CK87" s="308"/>
      <c r="CL87" s="308"/>
      <c r="CM87" s="442"/>
      <c r="CN87" s="308"/>
      <c r="CO87" s="308"/>
      <c r="CP87" s="308"/>
      <c r="CQ87" s="442"/>
      <c r="CR87" s="308"/>
      <c r="CS87" s="308"/>
      <c r="CT87" s="308"/>
      <c r="CU87" s="309"/>
      <c r="CV87" s="309"/>
      <c r="CW87" s="309"/>
      <c r="CX87" s="309"/>
      <c r="CY87" s="309"/>
      <c r="CZ87" s="309"/>
      <c r="DA87" s="309"/>
      <c r="DB87" s="309"/>
      <c r="DC87" s="309"/>
      <c r="DD87" s="309"/>
      <c r="DE87" s="309"/>
    </row>
    <row r="88" spans="1:127" s="310" customFormat="1" ht="24.75" customHeight="1" thickBot="1" x14ac:dyDescent="0.25">
      <c r="A88" s="298"/>
      <c r="B88" s="163"/>
      <c r="C88" s="299"/>
      <c r="D88" s="255"/>
      <c r="E88" s="255"/>
      <c r="F88" s="255"/>
      <c r="G88" s="420"/>
      <c r="H88" s="301"/>
      <c r="I88" s="488"/>
      <c r="J88" s="488"/>
      <c r="K88" s="301"/>
      <c r="L88" s="301"/>
      <c r="M88" s="301"/>
      <c r="N88" s="301"/>
      <c r="O88" s="301"/>
      <c r="P88" s="301"/>
      <c r="Q88" s="302"/>
      <c r="R88" s="159"/>
      <c r="S88" s="258"/>
      <c r="T88" s="258"/>
      <c r="U88" s="258"/>
      <c r="V88" s="258"/>
      <c r="W88" s="258"/>
      <c r="X88" s="303"/>
      <c r="Y88" s="303"/>
      <c r="Z88" s="303"/>
      <c r="AA88" s="303"/>
      <c r="AB88" s="303"/>
      <c r="AC88" s="303"/>
      <c r="AD88" s="303"/>
      <c r="AE88" s="303"/>
      <c r="AF88" s="275">
        <f t="shared" si="421"/>
        <v>0</v>
      </c>
      <c r="AG88" s="276">
        <f t="shared" ref="AG88" si="434">T88*E88</f>
        <v>0</v>
      </c>
      <c r="AH88" s="276">
        <f t="shared" ref="AH88" si="435">U88*F88</f>
        <v>0</v>
      </c>
      <c r="AI88" s="276">
        <f t="shared" ref="AI88" si="436">V88*G88</f>
        <v>0</v>
      </c>
      <c r="AJ88" s="276">
        <f t="shared" ref="AJ88" si="437">W88*H88</f>
        <v>0</v>
      </c>
      <c r="AK88" s="424">
        <f t="shared" ref="AK88" si="438">X88*I88</f>
        <v>0</v>
      </c>
      <c r="AL88" s="276">
        <f t="shared" ref="AL88" si="439">Y88*J88</f>
        <v>0</v>
      </c>
      <c r="AM88" s="276">
        <f t="shared" ref="AM88" si="440">Z88*K88</f>
        <v>0</v>
      </c>
      <c r="AN88" s="276">
        <f t="shared" ref="AN88" si="441">AA88*L88</f>
        <v>0</v>
      </c>
      <c r="AO88" s="276">
        <f t="shared" ref="AO88" si="442">AB88*M88</f>
        <v>0</v>
      </c>
      <c r="AP88" s="276">
        <f t="shared" ref="AP88" si="443">AC88*N88</f>
        <v>0</v>
      </c>
      <c r="AQ88" s="276">
        <f t="shared" ref="AQ88" si="444">AD88*O88</f>
        <v>0</v>
      </c>
      <c r="AR88" s="276">
        <f t="shared" ref="AR88" si="445">AE88*P88</f>
        <v>0</v>
      </c>
      <c r="AS88" s="277">
        <f>SUM(AG88:AR88)</f>
        <v>0</v>
      </c>
      <c r="AT88" s="276"/>
      <c r="AU88" s="276"/>
      <c r="AV88" s="276"/>
      <c r="AW88" s="276"/>
      <c r="AX88" s="276"/>
      <c r="AY88" s="276"/>
      <c r="AZ88" s="276"/>
      <c r="BA88" s="276"/>
      <c r="BB88" s="276"/>
      <c r="BC88" s="276"/>
      <c r="BD88" s="276"/>
      <c r="BE88" s="276"/>
      <c r="BF88" s="304">
        <f>SUM(AT88:BE88)</f>
        <v>0</v>
      </c>
      <c r="BG88" s="305">
        <f>AF88-AS88-BF88</f>
        <v>0</v>
      </c>
      <c r="BH88" s="306">
        <f>S88*D88</f>
        <v>0</v>
      </c>
      <c r="BI88" s="307">
        <f>BH88-AS88-BF88</f>
        <v>0</v>
      </c>
      <c r="BJ88" s="281"/>
      <c r="BK88" s="479"/>
      <c r="BL88" s="308"/>
      <c r="BM88" s="309"/>
      <c r="BN88" s="308"/>
      <c r="BO88" s="442"/>
      <c r="BP88" s="308"/>
      <c r="BQ88" s="308"/>
      <c r="BR88" s="308"/>
      <c r="BS88" s="442"/>
      <c r="BT88" s="308"/>
      <c r="BU88" s="308"/>
      <c r="BV88" s="308"/>
      <c r="BW88" s="442"/>
      <c r="BX88" s="308"/>
      <c r="BY88" s="308"/>
      <c r="BZ88" s="308"/>
      <c r="CA88" s="442"/>
      <c r="CB88" s="308"/>
      <c r="CC88" s="308"/>
      <c r="CD88" s="308"/>
      <c r="CE88" s="442"/>
      <c r="CF88" s="308"/>
      <c r="CG88" s="308"/>
      <c r="CH88" s="308"/>
      <c r="CI88" s="442"/>
      <c r="CJ88" s="308"/>
      <c r="CK88" s="308"/>
      <c r="CL88" s="308"/>
      <c r="CM88" s="442"/>
      <c r="CN88" s="308"/>
      <c r="CO88" s="308"/>
      <c r="CP88" s="308"/>
      <c r="CQ88" s="442"/>
      <c r="CR88" s="308"/>
      <c r="CS88" s="308"/>
      <c r="CT88" s="308"/>
      <c r="CU88" s="309"/>
      <c r="CV88" s="309"/>
      <c r="CW88" s="309"/>
      <c r="CX88" s="309"/>
      <c r="CY88" s="309"/>
      <c r="CZ88" s="309"/>
      <c r="DA88" s="309"/>
      <c r="DB88" s="309"/>
      <c r="DC88" s="309"/>
      <c r="DD88" s="309"/>
      <c r="DE88" s="309"/>
    </row>
    <row r="89" spans="1:127" s="286" customFormat="1" ht="24.75" customHeight="1" thickBot="1" x14ac:dyDescent="0.25">
      <c r="A89" s="314"/>
      <c r="B89" s="315" t="s">
        <v>5</v>
      </c>
      <c r="C89" s="315"/>
      <c r="D89" s="316"/>
      <c r="E89" s="317"/>
      <c r="F89" s="317"/>
      <c r="G89" s="421"/>
      <c r="H89" s="317"/>
      <c r="I89" s="489"/>
      <c r="J89" s="489"/>
      <c r="K89" s="317"/>
      <c r="L89" s="317"/>
      <c r="M89" s="317"/>
      <c r="N89" s="317"/>
      <c r="O89" s="317"/>
      <c r="P89" s="317"/>
      <c r="Q89" s="318"/>
      <c r="R89" s="319"/>
      <c r="S89" s="320"/>
      <c r="T89" s="321"/>
      <c r="U89" s="321"/>
      <c r="V89" s="321"/>
      <c r="W89" s="321"/>
      <c r="X89" s="321"/>
      <c r="Y89" s="321"/>
      <c r="Z89" s="321"/>
      <c r="AA89" s="321"/>
      <c r="AB89" s="321"/>
      <c r="AC89" s="321"/>
      <c r="AD89" s="321"/>
      <c r="AE89" s="321"/>
      <c r="AF89" s="322">
        <f>SUM(AF86:AF88)</f>
        <v>8800000</v>
      </c>
      <c r="AG89" s="322">
        <f>SUM(AG86:AG88)</f>
        <v>7700000</v>
      </c>
      <c r="AH89" s="322">
        <f t="shared" ref="AH89:AS89" si="446">SUM(AH86:AH88)</f>
        <v>0</v>
      </c>
      <c r="AI89" s="322">
        <f t="shared" si="446"/>
        <v>0</v>
      </c>
      <c r="AJ89" s="322">
        <f t="shared" si="446"/>
        <v>0</v>
      </c>
      <c r="AK89" s="322">
        <f t="shared" si="446"/>
        <v>0</v>
      </c>
      <c r="AL89" s="322">
        <f t="shared" si="446"/>
        <v>0</v>
      </c>
      <c r="AM89" s="322">
        <f t="shared" si="446"/>
        <v>0</v>
      </c>
      <c r="AN89" s="322">
        <f t="shared" si="446"/>
        <v>0</v>
      </c>
      <c r="AO89" s="322">
        <f t="shared" si="446"/>
        <v>0</v>
      </c>
      <c r="AP89" s="322">
        <f t="shared" si="446"/>
        <v>0</v>
      </c>
      <c r="AQ89" s="322">
        <f t="shared" si="446"/>
        <v>0</v>
      </c>
      <c r="AR89" s="322">
        <f t="shared" si="446"/>
        <v>0</v>
      </c>
      <c r="AS89" s="322">
        <f t="shared" si="446"/>
        <v>7700000</v>
      </c>
      <c r="AT89" s="322">
        <f>SUM(AT86:AT88)</f>
        <v>1078000</v>
      </c>
      <c r="AU89" s="322">
        <f>SUM(AU86:AU88)</f>
        <v>0</v>
      </c>
      <c r="AV89" s="322">
        <f t="shared" ref="AV89:BF89" si="447">SUM(AV86:AV88)</f>
        <v>0</v>
      </c>
      <c r="AW89" s="322">
        <f t="shared" si="447"/>
        <v>0</v>
      </c>
      <c r="AX89" s="322">
        <f t="shared" si="447"/>
        <v>0</v>
      </c>
      <c r="AY89" s="322">
        <f t="shared" si="447"/>
        <v>0</v>
      </c>
      <c r="AZ89" s="322">
        <f t="shared" si="447"/>
        <v>0</v>
      </c>
      <c r="BA89" s="322">
        <f t="shared" si="447"/>
        <v>0</v>
      </c>
      <c r="BB89" s="322">
        <f t="shared" si="447"/>
        <v>0</v>
      </c>
      <c r="BC89" s="322">
        <f t="shared" si="447"/>
        <v>0</v>
      </c>
      <c r="BD89" s="322">
        <f t="shared" si="447"/>
        <v>0</v>
      </c>
      <c r="BE89" s="322">
        <f t="shared" si="447"/>
        <v>0</v>
      </c>
      <c r="BF89" s="322">
        <f t="shared" si="447"/>
        <v>1078000</v>
      </c>
      <c r="BG89" s="323">
        <f>AF89-AS89-BF89</f>
        <v>22000</v>
      </c>
      <c r="BH89" s="322">
        <f>SUM(BH86:BH88)</f>
        <v>8800000</v>
      </c>
      <c r="BI89" s="322">
        <f>SUM(BI86:BI88)</f>
        <v>22000</v>
      </c>
      <c r="BJ89" s="283">
        <f>SUM(BJ87)/1</f>
        <v>1</v>
      </c>
      <c r="BK89" s="480"/>
      <c r="BL89" s="324"/>
      <c r="BM89" s="325"/>
      <c r="BN89" s="324"/>
      <c r="BO89" s="444"/>
      <c r="BP89" s="324"/>
      <c r="BQ89" s="324"/>
      <c r="BR89" s="324"/>
      <c r="BS89" s="444"/>
      <c r="BT89" s="324"/>
      <c r="BU89" s="324"/>
      <c r="BV89" s="324"/>
      <c r="BW89" s="444"/>
      <c r="BX89" s="324"/>
      <c r="BY89" s="324"/>
      <c r="BZ89" s="324"/>
      <c r="CA89" s="444"/>
      <c r="CB89" s="324"/>
      <c r="CC89" s="324"/>
      <c r="CD89" s="324"/>
      <c r="CE89" s="444"/>
      <c r="CF89" s="324"/>
      <c r="CG89" s="324"/>
      <c r="CH89" s="324"/>
      <c r="CI89" s="444"/>
      <c r="CJ89" s="324"/>
      <c r="CK89" s="324"/>
      <c r="CL89" s="324"/>
      <c r="CM89" s="444"/>
      <c r="CN89" s="324"/>
      <c r="CO89" s="324"/>
      <c r="CP89" s="324"/>
      <c r="CQ89" s="444"/>
      <c r="CR89" s="324"/>
      <c r="CS89" s="324"/>
      <c r="CT89" s="324"/>
      <c r="CU89" s="325"/>
      <c r="CV89" s="325"/>
      <c r="CW89" s="325"/>
      <c r="CX89" s="325"/>
      <c r="CY89" s="325"/>
      <c r="CZ89" s="325"/>
      <c r="DA89" s="325"/>
      <c r="DB89" s="325"/>
      <c r="DC89" s="325"/>
      <c r="DD89" s="325"/>
      <c r="DE89" s="325"/>
    </row>
    <row r="90" spans="1:127" s="265" customFormat="1" ht="24.75" customHeight="1" x14ac:dyDescent="0.2">
      <c r="A90" s="287"/>
      <c r="D90" s="287"/>
      <c r="E90" s="287"/>
      <c r="F90" s="287"/>
      <c r="G90" s="419"/>
      <c r="H90" s="287"/>
      <c r="I90" s="487"/>
      <c r="J90" s="487"/>
      <c r="K90" s="287"/>
      <c r="L90" s="287"/>
      <c r="M90" s="287"/>
      <c r="N90" s="287"/>
      <c r="O90" s="287"/>
      <c r="P90" s="287"/>
      <c r="Q90" s="287"/>
      <c r="R90" s="287"/>
      <c r="AS90" s="295"/>
      <c r="BF90" s="326">
        <f>SUM(AS89+BF89)</f>
        <v>8778000</v>
      </c>
      <c r="BG90" s="288">
        <f>AF89-AS89-BF89</f>
        <v>22000</v>
      </c>
      <c r="BH90" s="327">
        <f>SUM(BI89+AS89+BF89)</f>
        <v>8800000</v>
      </c>
      <c r="BI90" s="289">
        <f>SUM(BG89)</f>
        <v>22000</v>
      </c>
      <c r="BJ90" s="284" t="s">
        <v>37</v>
      </c>
      <c r="BK90" s="481"/>
      <c r="BL90" s="262"/>
      <c r="BM90" s="263"/>
      <c r="BN90" s="430"/>
      <c r="BO90" s="437"/>
      <c r="BP90" s="430"/>
      <c r="BQ90" s="430"/>
      <c r="BR90" s="430"/>
      <c r="BS90" s="437"/>
      <c r="BT90" s="430"/>
      <c r="BU90" s="430"/>
      <c r="BV90" s="430"/>
      <c r="BW90" s="437"/>
      <c r="BX90" s="430"/>
      <c r="BY90" s="430"/>
      <c r="BZ90" s="430"/>
      <c r="CA90" s="437"/>
      <c r="CB90" s="430"/>
      <c r="CC90" s="430"/>
      <c r="CD90" s="430"/>
      <c r="CE90" s="437"/>
      <c r="CF90" s="430"/>
      <c r="CG90" s="430"/>
      <c r="CH90" s="430"/>
      <c r="CI90" s="437"/>
      <c r="CJ90" s="430"/>
      <c r="CK90" s="430"/>
      <c r="CL90" s="430"/>
      <c r="CM90" s="437"/>
      <c r="CN90" s="430"/>
      <c r="CO90" s="430"/>
      <c r="CP90" s="430"/>
      <c r="CQ90" s="437"/>
      <c r="CR90" s="430"/>
      <c r="CS90" s="430"/>
      <c r="CT90" s="430"/>
      <c r="CU90" s="263"/>
      <c r="CV90" s="263"/>
      <c r="CW90" s="263"/>
      <c r="CX90" s="263"/>
      <c r="CY90" s="263"/>
      <c r="CZ90" s="263"/>
      <c r="DA90" s="263"/>
      <c r="DB90" s="263"/>
      <c r="DC90" s="263"/>
      <c r="DD90" s="263"/>
      <c r="DE90" s="263"/>
      <c r="DF90" s="263"/>
    </row>
    <row r="91" spans="1:127" s="265" customFormat="1" ht="24.75" customHeight="1" x14ac:dyDescent="0.2">
      <c r="A91" s="287"/>
      <c r="D91" s="287"/>
      <c r="E91" s="287"/>
      <c r="F91" s="287"/>
      <c r="G91" s="419"/>
      <c r="H91" s="287"/>
      <c r="I91" s="487"/>
      <c r="J91" s="487"/>
      <c r="K91" s="287"/>
      <c r="L91" s="287"/>
      <c r="M91" s="287"/>
      <c r="N91" s="287"/>
      <c r="O91" s="287"/>
      <c r="P91" s="287"/>
      <c r="Q91" s="287"/>
      <c r="R91" s="287"/>
      <c r="AG91" s="409"/>
      <c r="AS91" s="284"/>
      <c r="AT91" s="409">
        <f>SUM(AG89+AT89)</f>
        <v>8778000</v>
      </c>
      <c r="AU91" s="409">
        <f t="shared" ref="AU91" si="448">SUM(AH89+AU89)</f>
        <v>0</v>
      </c>
      <c r="AV91" s="409">
        <f t="shared" ref="AV91" si="449">SUM(AI89+AV89)</f>
        <v>0</v>
      </c>
      <c r="AW91" s="409">
        <f t="shared" ref="AW91" si="450">SUM(AJ89+AW89)</f>
        <v>0</v>
      </c>
      <c r="AX91" s="409">
        <f t="shared" ref="AX91" si="451">SUM(AK89+AX89)</f>
        <v>0</v>
      </c>
      <c r="AY91" s="409">
        <f t="shared" ref="AY91" si="452">SUM(AL89+AY89)</f>
        <v>0</v>
      </c>
      <c r="AZ91" s="409">
        <f t="shared" ref="AZ91" si="453">SUM(AM89+AZ89)</f>
        <v>0</v>
      </c>
      <c r="BA91" s="409">
        <f t="shared" ref="BA91" si="454">SUM(AN89+BA89)</f>
        <v>0</v>
      </c>
      <c r="BB91" s="409">
        <f t="shared" ref="BB91" si="455">SUM(AO89+BB89)</f>
        <v>0</v>
      </c>
      <c r="BC91" s="409">
        <f t="shared" ref="BC91" si="456">SUM(AP89+BC89)</f>
        <v>0</v>
      </c>
      <c r="BD91" s="409">
        <f t="shared" ref="BD91" si="457">SUM(AQ89+BD89)</f>
        <v>0</v>
      </c>
      <c r="BE91" s="409">
        <f t="shared" ref="BE91" si="458">SUM(AR89+BE89)</f>
        <v>0</v>
      </c>
      <c r="BF91" s="409">
        <f>SUM(AT91:BE91)</f>
        <v>8778000</v>
      </c>
      <c r="BG91" s="284"/>
      <c r="BH91" s="290"/>
      <c r="BI91" s="291">
        <f>SUM(BI89-BI90)</f>
        <v>0</v>
      </c>
      <c r="BJ91" s="284" t="s">
        <v>36</v>
      </c>
      <c r="BK91" s="481"/>
      <c r="BL91" s="262"/>
      <c r="BM91" s="263"/>
      <c r="BN91" s="430"/>
      <c r="BO91" s="437"/>
      <c r="BP91" s="430"/>
      <c r="BQ91" s="430"/>
      <c r="BR91" s="430"/>
      <c r="BS91" s="437"/>
      <c r="BT91" s="430"/>
      <c r="BU91" s="430"/>
      <c r="BV91" s="430"/>
      <c r="BW91" s="437"/>
      <c r="BX91" s="430"/>
      <c r="BY91" s="430"/>
      <c r="BZ91" s="430"/>
      <c r="CA91" s="437"/>
      <c r="CB91" s="430"/>
      <c r="CC91" s="430"/>
      <c r="CD91" s="430"/>
      <c r="CE91" s="437"/>
      <c r="CF91" s="430"/>
      <c r="CG91" s="430"/>
      <c r="CH91" s="430"/>
      <c r="CI91" s="437"/>
      <c r="CJ91" s="430"/>
      <c r="CK91" s="430"/>
      <c r="CL91" s="430"/>
      <c r="CM91" s="437"/>
      <c r="CN91" s="430"/>
      <c r="CO91" s="430"/>
      <c r="CP91" s="430"/>
      <c r="CQ91" s="437"/>
      <c r="CR91" s="430"/>
      <c r="CS91" s="430"/>
      <c r="CT91" s="430"/>
      <c r="CU91" s="263"/>
      <c r="CV91" s="263"/>
      <c r="CW91" s="263"/>
      <c r="CX91" s="263"/>
      <c r="CY91" s="263"/>
      <c r="CZ91" s="263"/>
      <c r="DA91" s="263"/>
      <c r="DB91" s="263"/>
      <c r="DC91" s="263"/>
      <c r="DD91" s="263"/>
      <c r="DE91" s="263"/>
      <c r="DF91" s="263"/>
    </row>
    <row r="92" spans="1:127" s="265" customFormat="1" ht="24.75" customHeight="1" x14ac:dyDescent="0.2">
      <c r="A92" s="827" t="s">
        <v>9</v>
      </c>
      <c r="B92" s="828"/>
      <c r="C92" s="244" t="s">
        <v>226</v>
      </c>
      <c r="D92" s="245"/>
      <c r="E92" s="245"/>
      <c r="F92" s="245"/>
      <c r="G92" s="296"/>
      <c r="H92" s="245"/>
      <c r="I92" s="484"/>
      <c r="J92" s="484"/>
      <c r="K92" s="245"/>
      <c r="L92" s="245"/>
      <c r="M92" s="245"/>
      <c r="N92" s="245"/>
      <c r="O92" s="245"/>
      <c r="P92" s="245"/>
      <c r="Q92" s="245"/>
      <c r="R92" s="245"/>
      <c r="S92" s="245"/>
      <c r="T92" s="246"/>
      <c r="U92" s="246"/>
      <c r="V92" s="246"/>
      <c r="W92" s="246"/>
      <c r="X92" s="246"/>
      <c r="Y92" s="246"/>
      <c r="Z92" s="246"/>
      <c r="AA92" s="246"/>
      <c r="AB92" s="246"/>
      <c r="AC92" s="246"/>
      <c r="AD92" s="246"/>
      <c r="AE92" s="246"/>
      <c r="AF92" s="245"/>
      <c r="AG92" s="246"/>
      <c r="AH92" s="246"/>
      <c r="AI92" s="246"/>
      <c r="AJ92" s="246"/>
      <c r="AK92" s="246"/>
      <c r="AL92" s="246"/>
      <c r="AM92" s="246"/>
      <c r="AN92" s="246"/>
      <c r="AO92" s="246"/>
      <c r="AP92" s="246"/>
      <c r="AQ92" s="246"/>
      <c r="AR92" s="246"/>
      <c r="AS92" s="458"/>
      <c r="AT92" s="450"/>
      <c r="AU92" s="246"/>
      <c r="AV92" s="246"/>
      <c r="AW92" s="246"/>
      <c r="AX92" s="246"/>
      <c r="AY92" s="246"/>
      <c r="AZ92" s="246"/>
      <c r="BA92" s="246"/>
      <c r="BB92" s="246"/>
      <c r="BC92" s="246"/>
      <c r="BD92" s="246"/>
      <c r="BE92" s="246"/>
      <c r="BF92" s="247"/>
      <c r="BG92" s="247"/>
      <c r="BH92" s="243"/>
      <c r="BI92" s="248"/>
      <c r="BJ92" s="245"/>
      <c r="BK92" s="296"/>
      <c r="BL92" s="296"/>
      <c r="BM92" s="246"/>
      <c r="BN92" s="296"/>
      <c r="BO92" s="438"/>
      <c r="BP92" s="296"/>
      <c r="BQ92" s="249"/>
      <c r="BR92" s="296"/>
      <c r="BS92" s="438"/>
      <c r="BT92" s="296"/>
      <c r="BU92" s="249"/>
      <c r="BV92" s="296"/>
      <c r="BW92" s="438"/>
      <c r="BX92" s="296"/>
      <c r="BY92" s="249"/>
      <c r="BZ92" s="296"/>
      <c r="CA92" s="438"/>
      <c r="CB92" s="296"/>
      <c r="CC92" s="249"/>
      <c r="CD92" s="296"/>
      <c r="CE92" s="438"/>
      <c r="CF92" s="296"/>
      <c r="CG92" s="249"/>
      <c r="CH92" s="296"/>
      <c r="CI92" s="438"/>
      <c r="CJ92" s="296"/>
      <c r="CK92" s="249"/>
      <c r="CL92" s="296"/>
      <c r="CM92" s="438"/>
      <c r="CN92" s="296"/>
      <c r="CO92" s="249"/>
      <c r="CP92" s="296"/>
      <c r="CQ92" s="438"/>
      <c r="CR92" s="296"/>
      <c r="CS92" s="249"/>
      <c r="CT92" s="296"/>
      <c r="CU92" s="246"/>
      <c r="CV92" s="246"/>
      <c r="CW92" s="246"/>
      <c r="CX92" s="246"/>
      <c r="CY92" s="247"/>
      <c r="CZ92" s="247"/>
      <c r="DA92" s="247"/>
      <c r="DB92" s="243"/>
      <c r="DC92" s="248"/>
      <c r="DD92" s="247"/>
      <c r="DE92" s="247"/>
      <c r="DF92" s="263"/>
      <c r="DG92" s="263"/>
      <c r="DH92" s="263"/>
      <c r="DI92" s="263"/>
      <c r="DJ92" s="263"/>
      <c r="DK92" s="264"/>
      <c r="DL92" s="263"/>
      <c r="DM92" s="263"/>
      <c r="DN92" s="263"/>
      <c r="DO92" s="263"/>
      <c r="DP92" s="263"/>
      <c r="DQ92" s="263"/>
      <c r="DR92" s="263"/>
      <c r="DS92" s="263"/>
      <c r="DT92" s="263"/>
      <c r="DU92" s="263"/>
      <c r="DV92" s="263"/>
      <c r="DW92" s="263"/>
    </row>
    <row r="93" spans="1:127" s="265" customFormat="1" ht="26.25" customHeight="1" x14ac:dyDescent="0.2">
      <c r="A93" s="829" t="s">
        <v>10</v>
      </c>
      <c r="B93" s="830"/>
      <c r="C93" s="251" t="s">
        <v>84</v>
      </c>
      <c r="D93" s="252"/>
      <c r="E93" s="252"/>
      <c r="F93" s="252"/>
      <c r="G93" s="417"/>
      <c r="H93" s="252"/>
      <c r="I93" s="485"/>
      <c r="J93" s="485"/>
      <c r="K93" s="252"/>
      <c r="L93" s="252"/>
      <c r="M93" s="252"/>
      <c r="N93" s="252"/>
      <c r="O93" s="252"/>
      <c r="P93" s="252"/>
      <c r="Q93" s="252"/>
      <c r="R93" s="252"/>
      <c r="S93" s="252"/>
      <c r="T93" s="266"/>
      <c r="U93" s="266"/>
      <c r="V93" s="266"/>
      <c r="W93" s="266"/>
      <c r="X93" s="266"/>
      <c r="Y93" s="266"/>
      <c r="Z93" s="266"/>
      <c r="AA93" s="266"/>
      <c r="AB93" s="266"/>
      <c r="AC93" s="266"/>
      <c r="AD93" s="266"/>
      <c r="AE93" s="266"/>
      <c r="AF93" s="252"/>
      <c r="AG93" s="266"/>
      <c r="AH93" s="266"/>
      <c r="AI93" s="266"/>
      <c r="AJ93" s="266"/>
      <c r="AK93" s="266"/>
      <c r="AL93" s="266"/>
      <c r="AM93" s="266"/>
      <c r="AN93" s="266"/>
      <c r="AO93" s="266"/>
      <c r="AP93" s="266"/>
      <c r="AQ93" s="266"/>
      <c r="AR93" s="266"/>
      <c r="AS93" s="253"/>
      <c r="AT93" s="266"/>
      <c r="AU93" s="266"/>
      <c r="AV93" s="266"/>
      <c r="AW93" s="266"/>
      <c r="AX93" s="266"/>
      <c r="AY93" s="266"/>
      <c r="AZ93" s="266"/>
      <c r="BA93" s="266"/>
      <c r="BB93" s="266"/>
      <c r="BC93" s="266"/>
      <c r="BD93" s="266"/>
      <c r="BE93" s="266"/>
      <c r="BF93" s="253"/>
      <c r="BG93" s="253"/>
      <c r="BH93" s="250"/>
      <c r="BI93" s="254"/>
      <c r="BJ93" s="245"/>
      <c r="BK93" s="296"/>
      <c r="BL93" s="296"/>
      <c r="BM93" s="245"/>
      <c r="BN93" s="296"/>
      <c r="BO93" s="438"/>
      <c r="BP93" s="296"/>
      <c r="BQ93" s="296"/>
      <c r="BR93" s="296"/>
      <c r="BS93" s="438"/>
      <c r="BT93" s="296"/>
      <c r="BU93" s="296"/>
      <c r="BV93" s="296"/>
      <c r="BW93" s="438"/>
      <c r="BX93" s="296"/>
      <c r="BY93" s="296"/>
      <c r="BZ93" s="296"/>
      <c r="CA93" s="438"/>
      <c r="CB93" s="296"/>
      <c r="CC93" s="296"/>
      <c r="CD93" s="296"/>
      <c r="CE93" s="438"/>
      <c r="CF93" s="296"/>
      <c r="CG93" s="296"/>
      <c r="CH93" s="296"/>
      <c r="CI93" s="438"/>
      <c r="CJ93" s="296"/>
      <c r="CK93" s="296"/>
      <c r="CL93" s="296"/>
      <c r="CM93" s="438"/>
      <c r="CN93" s="296"/>
      <c r="CO93" s="296"/>
      <c r="CP93" s="296"/>
      <c r="CQ93" s="438"/>
      <c r="CR93" s="296"/>
      <c r="CS93" s="296"/>
      <c r="CT93" s="296"/>
      <c r="CU93" s="245"/>
      <c r="CV93" s="245"/>
      <c r="CW93" s="245"/>
      <c r="CX93" s="245"/>
      <c r="CY93" s="245"/>
      <c r="CZ93" s="245"/>
      <c r="DA93" s="245"/>
      <c r="DB93" s="245"/>
      <c r="DC93" s="245"/>
      <c r="DD93" s="247"/>
      <c r="DE93" s="247"/>
      <c r="DF93" s="263"/>
      <c r="DG93" s="263"/>
      <c r="DH93" s="263"/>
      <c r="DI93" s="263"/>
      <c r="DJ93" s="263"/>
      <c r="DK93" s="264"/>
      <c r="DL93" s="263"/>
      <c r="DM93" s="263"/>
      <c r="DN93" s="263"/>
      <c r="DO93" s="263"/>
      <c r="DP93" s="263"/>
      <c r="DQ93" s="263"/>
      <c r="DR93" s="263"/>
      <c r="DS93" s="263"/>
      <c r="DT93" s="263"/>
      <c r="DU93" s="263"/>
      <c r="DV93" s="263"/>
      <c r="DW93" s="263"/>
    </row>
    <row r="94" spans="1:127" s="268" customFormat="1" ht="48.75" customHeight="1" x14ac:dyDescent="0.2">
      <c r="A94" s="831" t="s">
        <v>11</v>
      </c>
      <c r="B94" s="824" t="s">
        <v>12</v>
      </c>
      <c r="C94" s="824" t="s">
        <v>224</v>
      </c>
      <c r="D94" s="868" t="s">
        <v>13</v>
      </c>
      <c r="E94" s="869"/>
      <c r="F94" s="869"/>
      <c r="G94" s="869"/>
      <c r="H94" s="869"/>
      <c r="I94" s="869"/>
      <c r="J94" s="869"/>
      <c r="K94" s="869"/>
      <c r="L94" s="869"/>
      <c r="M94" s="869"/>
      <c r="N94" s="869"/>
      <c r="O94" s="869"/>
      <c r="P94" s="869"/>
      <c r="Q94" s="870"/>
      <c r="R94" s="824" t="s">
        <v>24</v>
      </c>
      <c r="S94" s="840" t="s">
        <v>21</v>
      </c>
      <c r="T94" s="841"/>
      <c r="U94" s="841"/>
      <c r="V94" s="841"/>
      <c r="W94" s="841"/>
      <c r="X94" s="841"/>
      <c r="Y94" s="841"/>
      <c r="Z94" s="841"/>
      <c r="AA94" s="841"/>
      <c r="AB94" s="841"/>
      <c r="AC94" s="841"/>
      <c r="AD94" s="841"/>
      <c r="AE94" s="842"/>
      <c r="AF94" s="872" t="s">
        <v>6</v>
      </c>
      <c r="AG94" s="873"/>
      <c r="AH94" s="873"/>
      <c r="AI94" s="873"/>
      <c r="AJ94" s="873"/>
      <c r="AK94" s="873"/>
      <c r="AL94" s="873"/>
      <c r="AM94" s="873"/>
      <c r="AN94" s="873"/>
      <c r="AO94" s="873"/>
      <c r="AP94" s="873"/>
      <c r="AQ94" s="873"/>
      <c r="AR94" s="873"/>
      <c r="AS94" s="874"/>
      <c r="AT94" s="847" t="s">
        <v>40</v>
      </c>
      <c r="AU94" s="848"/>
      <c r="AV94" s="848"/>
      <c r="AW94" s="848"/>
      <c r="AX94" s="848"/>
      <c r="AY94" s="848"/>
      <c r="AZ94" s="848"/>
      <c r="BA94" s="848"/>
      <c r="BB94" s="848"/>
      <c r="BC94" s="848"/>
      <c r="BD94" s="848"/>
      <c r="BE94" s="848"/>
      <c r="BF94" s="849"/>
      <c r="BG94" s="824" t="s">
        <v>37</v>
      </c>
      <c r="BH94" s="824" t="s">
        <v>124</v>
      </c>
      <c r="BI94" s="844" t="s">
        <v>38</v>
      </c>
      <c r="BJ94" s="243"/>
      <c r="BK94" s="477"/>
      <c r="BL94" s="245"/>
      <c r="BM94" s="245"/>
      <c r="BN94" s="296"/>
      <c r="BO94" s="438"/>
      <c r="BP94" s="296"/>
      <c r="BQ94" s="296"/>
      <c r="BR94" s="296"/>
      <c r="BS94" s="438"/>
      <c r="BT94" s="296"/>
      <c r="BU94" s="296"/>
      <c r="BV94" s="296"/>
      <c r="BW94" s="438"/>
      <c r="BX94" s="296"/>
      <c r="BY94" s="296"/>
      <c r="BZ94" s="296"/>
      <c r="CA94" s="438"/>
      <c r="CB94" s="296"/>
      <c r="CC94" s="296"/>
      <c r="CD94" s="296"/>
      <c r="CE94" s="438"/>
      <c r="CF94" s="296"/>
      <c r="CG94" s="296"/>
      <c r="CH94" s="296"/>
      <c r="CI94" s="438"/>
      <c r="CJ94" s="296"/>
      <c r="CK94" s="296"/>
      <c r="CL94" s="296"/>
      <c r="CM94" s="438"/>
      <c r="CN94" s="296"/>
      <c r="CO94" s="296"/>
      <c r="CP94" s="296"/>
      <c r="CQ94" s="438"/>
      <c r="CR94" s="296"/>
      <c r="CS94" s="296"/>
      <c r="CT94" s="296"/>
      <c r="CU94" s="245"/>
      <c r="CV94" s="245"/>
      <c r="CW94" s="245"/>
      <c r="CX94" s="245"/>
      <c r="CY94" s="245"/>
      <c r="CZ94" s="245"/>
      <c r="DA94" s="245"/>
      <c r="DB94" s="245"/>
      <c r="DC94" s="245"/>
      <c r="DD94" s="267"/>
      <c r="DE94" s="267"/>
    </row>
    <row r="95" spans="1:127" s="268" customFormat="1" ht="48.75" customHeight="1" x14ac:dyDescent="0.2">
      <c r="A95" s="832"/>
      <c r="B95" s="825"/>
      <c r="C95" s="825"/>
      <c r="D95" s="836" t="s">
        <v>22</v>
      </c>
      <c r="E95" s="834" t="s">
        <v>23</v>
      </c>
      <c r="F95" s="835"/>
      <c r="G95" s="835"/>
      <c r="H95" s="835"/>
      <c r="I95" s="835"/>
      <c r="J95" s="835"/>
      <c r="K95" s="835"/>
      <c r="L95" s="835"/>
      <c r="M95" s="835"/>
      <c r="N95" s="835"/>
      <c r="O95" s="835"/>
      <c r="P95" s="835"/>
      <c r="Q95" s="838"/>
      <c r="R95" s="825"/>
      <c r="S95" s="836" t="s">
        <v>22</v>
      </c>
      <c r="T95" s="834" t="s">
        <v>23</v>
      </c>
      <c r="U95" s="835"/>
      <c r="V95" s="835"/>
      <c r="W95" s="835"/>
      <c r="X95" s="835"/>
      <c r="Y95" s="835"/>
      <c r="Z95" s="835"/>
      <c r="AA95" s="835"/>
      <c r="AB95" s="835"/>
      <c r="AC95" s="835"/>
      <c r="AD95" s="835"/>
      <c r="AE95" s="838"/>
      <c r="AF95" s="836" t="s">
        <v>22</v>
      </c>
      <c r="AG95" s="834" t="s">
        <v>23</v>
      </c>
      <c r="AH95" s="835"/>
      <c r="AI95" s="835"/>
      <c r="AJ95" s="835"/>
      <c r="AK95" s="835"/>
      <c r="AL95" s="835"/>
      <c r="AM95" s="835"/>
      <c r="AN95" s="835"/>
      <c r="AO95" s="835"/>
      <c r="AP95" s="835"/>
      <c r="AQ95" s="835"/>
      <c r="AR95" s="835"/>
      <c r="AS95" s="838"/>
      <c r="AT95" s="864"/>
      <c r="AU95" s="865"/>
      <c r="AV95" s="865"/>
      <c r="AW95" s="865"/>
      <c r="AX95" s="865"/>
      <c r="AY95" s="865"/>
      <c r="AZ95" s="865"/>
      <c r="BA95" s="865"/>
      <c r="BB95" s="865"/>
      <c r="BC95" s="865"/>
      <c r="BD95" s="865"/>
      <c r="BE95" s="865"/>
      <c r="BF95" s="866"/>
      <c r="BG95" s="825"/>
      <c r="BH95" s="825"/>
      <c r="BI95" s="845"/>
      <c r="BJ95" s="243"/>
      <c r="BK95" s="477"/>
      <c r="BL95" s="245"/>
      <c r="BM95" s="245"/>
      <c r="BN95" s="296"/>
      <c r="BO95" s="438"/>
      <c r="BP95" s="296"/>
      <c r="BQ95" s="296"/>
      <c r="BR95" s="296"/>
      <c r="BS95" s="438"/>
      <c r="BT95" s="296"/>
      <c r="BU95" s="296"/>
      <c r="BV95" s="296"/>
      <c r="BW95" s="438"/>
      <c r="BX95" s="296"/>
      <c r="BY95" s="296"/>
      <c r="BZ95" s="296"/>
      <c r="CA95" s="438"/>
      <c r="CB95" s="296"/>
      <c r="CC95" s="296"/>
      <c r="CD95" s="296"/>
      <c r="CE95" s="438"/>
      <c r="CF95" s="296"/>
      <c r="CG95" s="296"/>
      <c r="CH95" s="296"/>
      <c r="CI95" s="438"/>
      <c r="CJ95" s="296"/>
      <c r="CK95" s="296"/>
      <c r="CL95" s="296"/>
      <c r="CM95" s="438"/>
      <c r="CN95" s="296"/>
      <c r="CO95" s="296"/>
      <c r="CP95" s="296"/>
      <c r="CQ95" s="438"/>
      <c r="CR95" s="296"/>
      <c r="CS95" s="296"/>
      <c r="CT95" s="296"/>
      <c r="CU95" s="245"/>
      <c r="CV95" s="245"/>
      <c r="CW95" s="245"/>
      <c r="CX95" s="245"/>
      <c r="CY95" s="245"/>
      <c r="CZ95" s="245"/>
      <c r="DA95" s="245"/>
      <c r="DB95" s="245"/>
      <c r="DC95" s="245"/>
      <c r="DD95" s="267"/>
      <c r="DE95" s="267"/>
    </row>
    <row r="96" spans="1:127" s="271" customFormat="1" ht="28.5" customHeight="1" x14ac:dyDescent="0.2">
      <c r="A96" s="833"/>
      <c r="B96" s="826"/>
      <c r="C96" s="826"/>
      <c r="D96" s="867"/>
      <c r="E96" s="269">
        <v>1</v>
      </c>
      <c r="F96" s="269">
        <v>2</v>
      </c>
      <c r="G96" s="418">
        <v>3</v>
      </c>
      <c r="H96" s="269">
        <v>4</v>
      </c>
      <c r="I96" s="486">
        <v>5</v>
      </c>
      <c r="J96" s="486">
        <v>6</v>
      </c>
      <c r="K96" s="269">
        <v>7</v>
      </c>
      <c r="L96" s="269">
        <v>8</v>
      </c>
      <c r="M96" s="269">
        <v>9</v>
      </c>
      <c r="N96" s="269">
        <v>10</v>
      </c>
      <c r="O96" s="269">
        <v>11</v>
      </c>
      <c r="P96" s="269">
        <v>12</v>
      </c>
      <c r="Q96" s="269" t="s">
        <v>25</v>
      </c>
      <c r="R96" s="871"/>
      <c r="S96" s="867"/>
      <c r="T96" s="269">
        <v>1</v>
      </c>
      <c r="U96" s="269">
        <v>2</v>
      </c>
      <c r="V96" s="269">
        <v>3</v>
      </c>
      <c r="W96" s="269">
        <v>4</v>
      </c>
      <c r="X96" s="269">
        <v>5</v>
      </c>
      <c r="Y96" s="269">
        <v>6</v>
      </c>
      <c r="Z96" s="269">
        <v>7</v>
      </c>
      <c r="AA96" s="269">
        <v>8</v>
      </c>
      <c r="AB96" s="269">
        <v>9</v>
      </c>
      <c r="AC96" s="269">
        <v>10</v>
      </c>
      <c r="AD96" s="269">
        <v>11</v>
      </c>
      <c r="AE96" s="269">
        <v>12</v>
      </c>
      <c r="AF96" s="837"/>
      <c r="AG96" s="269">
        <v>1</v>
      </c>
      <c r="AH96" s="269">
        <v>2</v>
      </c>
      <c r="AI96" s="269">
        <v>3</v>
      </c>
      <c r="AJ96" s="269">
        <v>4</v>
      </c>
      <c r="AK96" s="448">
        <v>5</v>
      </c>
      <c r="AL96" s="269">
        <v>6</v>
      </c>
      <c r="AM96" s="269">
        <v>7</v>
      </c>
      <c r="AN96" s="269">
        <v>8</v>
      </c>
      <c r="AO96" s="269">
        <v>9</v>
      </c>
      <c r="AP96" s="269">
        <v>10</v>
      </c>
      <c r="AQ96" s="269">
        <v>11</v>
      </c>
      <c r="AR96" s="269">
        <v>12</v>
      </c>
      <c r="AS96" s="269" t="s">
        <v>16</v>
      </c>
      <c r="AT96" s="270">
        <v>1</v>
      </c>
      <c r="AU96" s="270">
        <v>2</v>
      </c>
      <c r="AV96" s="270">
        <v>3</v>
      </c>
      <c r="AW96" s="270">
        <v>4</v>
      </c>
      <c r="AX96" s="270">
        <v>5</v>
      </c>
      <c r="AY96" s="270">
        <v>6</v>
      </c>
      <c r="AZ96" s="270">
        <v>7</v>
      </c>
      <c r="BA96" s="270">
        <v>8</v>
      </c>
      <c r="BB96" s="270">
        <v>9</v>
      </c>
      <c r="BC96" s="270">
        <v>10</v>
      </c>
      <c r="BD96" s="270">
        <v>11</v>
      </c>
      <c r="BE96" s="270">
        <v>12</v>
      </c>
      <c r="BF96" s="269" t="s">
        <v>16</v>
      </c>
      <c r="BG96" s="826"/>
      <c r="BH96" s="826"/>
      <c r="BI96" s="846"/>
      <c r="BK96" s="478"/>
      <c r="BL96" s="416"/>
      <c r="BM96" s="416"/>
      <c r="BN96" s="433"/>
      <c r="BO96" s="441"/>
      <c r="BP96" s="433"/>
      <c r="BQ96" s="433"/>
      <c r="BR96" s="433"/>
      <c r="BS96" s="441"/>
      <c r="BT96" s="433"/>
      <c r="BU96" s="433"/>
      <c r="BV96" s="433"/>
      <c r="BW96" s="441"/>
      <c r="BX96" s="433"/>
      <c r="BY96" s="433"/>
      <c r="BZ96" s="433"/>
      <c r="CA96" s="441"/>
      <c r="CB96" s="433"/>
      <c r="CC96" s="433"/>
      <c r="CD96" s="433"/>
      <c r="CE96" s="441"/>
      <c r="CF96" s="433"/>
      <c r="CG96" s="433"/>
      <c r="CH96" s="433"/>
      <c r="CI96" s="441"/>
      <c r="CJ96" s="433"/>
      <c r="CK96" s="433"/>
      <c r="CL96" s="433"/>
      <c r="CM96" s="441"/>
      <c r="CN96" s="433"/>
      <c r="CO96" s="433"/>
      <c r="CP96" s="433"/>
      <c r="CQ96" s="441"/>
      <c r="CR96" s="433"/>
      <c r="CS96" s="433"/>
      <c r="CT96" s="433"/>
      <c r="CU96" s="416"/>
      <c r="CV96" s="416"/>
      <c r="CW96" s="416"/>
      <c r="CX96" s="416"/>
      <c r="CY96" s="416"/>
      <c r="CZ96" s="416"/>
      <c r="DA96" s="416"/>
      <c r="DB96" s="416"/>
      <c r="DC96" s="416"/>
      <c r="DD96" s="416"/>
      <c r="DE96" s="416"/>
    </row>
    <row r="97" spans="1:127" s="310" customFormat="1" ht="24.75" customHeight="1" x14ac:dyDescent="0.2">
      <c r="A97" s="298"/>
      <c r="B97" s="518" t="s">
        <v>227</v>
      </c>
      <c r="C97" s="299"/>
      <c r="D97" s="255"/>
      <c r="E97" s="255"/>
      <c r="F97" s="255"/>
      <c r="G97" s="420"/>
      <c r="H97" s="301"/>
      <c r="I97" s="301"/>
      <c r="J97" s="301"/>
      <c r="K97" s="301"/>
      <c r="L97" s="301"/>
      <c r="M97" s="301"/>
      <c r="N97" s="301"/>
      <c r="O97" s="301"/>
      <c r="P97" s="301"/>
      <c r="Q97" s="302"/>
      <c r="R97" s="159"/>
      <c r="S97" s="258"/>
      <c r="T97" s="258"/>
      <c r="U97" s="258"/>
      <c r="V97" s="258"/>
      <c r="W97" s="258"/>
      <c r="X97" s="460"/>
      <c r="Y97" s="460"/>
      <c r="Z97" s="460"/>
      <c r="AA97" s="460"/>
      <c r="AB97" s="460"/>
      <c r="AC97" s="460"/>
      <c r="AD97" s="460"/>
      <c r="AE97" s="460"/>
      <c r="AF97" s="275">
        <f t="shared" ref="AF97:AF99" si="459">SUM(Q97*S97)</f>
        <v>0</v>
      </c>
      <c r="AG97" s="424">
        <f t="shared" ref="AG97:AG99" si="460">T97*E97</f>
        <v>0</v>
      </c>
      <c r="AH97" s="424">
        <f t="shared" ref="AH97:AH99" si="461">U97*F97</f>
        <v>0</v>
      </c>
      <c r="AI97" s="424">
        <f t="shared" ref="AI97:AI99" si="462">V97*G97</f>
        <v>0</v>
      </c>
      <c r="AJ97" s="424">
        <f t="shared" ref="AJ97:AJ99" si="463">W97*H97</f>
        <v>0</v>
      </c>
      <c r="AK97" s="424">
        <f t="shared" ref="AK97:AK99" si="464">X97*I97</f>
        <v>0</v>
      </c>
      <c r="AL97" s="424">
        <f t="shared" ref="AL97:AL99" si="465">Y97*J97</f>
        <v>0</v>
      </c>
      <c r="AM97" s="424">
        <f t="shared" ref="AM97:AM99" si="466">Z97*K97</f>
        <v>0</v>
      </c>
      <c r="AN97" s="424">
        <f t="shared" ref="AN97:AN99" si="467">AA97*L97</f>
        <v>0</v>
      </c>
      <c r="AO97" s="424">
        <f t="shared" ref="AO97:AO99" si="468">AB97*M97</f>
        <v>0</v>
      </c>
      <c r="AP97" s="424">
        <f t="shared" ref="AP97:AP99" si="469">AC97*N97</f>
        <v>0</v>
      </c>
      <c r="AQ97" s="424">
        <f t="shared" ref="AQ97:AQ99" si="470">AD97*O97</f>
        <v>0</v>
      </c>
      <c r="AR97" s="424">
        <f t="shared" ref="AR97:AR99" si="471">AE97*P97</f>
        <v>0</v>
      </c>
      <c r="AS97" s="425">
        <f>SUM(AG97:AR97)</f>
        <v>0</v>
      </c>
      <c r="AT97" s="424"/>
      <c r="AU97" s="424"/>
      <c r="AV97" s="424"/>
      <c r="AW97" s="424"/>
      <c r="AX97" s="424"/>
      <c r="AY97" s="424"/>
      <c r="AZ97" s="424"/>
      <c r="BA97" s="424"/>
      <c r="BB97" s="424"/>
      <c r="BC97" s="424"/>
      <c r="BD97" s="424"/>
      <c r="BE97" s="424"/>
      <c r="BF97" s="350">
        <f>SUM(AT97:BE97)</f>
        <v>0</v>
      </c>
      <c r="BG97" s="305">
        <f>AF97-AS97-BF97</f>
        <v>0</v>
      </c>
      <c r="BH97" s="306">
        <f>S97*D97</f>
        <v>0</v>
      </c>
      <c r="BI97" s="307">
        <f>BH97-AS97-BF97</f>
        <v>0</v>
      </c>
      <c r="BJ97" s="281"/>
      <c r="BK97" s="479"/>
      <c r="BL97" s="308"/>
      <c r="BM97" s="309"/>
      <c r="BN97" s="308"/>
      <c r="BO97" s="442"/>
      <c r="BP97" s="308"/>
      <c r="BQ97" s="308"/>
      <c r="BR97" s="308"/>
      <c r="BS97" s="442"/>
      <c r="BT97" s="308"/>
      <c r="BU97" s="308"/>
      <c r="BV97" s="308"/>
      <c r="BW97" s="442"/>
      <c r="BX97" s="308"/>
      <c r="BY97" s="308"/>
      <c r="BZ97" s="308"/>
      <c r="CA97" s="442"/>
      <c r="CB97" s="308"/>
      <c r="CC97" s="308"/>
      <c r="CD97" s="308"/>
      <c r="CE97" s="442"/>
      <c r="CF97" s="308"/>
      <c r="CG97" s="308"/>
      <c r="CH97" s="308"/>
      <c r="CI97" s="442"/>
      <c r="CJ97" s="308"/>
      <c r="CK97" s="308"/>
      <c r="CL97" s="308"/>
      <c r="CM97" s="442"/>
      <c r="CN97" s="308"/>
      <c r="CO97" s="308"/>
      <c r="CP97" s="308"/>
      <c r="CQ97" s="442"/>
      <c r="CR97" s="308"/>
      <c r="CS97" s="308"/>
      <c r="CT97" s="308"/>
      <c r="CU97" s="309"/>
      <c r="CV97" s="309"/>
      <c r="CW97" s="309"/>
      <c r="CX97" s="309"/>
      <c r="CY97" s="309"/>
      <c r="CZ97" s="309"/>
      <c r="DA97" s="309"/>
      <c r="DB97" s="309"/>
      <c r="DC97" s="309"/>
      <c r="DD97" s="309"/>
      <c r="DE97" s="309"/>
    </row>
    <row r="98" spans="1:127" s="545" customFormat="1" ht="24.75" customHeight="1" x14ac:dyDescent="0.2">
      <c r="A98" s="529"/>
      <c r="B98" s="530" t="s">
        <v>230</v>
      </c>
      <c r="C98" s="285" t="s">
        <v>229</v>
      </c>
      <c r="D98" s="531">
        <v>1</v>
      </c>
      <c r="E98" s="749">
        <v>1</v>
      </c>
      <c r="F98" s="531"/>
      <c r="G98" s="532"/>
      <c r="H98" s="348"/>
      <c r="I98" s="348"/>
      <c r="J98" s="348"/>
      <c r="K98" s="348"/>
      <c r="L98" s="348"/>
      <c r="M98" s="348"/>
      <c r="N98" s="348"/>
      <c r="O98" s="348"/>
      <c r="P98" s="348"/>
      <c r="Q98" s="533">
        <f>SUM(E98:P98)</f>
        <v>1</v>
      </c>
      <c r="R98" s="534" t="s">
        <v>31</v>
      </c>
      <c r="S98" s="535">
        <v>2643300</v>
      </c>
      <c r="T98" s="536">
        <v>2300000</v>
      </c>
      <c r="U98" s="536"/>
      <c r="V98" s="536"/>
      <c r="W98" s="536"/>
      <c r="X98" s="537"/>
      <c r="Y98" s="537"/>
      <c r="Z98" s="537"/>
      <c r="AA98" s="537"/>
      <c r="AB98" s="537"/>
      <c r="AC98" s="537"/>
      <c r="AD98" s="537"/>
      <c r="AE98" s="537"/>
      <c r="AF98" s="275">
        <f t="shared" si="459"/>
        <v>2643300</v>
      </c>
      <c r="AG98" s="424">
        <f t="shared" si="460"/>
        <v>2300000</v>
      </c>
      <c r="AH98" s="424">
        <f t="shared" si="461"/>
        <v>0</v>
      </c>
      <c r="AI98" s="424">
        <f t="shared" si="462"/>
        <v>0</v>
      </c>
      <c r="AJ98" s="424">
        <f t="shared" si="463"/>
        <v>0</v>
      </c>
      <c r="AK98" s="424">
        <f t="shared" si="464"/>
        <v>0</v>
      </c>
      <c r="AL98" s="424">
        <f t="shared" si="465"/>
        <v>0</v>
      </c>
      <c r="AM98" s="424">
        <f t="shared" si="466"/>
        <v>0</v>
      </c>
      <c r="AN98" s="424">
        <f t="shared" si="467"/>
        <v>0</v>
      </c>
      <c r="AO98" s="424">
        <f t="shared" si="468"/>
        <v>0</v>
      </c>
      <c r="AP98" s="424">
        <f t="shared" si="469"/>
        <v>0</v>
      </c>
      <c r="AQ98" s="424">
        <f t="shared" si="470"/>
        <v>0</v>
      </c>
      <c r="AR98" s="424">
        <f t="shared" si="471"/>
        <v>0</v>
      </c>
      <c r="AS98" s="425">
        <f>SUM(AG98:AR98)</f>
        <v>2300000</v>
      </c>
      <c r="AT98" s="313">
        <f>SUM(AG98*14%)</f>
        <v>322000.00000000006</v>
      </c>
      <c r="AU98" s="424"/>
      <c r="AV98" s="424"/>
      <c r="AW98" s="424"/>
      <c r="AX98" s="424"/>
      <c r="AY98" s="424"/>
      <c r="AZ98" s="424"/>
      <c r="BA98" s="424"/>
      <c r="BB98" s="424"/>
      <c r="BC98" s="424"/>
      <c r="BD98" s="424"/>
      <c r="BE98" s="424"/>
      <c r="BF98" s="350">
        <f>SUM(AT98:BE98)</f>
        <v>322000.00000000006</v>
      </c>
      <c r="BG98" s="538">
        <f>AF98-AS98-BF98</f>
        <v>21299.999999999942</v>
      </c>
      <c r="BH98" s="539">
        <f>S98*D98</f>
        <v>2643300</v>
      </c>
      <c r="BI98" s="540">
        <f>BH98-AS98-BF98</f>
        <v>21299.999999999942</v>
      </c>
      <c r="BJ98" s="541">
        <f>SUM(Q98/D98)</f>
        <v>1</v>
      </c>
      <c r="BK98" s="542"/>
      <c r="BL98" s="543"/>
      <c r="BM98" s="282"/>
      <c r="BN98" s="543"/>
      <c r="BO98" s="544"/>
      <c r="BP98" s="543"/>
      <c r="BQ98" s="543"/>
      <c r="BR98" s="543"/>
      <c r="BS98" s="544"/>
      <c r="BT98" s="543"/>
      <c r="BU98" s="543"/>
      <c r="BV98" s="543"/>
      <c r="BW98" s="544"/>
      <c r="BX98" s="543"/>
      <c r="BY98" s="543"/>
      <c r="BZ98" s="543"/>
      <c r="CA98" s="544"/>
      <c r="CB98" s="543"/>
      <c r="CC98" s="543"/>
      <c r="CD98" s="543"/>
      <c r="CE98" s="544"/>
      <c r="CF98" s="543"/>
      <c r="CG98" s="543"/>
      <c r="CH98" s="543"/>
      <c r="CI98" s="544"/>
      <c r="CJ98" s="543"/>
      <c r="CK98" s="543"/>
      <c r="CL98" s="543"/>
      <c r="CM98" s="544"/>
      <c r="CN98" s="543"/>
      <c r="CO98" s="543"/>
      <c r="CP98" s="543"/>
      <c r="CQ98" s="544"/>
      <c r="CR98" s="543"/>
      <c r="CS98" s="543"/>
      <c r="CT98" s="543"/>
      <c r="CU98" s="282"/>
      <c r="CV98" s="282"/>
      <c r="CW98" s="282"/>
      <c r="CX98" s="282"/>
      <c r="CY98" s="282"/>
      <c r="CZ98" s="282"/>
      <c r="DA98" s="282"/>
      <c r="DB98" s="282"/>
      <c r="DC98" s="282"/>
      <c r="DD98" s="282"/>
      <c r="DE98" s="282"/>
    </row>
    <row r="99" spans="1:127" s="310" customFormat="1" ht="24.75" customHeight="1" thickBot="1" x14ac:dyDescent="0.25">
      <c r="A99" s="298"/>
      <c r="B99" s="163"/>
      <c r="C99" s="299"/>
      <c r="D99" s="255"/>
      <c r="E99" s="255"/>
      <c r="F99" s="255"/>
      <c r="G99" s="420"/>
      <c r="H99" s="301"/>
      <c r="I99" s="301"/>
      <c r="J99" s="301"/>
      <c r="K99" s="301"/>
      <c r="L99" s="301"/>
      <c r="M99" s="301"/>
      <c r="N99" s="301"/>
      <c r="O99" s="301"/>
      <c r="P99" s="301"/>
      <c r="Q99" s="302"/>
      <c r="R99" s="159"/>
      <c r="S99" s="258"/>
      <c r="T99" s="258"/>
      <c r="U99" s="258"/>
      <c r="V99" s="258"/>
      <c r="W99" s="258"/>
      <c r="X99" s="460"/>
      <c r="Y99" s="460"/>
      <c r="Z99" s="460"/>
      <c r="AA99" s="460"/>
      <c r="AB99" s="460"/>
      <c r="AC99" s="460"/>
      <c r="AD99" s="460"/>
      <c r="AE99" s="460"/>
      <c r="AF99" s="275">
        <f t="shared" si="459"/>
        <v>0</v>
      </c>
      <c r="AG99" s="424">
        <f t="shared" si="460"/>
        <v>0</v>
      </c>
      <c r="AH99" s="424">
        <f t="shared" si="461"/>
        <v>0</v>
      </c>
      <c r="AI99" s="424">
        <f t="shared" si="462"/>
        <v>0</v>
      </c>
      <c r="AJ99" s="424">
        <f t="shared" si="463"/>
        <v>0</v>
      </c>
      <c r="AK99" s="424">
        <f t="shared" si="464"/>
        <v>0</v>
      </c>
      <c r="AL99" s="424">
        <f t="shared" si="465"/>
        <v>0</v>
      </c>
      <c r="AM99" s="424">
        <f t="shared" si="466"/>
        <v>0</v>
      </c>
      <c r="AN99" s="424">
        <f t="shared" si="467"/>
        <v>0</v>
      </c>
      <c r="AO99" s="424">
        <f t="shared" si="468"/>
        <v>0</v>
      </c>
      <c r="AP99" s="424">
        <f t="shared" si="469"/>
        <v>0</v>
      </c>
      <c r="AQ99" s="424">
        <f t="shared" si="470"/>
        <v>0</v>
      </c>
      <c r="AR99" s="424">
        <f t="shared" si="471"/>
        <v>0</v>
      </c>
      <c r="AS99" s="425">
        <f>SUM(AG99:AR99)</f>
        <v>0</v>
      </c>
      <c r="AT99" s="424"/>
      <c r="AU99" s="424"/>
      <c r="AV99" s="424"/>
      <c r="AW99" s="424"/>
      <c r="AX99" s="424"/>
      <c r="AY99" s="424"/>
      <c r="AZ99" s="424"/>
      <c r="BA99" s="424"/>
      <c r="BB99" s="424"/>
      <c r="BC99" s="424"/>
      <c r="BD99" s="424"/>
      <c r="BE99" s="424"/>
      <c r="BF99" s="350">
        <f>SUM(AT99:BE99)</f>
        <v>0</v>
      </c>
      <c r="BG99" s="305">
        <f>AF99-AS99-BF99</f>
        <v>0</v>
      </c>
      <c r="BH99" s="306">
        <f>S99*D99</f>
        <v>0</v>
      </c>
      <c r="BI99" s="307">
        <f>BH99-AS99-BF99</f>
        <v>0</v>
      </c>
      <c r="BJ99" s="281"/>
      <c r="BK99" s="479"/>
      <c r="BL99" s="308"/>
      <c r="BM99" s="309"/>
      <c r="BN99" s="308"/>
      <c r="BO99" s="442"/>
      <c r="BP99" s="308"/>
      <c r="BQ99" s="308"/>
      <c r="BR99" s="308"/>
      <c r="BS99" s="442"/>
      <c r="BT99" s="308"/>
      <c r="BU99" s="308"/>
      <c r="BV99" s="308"/>
      <c r="BW99" s="442"/>
      <c r="BX99" s="308"/>
      <c r="BY99" s="308"/>
      <c r="BZ99" s="308"/>
      <c r="CA99" s="442"/>
      <c r="CB99" s="308"/>
      <c r="CC99" s="308"/>
      <c r="CD99" s="308"/>
      <c r="CE99" s="442"/>
      <c r="CF99" s="308"/>
      <c r="CG99" s="308"/>
      <c r="CH99" s="308"/>
      <c r="CI99" s="442"/>
      <c r="CJ99" s="308"/>
      <c r="CK99" s="308"/>
      <c r="CL99" s="308"/>
      <c r="CM99" s="442"/>
      <c r="CN99" s="308"/>
      <c r="CO99" s="308"/>
      <c r="CP99" s="308"/>
      <c r="CQ99" s="442"/>
      <c r="CR99" s="308"/>
      <c r="CS99" s="308"/>
      <c r="CT99" s="308"/>
      <c r="CU99" s="309"/>
      <c r="CV99" s="309"/>
      <c r="CW99" s="309"/>
      <c r="CX99" s="309"/>
      <c r="CY99" s="309"/>
      <c r="CZ99" s="309"/>
      <c r="DA99" s="309"/>
      <c r="DB99" s="309"/>
      <c r="DC99" s="309"/>
      <c r="DD99" s="309"/>
      <c r="DE99" s="309"/>
    </row>
    <row r="100" spans="1:127" s="286" customFormat="1" ht="24.75" customHeight="1" thickBot="1" x14ac:dyDescent="0.25">
      <c r="A100" s="314"/>
      <c r="B100" s="315" t="s">
        <v>5</v>
      </c>
      <c r="C100" s="315"/>
      <c r="D100" s="316"/>
      <c r="E100" s="317"/>
      <c r="F100" s="317"/>
      <c r="G100" s="421"/>
      <c r="H100" s="317"/>
      <c r="I100" s="317"/>
      <c r="J100" s="317"/>
      <c r="K100" s="317"/>
      <c r="L100" s="317"/>
      <c r="M100" s="317"/>
      <c r="N100" s="317"/>
      <c r="O100" s="317"/>
      <c r="P100" s="317"/>
      <c r="Q100" s="318"/>
      <c r="R100" s="319"/>
      <c r="S100" s="546"/>
      <c r="T100" s="547"/>
      <c r="U100" s="547"/>
      <c r="V100" s="547"/>
      <c r="W100" s="547"/>
      <c r="X100" s="547"/>
      <c r="Y100" s="547"/>
      <c r="Z100" s="547"/>
      <c r="AA100" s="547"/>
      <c r="AB100" s="547"/>
      <c r="AC100" s="547"/>
      <c r="AD100" s="547"/>
      <c r="AE100" s="547"/>
      <c r="AF100" s="548">
        <f>SUM(AF97:AF99)</f>
        <v>2643300</v>
      </c>
      <c r="AG100" s="548">
        <f>SUM(AG97:AG99)</f>
        <v>2300000</v>
      </c>
      <c r="AH100" s="548">
        <f t="shared" ref="AH100:AS100" si="472">SUM(AH97:AH99)</f>
        <v>0</v>
      </c>
      <c r="AI100" s="548">
        <f t="shared" si="472"/>
        <v>0</v>
      </c>
      <c r="AJ100" s="548">
        <f t="shared" si="472"/>
        <v>0</v>
      </c>
      <c r="AK100" s="548">
        <f t="shared" si="472"/>
        <v>0</v>
      </c>
      <c r="AL100" s="548">
        <f t="shared" si="472"/>
        <v>0</v>
      </c>
      <c r="AM100" s="548">
        <f t="shared" si="472"/>
        <v>0</v>
      </c>
      <c r="AN100" s="548">
        <f t="shared" si="472"/>
        <v>0</v>
      </c>
      <c r="AO100" s="548">
        <f t="shared" si="472"/>
        <v>0</v>
      </c>
      <c r="AP100" s="548">
        <f t="shared" si="472"/>
        <v>0</v>
      </c>
      <c r="AQ100" s="548">
        <f t="shared" si="472"/>
        <v>0</v>
      </c>
      <c r="AR100" s="548">
        <f t="shared" si="472"/>
        <v>0</v>
      </c>
      <c r="AS100" s="548">
        <f t="shared" si="472"/>
        <v>2300000</v>
      </c>
      <c r="AT100" s="548">
        <f>SUM(AT97:AT99)</f>
        <v>322000.00000000006</v>
      </c>
      <c r="AU100" s="548">
        <f t="shared" ref="AU100:BF100" si="473">SUM(AU97:AU99)</f>
        <v>0</v>
      </c>
      <c r="AV100" s="548">
        <f t="shared" si="473"/>
        <v>0</v>
      </c>
      <c r="AW100" s="548">
        <f t="shared" si="473"/>
        <v>0</v>
      </c>
      <c r="AX100" s="548">
        <f t="shared" si="473"/>
        <v>0</v>
      </c>
      <c r="AY100" s="548">
        <f t="shared" si="473"/>
        <v>0</v>
      </c>
      <c r="AZ100" s="548">
        <f t="shared" si="473"/>
        <v>0</v>
      </c>
      <c r="BA100" s="548">
        <f t="shared" si="473"/>
        <v>0</v>
      </c>
      <c r="BB100" s="548">
        <f t="shared" si="473"/>
        <v>0</v>
      </c>
      <c r="BC100" s="548">
        <f t="shared" si="473"/>
        <v>0</v>
      </c>
      <c r="BD100" s="548">
        <f t="shared" si="473"/>
        <v>0</v>
      </c>
      <c r="BE100" s="548">
        <f t="shared" si="473"/>
        <v>0</v>
      </c>
      <c r="BF100" s="548">
        <f t="shared" si="473"/>
        <v>322000.00000000006</v>
      </c>
      <c r="BG100" s="549">
        <f>AF100-AS100-BF100</f>
        <v>21299.999999999942</v>
      </c>
      <c r="BH100" s="548">
        <f>SUM(BH97:BH99)</f>
        <v>2643300</v>
      </c>
      <c r="BI100" s="548">
        <f>SUM(BI97:BI99)</f>
        <v>21299.999999999942</v>
      </c>
      <c r="BJ100" s="283">
        <f>SUM(BJ98)</f>
        <v>1</v>
      </c>
      <c r="BK100" s="480"/>
      <c r="BL100" s="550"/>
      <c r="BM100" s="551"/>
      <c r="BN100" s="550"/>
      <c r="BO100" s="552"/>
      <c r="BP100" s="550"/>
      <c r="BQ100" s="550"/>
      <c r="BR100" s="550"/>
      <c r="BS100" s="552"/>
      <c r="BT100" s="550"/>
      <c r="BU100" s="550"/>
      <c r="BV100" s="550"/>
      <c r="BW100" s="552"/>
      <c r="BX100" s="550"/>
      <c r="BY100" s="550"/>
      <c r="BZ100" s="550"/>
      <c r="CA100" s="552"/>
      <c r="CB100" s="550"/>
      <c r="CC100" s="550"/>
      <c r="CD100" s="550"/>
      <c r="CE100" s="552"/>
      <c r="CF100" s="550"/>
      <c r="CG100" s="550"/>
      <c r="CH100" s="550"/>
      <c r="CI100" s="552"/>
      <c r="CJ100" s="550"/>
      <c r="CK100" s="550"/>
      <c r="CL100" s="550"/>
      <c r="CM100" s="552"/>
      <c r="CN100" s="550"/>
      <c r="CO100" s="550"/>
      <c r="CP100" s="550"/>
      <c r="CQ100" s="552"/>
      <c r="CR100" s="550"/>
      <c r="CS100" s="550"/>
      <c r="CT100" s="550"/>
      <c r="CU100" s="551"/>
      <c r="CV100" s="551"/>
      <c r="CW100" s="551"/>
      <c r="CX100" s="551"/>
      <c r="CY100" s="551"/>
      <c r="CZ100" s="551"/>
      <c r="DA100" s="551"/>
      <c r="DB100" s="551"/>
      <c r="DC100" s="551"/>
      <c r="DD100" s="551"/>
      <c r="DE100" s="551"/>
    </row>
    <row r="101" spans="1:127" s="265" customFormat="1" ht="24.75" customHeight="1" x14ac:dyDescent="0.2">
      <c r="A101" s="287"/>
      <c r="D101" s="287"/>
      <c r="E101" s="287"/>
      <c r="F101" s="287"/>
      <c r="G101" s="419"/>
      <c r="H101" s="287"/>
      <c r="I101" s="487"/>
      <c r="J101" s="487"/>
      <c r="K101" s="287"/>
      <c r="L101" s="287"/>
      <c r="M101" s="287"/>
      <c r="N101" s="287"/>
      <c r="O101" s="287"/>
      <c r="P101" s="287"/>
      <c r="Q101" s="287"/>
      <c r="R101" s="287"/>
      <c r="AS101" s="295"/>
      <c r="BF101" s="326">
        <f>SUM(AS100+BF100)</f>
        <v>2622000</v>
      </c>
      <c r="BG101" s="288">
        <f>AF100-AS100-BF100</f>
        <v>21299.999999999942</v>
      </c>
      <c r="BH101" s="327">
        <f>SUM(BI100+AS100+BF100)</f>
        <v>2643300</v>
      </c>
      <c r="BI101" s="289">
        <f>SUM(BG100)</f>
        <v>21299.999999999942</v>
      </c>
      <c r="BJ101" s="284" t="s">
        <v>37</v>
      </c>
      <c r="BK101" s="481"/>
      <c r="BL101" s="262"/>
      <c r="BM101" s="263"/>
      <c r="BN101" s="430"/>
      <c r="BO101" s="437"/>
      <c r="BP101" s="430"/>
      <c r="BQ101" s="430"/>
      <c r="BR101" s="430"/>
      <c r="BS101" s="437"/>
      <c r="BT101" s="430"/>
      <c r="BU101" s="430"/>
      <c r="BV101" s="430"/>
      <c r="BW101" s="437"/>
      <c r="BX101" s="430"/>
      <c r="BY101" s="430"/>
      <c r="BZ101" s="430"/>
      <c r="CA101" s="437"/>
      <c r="CB101" s="430"/>
      <c r="CC101" s="430"/>
      <c r="CD101" s="430"/>
      <c r="CE101" s="437"/>
      <c r="CF101" s="430"/>
      <c r="CG101" s="430"/>
      <c r="CH101" s="430"/>
      <c r="CI101" s="437"/>
      <c r="CJ101" s="430"/>
      <c r="CK101" s="430"/>
      <c r="CL101" s="430"/>
      <c r="CM101" s="437"/>
      <c r="CN101" s="430"/>
      <c r="CO101" s="430"/>
      <c r="CP101" s="430"/>
      <c r="CQ101" s="437"/>
      <c r="CR101" s="430"/>
      <c r="CS101" s="430"/>
      <c r="CT101" s="430"/>
      <c r="CU101" s="263"/>
      <c r="CV101" s="263"/>
      <c r="CW101" s="263"/>
      <c r="CX101" s="263"/>
      <c r="CY101" s="263"/>
      <c r="CZ101" s="263"/>
      <c r="DA101" s="263"/>
      <c r="DB101" s="263"/>
      <c r="DC101" s="263"/>
      <c r="DD101" s="263"/>
      <c r="DE101" s="263"/>
      <c r="DF101" s="263"/>
    </row>
    <row r="102" spans="1:127" s="265" customFormat="1" ht="24.75" customHeight="1" x14ac:dyDescent="0.2">
      <c r="A102" s="287"/>
      <c r="D102" s="287"/>
      <c r="E102" s="287"/>
      <c r="F102" s="287"/>
      <c r="G102" s="419"/>
      <c r="H102" s="287"/>
      <c r="I102" s="487"/>
      <c r="J102" s="487"/>
      <c r="K102" s="287"/>
      <c r="L102" s="287"/>
      <c r="M102" s="287"/>
      <c r="N102" s="287"/>
      <c r="O102" s="287"/>
      <c r="P102" s="287"/>
      <c r="Q102" s="287"/>
      <c r="R102" s="287"/>
      <c r="AS102" s="284"/>
      <c r="AT102" s="409">
        <f>SUM(AG100+AT100)</f>
        <v>2622000</v>
      </c>
      <c r="AU102" s="409">
        <f t="shared" ref="AU102" si="474">SUM(AH100+AU100)</f>
        <v>0</v>
      </c>
      <c r="AV102" s="409">
        <f t="shared" ref="AV102" si="475">SUM(AI100+AV100)</f>
        <v>0</v>
      </c>
      <c r="AW102" s="409">
        <f t="shared" ref="AW102" si="476">SUM(AJ100+AW100)</f>
        <v>0</v>
      </c>
      <c r="AX102" s="409">
        <f t="shared" ref="AX102" si="477">SUM(AK100+AX100)</f>
        <v>0</v>
      </c>
      <c r="AY102" s="409">
        <f t="shared" ref="AY102" si="478">SUM(AL100+AY100)</f>
        <v>0</v>
      </c>
      <c r="AZ102" s="409">
        <f t="shared" ref="AZ102" si="479">SUM(AM100+AZ100)</f>
        <v>0</v>
      </c>
      <c r="BA102" s="409">
        <f t="shared" ref="BA102" si="480">SUM(AN100+BA100)</f>
        <v>0</v>
      </c>
      <c r="BB102" s="409">
        <f t="shared" ref="BB102" si="481">SUM(AO100+BB100)</f>
        <v>0</v>
      </c>
      <c r="BC102" s="409">
        <f t="shared" ref="BC102" si="482">SUM(AP100+BC100)</f>
        <v>0</v>
      </c>
      <c r="BD102" s="409">
        <f t="shared" ref="BD102" si="483">SUM(AQ100+BD100)</f>
        <v>0</v>
      </c>
      <c r="BE102" s="409">
        <f t="shared" ref="BE102" si="484">SUM(AR100+BE100)</f>
        <v>0</v>
      </c>
      <c r="BF102" s="409">
        <f>SUM(AT102:BE102)</f>
        <v>2622000</v>
      </c>
      <c r="BG102" s="284"/>
      <c r="BH102" s="290"/>
      <c r="BI102" s="291">
        <f>SUM(BI100-BI101)</f>
        <v>0</v>
      </c>
      <c r="BJ102" s="284" t="s">
        <v>36</v>
      </c>
      <c r="BK102" s="481"/>
      <c r="BL102" s="262"/>
      <c r="BM102" s="263"/>
      <c r="BN102" s="430"/>
      <c r="BO102" s="437"/>
      <c r="BP102" s="430"/>
      <c r="BQ102" s="430"/>
      <c r="BR102" s="430"/>
      <c r="BS102" s="437"/>
      <c r="BT102" s="430"/>
      <c r="BU102" s="430"/>
      <c r="BV102" s="430"/>
      <c r="BW102" s="437"/>
      <c r="BX102" s="430"/>
      <c r="BY102" s="430"/>
      <c r="BZ102" s="430"/>
      <c r="CA102" s="437"/>
      <c r="CB102" s="430"/>
      <c r="CC102" s="430"/>
      <c r="CD102" s="430"/>
      <c r="CE102" s="437"/>
      <c r="CF102" s="430"/>
      <c r="CG102" s="430"/>
      <c r="CH102" s="430"/>
      <c r="CI102" s="437"/>
      <c r="CJ102" s="430"/>
      <c r="CK102" s="430"/>
      <c r="CL102" s="430"/>
      <c r="CM102" s="437"/>
      <c r="CN102" s="430"/>
      <c r="CO102" s="430"/>
      <c r="CP102" s="430"/>
      <c r="CQ102" s="437"/>
      <c r="CR102" s="430"/>
      <c r="CS102" s="430"/>
      <c r="CT102" s="430"/>
      <c r="CU102" s="263"/>
      <c r="CV102" s="263"/>
      <c r="CW102" s="263"/>
      <c r="CX102" s="263"/>
      <c r="CY102" s="263"/>
      <c r="CZ102" s="263"/>
      <c r="DA102" s="263"/>
      <c r="DB102" s="263"/>
      <c r="DC102" s="263"/>
      <c r="DD102" s="263"/>
      <c r="DE102" s="263"/>
      <c r="DF102" s="263"/>
    </row>
    <row r="103" spans="1:127" s="265" customFormat="1" ht="24.75" customHeight="1" x14ac:dyDescent="0.2">
      <c r="A103" s="827" t="s">
        <v>9</v>
      </c>
      <c r="B103" s="828"/>
      <c r="C103" s="244" t="s">
        <v>226</v>
      </c>
      <c r="D103" s="245"/>
      <c r="E103" s="245"/>
      <c r="F103" s="245"/>
      <c r="G103" s="296"/>
      <c r="H103" s="245"/>
      <c r="I103" s="484"/>
      <c r="J103" s="484"/>
      <c r="K103" s="245"/>
      <c r="L103" s="245"/>
      <c r="M103" s="245"/>
      <c r="N103" s="245"/>
      <c r="O103" s="245"/>
      <c r="P103" s="245"/>
      <c r="Q103" s="245"/>
      <c r="R103" s="245"/>
      <c r="S103" s="245"/>
      <c r="T103" s="246"/>
      <c r="U103" s="246"/>
      <c r="V103" s="246"/>
      <c r="W103" s="246"/>
      <c r="X103" s="246"/>
      <c r="Y103" s="246"/>
      <c r="Z103" s="246"/>
      <c r="AA103" s="246"/>
      <c r="AB103" s="246"/>
      <c r="AC103" s="246"/>
      <c r="AD103" s="246"/>
      <c r="AE103" s="246"/>
      <c r="AF103" s="245"/>
      <c r="AG103" s="246"/>
      <c r="AH103" s="246"/>
      <c r="AI103" s="246"/>
      <c r="AJ103" s="246"/>
      <c r="AK103" s="246"/>
      <c r="AL103" s="246"/>
      <c r="AM103" s="246"/>
      <c r="AN103" s="246"/>
      <c r="AO103" s="246"/>
      <c r="AP103" s="246"/>
      <c r="AQ103" s="246"/>
      <c r="AR103" s="246"/>
      <c r="AS103" s="247"/>
      <c r="AT103" s="246"/>
      <c r="AU103" s="246"/>
      <c r="AV103" s="246"/>
      <c r="AW103" s="246"/>
      <c r="AX103" s="246"/>
      <c r="AY103" s="246"/>
      <c r="AZ103" s="246"/>
      <c r="BA103" s="246"/>
      <c r="BB103" s="246"/>
      <c r="BC103" s="246"/>
      <c r="BD103" s="246"/>
      <c r="BE103" s="246"/>
      <c r="BF103" s="247"/>
      <c r="BG103" s="247"/>
      <c r="BH103" s="243"/>
      <c r="BI103" s="248"/>
      <c r="BJ103" s="245"/>
      <c r="BK103" s="296"/>
      <c r="BL103" s="296"/>
      <c r="BM103" s="246"/>
      <c r="BN103" s="296"/>
      <c r="BO103" s="438"/>
      <c r="BP103" s="296"/>
      <c r="BQ103" s="249"/>
      <c r="BR103" s="296"/>
      <c r="BS103" s="438"/>
      <c r="BT103" s="296"/>
      <c r="BU103" s="249"/>
      <c r="BV103" s="296"/>
      <c r="BW103" s="438"/>
      <c r="BX103" s="296"/>
      <c r="BY103" s="249"/>
      <c r="BZ103" s="296"/>
      <c r="CA103" s="438"/>
      <c r="CB103" s="296"/>
      <c r="CC103" s="249"/>
      <c r="CD103" s="296"/>
      <c r="CE103" s="438"/>
      <c r="CF103" s="296"/>
      <c r="CG103" s="249"/>
      <c r="CH103" s="296"/>
      <c r="CI103" s="438"/>
      <c r="CJ103" s="296"/>
      <c r="CK103" s="249"/>
      <c r="CL103" s="296"/>
      <c r="CM103" s="438"/>
      <c r="CN103" s="296"/>
      <c r="CO103" s="249"/>
      <c r="CP103" s="296"/>
      <c r="CQ103" s="438"/>
      <c r="CR103" s="296"/>
      <c r="CS103" s="249"/>
      <c r="CT103" s="296"/>
      <c r="CU103" s="246"/>
      <c r="CV103" s="246"/>
      <c r="CW103" s="246"/>
      <c r="CX103" s="246"/>
      <c r="CY103" s="247"/>
      <c r="CZ103" s="247"/>
      <c r="DA103" s="247"/>
      <c r="DB103" s="243"/>
      <c r="DC103" s="248"/>
      <c r="DD103" s="247"/>
      <c r="DE103" s="247"/>
      <c r="DF103" s="263"/>
      <c r="DG103" s="263"/>
      <c r="DH103" s="263"/>
      <c r="DI103" s="263"/>
      <c r="DJ103" s="263"/>
      <c r="DK103" s="264"/>
      <c r="DL103" s="263"/>
      <c r="DM103" s="263"/>
      <c r="DN103" s="263"/>
      <c r="DO103" s="263"/>
      <c r="DP103" s="263"/>
      <c r="DQ103" s="263"/>
      <c r="DR103" s="263"/>
      <c r="DS103" s="263"/>
      <c r="DT103" s="263"/>
      <c r="DU103" s="263"/>
      <c r="DV103" s="263"/>
      <c r="DW103" s="263"/>
    </row>
    <row r="104" spans="1:127" s="265" customFormat="1" ht="26.25" customHeight="1" x14ac:dyDescent="0.2">
      <c r="A104" s="829" t="s">
        <v>10</v>
      </c>
      <c r="B104" s="830"/>
      <c r="C104" s="251" t="s">
        <v>84</v>
      </c>
      <c r="D104" s="252"/>
      <c r="E104" s="252"/>
      <c r="F104" s="252"/>
      <c r="G104" s="417"/>
      <c r="H104" s="252"/>
      <c r="I104" s="485"/>
      <c r="J104" s="485"/>
      <c r="K104" s="252"/>
      <c r="L104" s="252"/>
      <c r="M104" s="252"/>
      <c r="N104" s="252"/>
      <c r="O104" s="252"/>
      <c r="P104" s="252"/>
      <c r="Q104" s="252"/>
      <c r="R104" s="252"/>
      <c r="S104" s="252"/>
      <c r="T104" s="266"/>
      <c r="U104" s="266"/>
      <c r="V104" s="266"/>
      <c r="W104" s="266"/>
      <c r="X104" s="266"/>
      <c r="Y104" s="266"/>
      <c r="Z104" s="266"/>
      <c r="AA104" s="266"/>
      <c r="AB104" s="266"/>
      <c r="AC104" s="266"/>
      <c r="AD104" s="266"/>
      <c r="AE104" s="266"/>
      <c r="AF104" s="252"/>
      <c r="AG104" s="266"/>
      <c r="AH104" s="266"/>
      <c r="AI104" s="266"/>
      <c r="AJ104" s="266"/>
      <c r="AK104" s="266"/>
      <c r="AL104" s="266"/>
      <c r="AM104" s="266"/>
      <c r="AN104" s="266"/>
      <c r="AO104" s="266"/>
      <c r="AP104" s="266"/>
      <c r="AQ104" s="266"/>
      <c r="AR104" s="266"/>
      <c r="AS104" s="253"/>
      <c r="AT104" s="266"/>
      <c r="AU104" s="266"/>
      <c r="AV104" s="266"/>
      <c r="AW104" s="266"/>
      <c r="AX104" s="266"/>
      <c r="AY104" s="266"/>
      <c r="AZ104" s="266"/>
      <c r="BA104" s="266"/>
      <c r="BB104" s="266"/>
      <c r="BC104" s="266"/>
      <c r="BD104" s="266"/>
      <c r="BE104" s="266"/>
      <c r="BF104" s="253"/>
      <c r="BG104" s="253"/>
      <c r="BH104" s="250"/>
      <c r="BI104" s="254"/>
      <c r="BJ104" s="245"/>
      <c r="BK104" s="296"/>
      <c r="BL104" s="296"/>
      <c r="BM104" s="245"/>
      <c r="BN104" s="296"/>
      <c r="BO104" s="438"/>
      <c r="BP104" s="296"/>
      <c r="BQ104" s="296"/>
      <c r="BR104" s="296"/>
      <c r="BS104" s="438"/>
      <c r="BT104" s="296"/>
      <c r="BU104" s="296"/>
      <c r="BV104" s="296"/>
      <c r="BW104" s="438"/>
      <c r="BX104" s="296"/>
      <c r="BY104" s="296"/>
      <c r="BZ104" s="296"/>
      <c r="CA104" s="438"/>
      <c r="CB104" s="296"/>
      <c r="CC104" s="296"/>
      <c r="CD104" s="296"/>
      <c r="CE104" s="438"/>
      <c r="CF104" s="296"/>
      <c r="CG104" s="296"/>
      <c r="CH104" s="296"/>
      <c r="CI104" s="438"/>
      <c r="CJ104" s="296"/>
      <c r="CK104" s="296"/>
      <c r="CL104" s="296"/>
      <c r="CM104" s="438"/>
      <c r="CN104" s="296"/>
      <c r="CO104" s="296"/>
      <c r="CP104" s="296"/>
      <c r="CQ104" s="438"/>
      <c r="CR104" s="296"/>
      <c r="CS104" s="296"/>
      <c r="CT104" s="296"/>
      <c r="CU104" s="245"/>
      <c r="CV104" s="245"/>
      <c r="CW104" s="245"/>
      <c r="CX104" s="245"/>
      <c r="CY104" s="245"/>
      <c r="CZ104" s="245"/>
      <c r="DA104" s="245"/>
      <c r="DB104" s="245"/>
      <c r="DC104" s="245"/>
      <c r="DD104" s="247"/>
      <c r="DE104" s="247"/>
      <c r="DF104" s="263"/>
      <c r="DG104" s="263"/>
      <c r="DH104" s="263"/>
      <c r="DI104" s="263"/>
      <c r="DJ104" s="263"/>
      <c r="DK104" s="264"/>
      <c r="DL104" s="263"/>
      <c r="DM104" s="263"/>
      <c r="DN104" s="263"/>
      <c r="DO104" s="263"/>
      <c r="DP104" s="263"/>
      <c r="DQ104" s="263"/>
      <c r="DR104" s="263"/>
      <c r="DS104" s="263"/>
      <c r="DT104" s="263"/>
      <c r="DU104" s="263"/>
      <c r="DV104" s="263"/>
      <c r="DW104" s="263"/>
    </row>
    <row r="105" spans="1:127" s="268" customFormat="1" ht="48.75" customHeight="1" x14ac:dyDescent="0.2">
      <c r="A105" s="831" t="s">
        <v>11</v>
      </c>
      <c r="B105" s="824" t="s">
        <v>12</v>
      </c>
      <c r="C105" s="824" t="s">
        <v>224</v>
      </c>
      <c r="D105" s="868" t="s">
        <v>13</v>
      </c>
      <c r="E105" s="869"/>
      <c r="F105" s="869"/>
      <c r="G105" s="869"/>
      <c r="H105" s="869"/>
      <c r="I105" s="869"/>
      <c r="J105" s="869"/>
      <c r="K105" s="869"/>
      <c r="L105" s="869"/>
      <c r="M105" s="869"/>
      <c r="N105" s="869"/>
      <c r="O105" s="869"/>
      <c r="P105" s="869"/>
      <c r="Q105" s="870"/>
      <c r="R105" s="824" t="s">
        <v>24</v>
      </c>
      <c r="S105" s="840" t="s">
        <v>21</v>
      </c>
      <c r="T105" s="841"/>
      <c r="U105" s="841"/>
      <c r="V105" s="841"/>
      <c r="W105" s="841"/>
      <c r="X105" s="841"/>
      <c r="Y105" s="841"/>
      <c r="Z105" s="841"/>
      <c r="AA105" s="841"/>
      <c r="AB105" s="841"/>
      <c r="AC105" s="841"/>
      <c r="AD105" s="841"/>
      <c r="AE105" s="842"/>
      <c r="AF105" s="872" t="s">
        <v>6</v>
      </c>
      <c r="AG105" s="873"/>
      <c r="AH105" s="873"/>
      <c r="AI105" s="873"/>
      <c r="AJ105" s="873"/>
      <c r="AK105" s="873"/>
      <c r="AL105" s="873"/>
      <c r="AM105" s="873"/>
      <c r="AN105" s="873"/>
      <c r="AO105" s="873"/>
      <c r="AP105" s="873"/>
      <c r="AQ105" s="873"/>
      <c r="AR105" s="873"/>
      <c r="AS105" s="874"/>
      <c r="AT105" s="847" t="s">
        <v>40</v>
      </c>
      <c r="AU105" s="848"/>
      <c r="AV105" s="848"/>
      <c r="AW105" s="848"/>
      <c r="AX105" s="848"/>
      <c r="AY105" s="848"/>
      <c r="AZ105" s="848"/>
      <c r="BA105" s="848"/>
      <c r="BB105" s="848"/>
      <c r="BC105" s="848"/>
      <c r="BD105" s="848"/>
      <c r="BE105" s="848"/>
      <c r="BF105" s="849"/>
      <c r="BG105" s="824" t="s">
        <v>37</v>
      </c>
      <c r="BH105" s="824" t="s">
        <v>124</v>
      </c>
      <c r="BI105" s="844" t="s">
        <v>38</v>
      </c>
      <c r="BJ105" s="243"/>
      <c r="BK105" s="477"/>
      <c r="BL105" s="245"/>
      <c r="BM105" s="245"/>
      <c r="BN105" s="296"/>
      <c r="BO105" s="438"/>
      <c r="BP105" s="296"/>
      <c r="BQ105" s="296"/>
      <c r="BR105" s="296"/>
      <c r="BS105" s="438"/>
      <c r="BT105" s="296"/>
      <c r="BU105" s="296"/>
      <c r="BV105" s="296"/>
      <c r="BW105" s="438"/>
      <c r="BX105" s="296"/>
      <c r="BY105" s="296"/>
      <c r="BZ105" s="296"/>
      <c r="CA105" s="438"/>
      <c r="CB105" s="296"/>
      <c r="CC105" s="296"/>
      <c r="CD105" s="296"/>
      <c r="CE105" s="438"/>
      <c r="CF105" s="296"/>
      <c r="CG105" s="296"/>
      <c r="CH105" s="296"/>
      <c r="CI105" s="438"/>
      <c r="CJ105" s="296"/>
      <c r="CK105" s="296"/>
      <c r="CL105" s="296"/>
      <c r="CM105" s="438"/>
      <c r="CN105" s="296"/>
      <c r="CO105" s="296"/>
      <c r="CP105" s="296"/>
      <c r="CQ105" s="438"/>
      <c r="CR105" s="296"/>
      <c r="CS105" s="296"/>
      <c r="CT105" s="296"/>
      <c r="CU105" s="245"/>
      <c r="CV105" s="245"/>
      <c r="CW105" s="245"/>
      <c r="CX105" s="245"/>
      <c r="CY105" s="245"/>
      <c r="CZ105" s="245"/>
      <c r="DA105" s="245"/>
      <c r="DB105" s="245"/>
      <c r="DC105" s="245"/>
      <c r="DD105" s="267"/>
      <c r="DE105" s="267"/>
    </row>
    <row r="106" spans="1:127" s="268" customFormat="1" ht="48.75" customHeight="1" x14ac:dyDescent="0.2">
      <c r="A106" s="832"/>
      <c r="B106" s="825"/>
      <c r="C106" s="825"/>
      <c r="D106" s="836" t="s">
        <v>22</v>
      </c>
      <c r="E106" s="834" t="s">
        <v>23</v>
      </c>
      <c r="F106" s="835"/>
      <c r="G106" s="835"/>
      <c r="H106" s="835"/>
      <c r="I106" s="835"/>
      <c r="J106" s="835"/>
      <c r="K106" s="835"/>
      <c r="L106" s="835"/>
      <c r="M106" s="835"/>
      <c r="N106" s="835"/>
      <c r="O106" s="835"/>
      <c r="P106" s="835"/>
      <c r="Q106" s="838"/>
      <c r="R106" s="825"/>
      <c r="S106" s="836" t="s">
        <v>22</v>
      </c>
      <c r="T106" s="834" t="s">
        <v>23</v>
      </c>
      <c r="U106" s="835"/>
      <c r="V106" s="835"/>
      <c r="W106" s="835"/>
      <c r="X106" s="835"/>
      <c r="Y106" s="835"/>
      <c r="Z106" s="835"/>
      <c r="AA106" s="835"/>
      <c r="AB106" s="835"/>
      <c r="AC106" s="835"/>
      <c r="AD106" s="835"/>
      <c r="AE106" s="838"/>
      <c r="AF106" s="836" t="s">
        <v>22</v>
      </c>
      <c r="AG106" s="834" t="s">
        <v>23</v>
      </c>
      <c r="AH106" s="835"/>
      <c r="AI106" s="835"/>
      <c r="AJ106" s="835"/>
      <c r="AK106" s="835"/>
      <c r="AL106" s="835"/>
      <c r="AM106" s="835"/>
      <c r="AN106" s="835"/>
      <c r="AO106" s="835"/>
      <c r="AP106" s="835"/>
      <c r="AQ106" s="835"/>
      <c r="AR106" s="835"/>
      <c r="AS106" s="838"/>
      <c r="AT106" s="864"/>
      <c r="AU106" s="865"/>
      <c r="AV106" s="865"/>
      <c r="AW106" s="865"/>
      <c r="AX106" s="865"/>
      <c r="AY106" s="865"/>
      <c r="AZ106" s="865"/>
      <c r="BA106" s="865"/>
      <c r="BB106" s="865"/>
      <c r="BC106" s="865"/>
      <c r="BD106" s="865"/>
      <c r="BE106" s="865"/>
      <c r="BF106" s="866"/>
      <c r="BG106" s="825"/>
      <c r="BH106" s="825"/>
      <c r="BI106" s="845"/>
      <c r="BJ106" s="243"/>
      <c r="BK106" s="477"/>
      <c r="BL106" s="245"/>
      <c r="BM106" s="245"/>
      <c r="BN106" s="296"/>
      <c r="BO106" s="438"/>
      <c r="BP106" s="296"/>
      <c r="BQ106" s="296"/>
      <c r="BR106" s="296"/>
      <c r="BS106" s="438"/>
      <c r="BT106" s="296"/>
      <c r="BU106" s="296"/>
      <c r="BV106" s="296"/>
      <c r="BW106" s="438"/>
      <c r="BX106" s="296"/>
      <c r="BY106" s="296"/>
      <c r="BZ106" s="296"/>
      <c r="CA106" s="438"/>
      <c r="CB106" s="296"/>
      <c r="CC106" s="296"/>
      <c r="CD106" s="296"/>
      <c r="CE106" s="438"/>
      <c r="CF106" s="296"/>
      <c r="CG106" s="296"/>
      <c r="CH106" s="296"/>
      <c r="CI106" s="438"/>
      <c r="CJ106" s="296"/>
      <c r="CK106" s="296"/>
      <c r="CL106" s="296"/>
      <c r="CM106" s="438"/>
      <c r="CN106" s="296"/>
      <c r="CO106" s="296"/>
      <c r="CP106" s="296"/>
      <c r="CQ106" s="438"/>
      <c r="CR106" s="296"/>
      <c r="CS106" s="296"/>
      <c r="CT106" s="296"/>
      <c r="CU106" s="245"/>
      <c r="CV106" s="245"/>
      <c r="CW106" s="245"/>
      <c r="CX106" s="245"/>
      <c r="CY106" s="245"/>
      <c r="CZ106" s="245"/>
      <c r="DA106" s="245"/>
      <c r="DB106" s="245"/>
      <c r="DC106" s="245"/>
      <c r="DD106" s="267"/>
      <c r="DE106" s="267"/>
    </row>
    <row r="107" spans="1:127" s="271" customFormat="1" ht="28.5" customHeight="1" x14ac:dyDescent="0.2">
      <c r="A107" s="833"/>
      <c r="B107" s="826"/>
      <c r="C107" s="826"/>
      <c r="D107" s="867"/>
      <c r="E107" s="269">
        <v>1</v>
      </c>
      <c r="F107" s="269">
        <v>2</v>
      </c>
      <c r="G107" s="418">
        <v>3</v>
      </c>
      <c r="H107" s="269">
        <v>4</v>
      </c>
      <c r="I107" s="486">
        <v>5</v>
      </c>
      <c r="J107" s="486">
        <v>6</v>
      </c>
      <c r="K107" s="269">
        <v>7</v>
      </c>
      <c r="L107" s="269">
        <v>8</v>
      </c>
      <c r="M107" s="269">
        <v>9</v>
      </c>
      <c r="N107" s="269">
        <v>10</v>
      </c>
      <c r="O107" s="269">
        <v>11</v>
      </c>
      <c r="P107" s="269">
        <v>12</v>
      </c>
      <c r="Q107" s="269" t="s">
        <v>25</v>
      </c>
      <c r="R107" s="871"/>
      <c r="S107" s="867"/>
      <c r="T107" s="269">
        <v>1</v>
      </c>
      <c r="U107" s="269">
        <v>2</v>
      </c>
      <c r="V107" s="269">
        <v>3</v>
      </c>
      <c r="W107" s="269">
        <v>4</v>
      </c>
      <c r="X107" s="269">
        <v>5</v>
      </c>
      <c r="Y107" s="269">
        <v>6</v>
      </c>
      <c r="Z107" s="269">
        <v>7</v>
      </c>
      <c r="AA107" s="269">
        <v>8</v>
      </c>
      <c r="AB107" s="269">
        <v>9</v>
      </c>
      <c r="AC107" s="269">
        <v>10</v>
      </c>
      <c r="AD107" s="269">
        <v>11</v>
      </c>
      <c r="AE107" s="269">
        <v>12</v>
      </c>
      <c r="AF107" s="837"/>
      <c r="AG107" s="269">
        <v>1</v>
      </c>
      <c r="AH107" s="269">
        <v>2</v>
      </c>
      <c r="AI107" s="269">
        <v>3</v>
      </c>
      <c r="AJ107" s="269">
        <v>4</v>
      </c>
      <c r="AK107" s="448">
        <v>5</v>
      </c>
      <c r="AL107" s="269">
        <v>6</v>
      </c>
      <c r="AM107" s="269">
        <v>7</v>
      </c>
      <c r="AN107" s="269">
        <v>8</v>
      </c>
      <c r="AO107" s="269">
        <v>9</v>
      </c>
      <c r="AP107" s="269">
        <v>10</v>
      </c>
      <c r="AQ107" s="269">
        <v>11</v>
      </c>
      <c r="AR107" s="269">
        <v>12</v>
      </c>
      <c r="AS107" s="269" t="s">
        <v>16</v>
      </c>
      <c r="AT107" s="270">
        <v>1</v>
      </c>
      <c r="AU107" s="270">
        <v>2</v>
      </c>
      <c r="AV107" s="270">
        <v>3</v>
      </c>
      <c r="AW107" s="270">
        <v>4</v>
      </c>
      <c r="AX107" s="270">
        <v>5</v>
      </c>
      <c r="AY107" s="270">
        <v>6</v>
      </c>
      <c r="AZ107" s="270">
        <v>7</v>
      </c>
      <c r="BA107" s="270">
        <v>8</v>
      </c>
      <c r="BB107" s="270">
        <v>9</v>
      </c>
      <c r="BC107" s="270">
        <v>10</v>
      </c>
      <c r="BD107" s="270">
        <v>11</v>
      </c>
      <c r="BE107" s="270">
        <v>12</v>
      </c>
      <c r="BF107" s="269" t="s">
        <v>16</v>
      </c>
      <c r="BG107" s="826"/>
      <c r="BH107" s="826"/>
      <c r="BI107" s="846"/>
      <c r="BK107" s="478"/>
      <c r="BL107" s="416"/>
      <c r="BM107" s="416"/>
      <c r="BN107" s="433"/>
      <c r="BO107" s="441"/>
      <c r="BP107" s="433"/>
      <c r="BQ107" s="433"/>
      <c r="BR107" s="433"/>
      <c r="BS107" s="441"/>
      <c r="BT107" s="433"/>
      <c r="BU107" s="433"/>
      <c r="BV107" s="433"/>
      <c r="BW107" s="441"/>
      <c r="BX107" s="433"/>
      <c r="BY107" s="433"/>
      <c r="BZ107" s="433"/>
      <c r="CA107" s="441"/>
      <c r="CB107" s="433"/>
      <c r="CC107" s="433"/>
      <c r="CD107" s="433"/>
      <c r="CE107" s="441"/>
      <c r="CF107" s="433"/>
      <c r="CG107" s="433"/>
      <c r="CH107" s="433"/>
      <c r="CI107" s="441"/>
      <c r="CJ107" s="433"/>
      <c r="CK107" s="433"/>
      <c r="CL107" s="433"/>
      <c r="CM107" s="441"/>
      <c r="CN107" s="433"/>
      <c r="CO107" s="433"/>
      <c r="CP107" s="433"/>
      <c r="CQ107" s="441"/>
      <c r="CR107" s="433"/>
      <c r="CS107" s="433"/>
      <c r="CT107" s="433"/>
      <c r="CU107" s="416"/>
      <c r="CV107" s="416"/>
      <c r="CW107" s="416"/>
      <c r="CX107" s="416"/>
      <c r="CY107" s="416"/>
      <c r="CZ107" s="416"/>
      <c r="DA107" s="416"/>
      <c r="DB107" s="416"/>
      <c r="DC107" s="416"/>
      <c r="DD107" s="416"/>
      <c r="DE107" s="416"/>
    </row>
    <row r="108" spans="1:127" s="310" customFormat="1" ht="24.75" customHeight="1" x14ac:dyDescent="0.2">
      <c r="A108" s="298"/>
      <c r="B108" s="519" t="s">
        <v>232</v>
      </c>
      <c r="C108" s="521" t="s">
        <v>179</v>
      </c>
      <c r="D108" s="255">
        <v>1</v>
      </c>
      <c r="E108" s="255"/>
      <c r="F108" s="255">
        <v>1</v>
      </c>
      <c r="G108" s="420"/>
      <c r="H108" s="301"/>
      <c r="I108" s="488"/>
      <c r="J108" s="488"/>
      <c r="K108" s="301"/>
      <c r="L108" s="301"/>
      <c r="M108" s="301"/>
      <c r="N108" s="301"/>
      <c r="O108" s="301"/>
      <c r="P108" s="301"/>
      <c r="Q108" s="533">
        <f t="shared" ref="Q108" si="485">SUM(E108:P108)</f>
        <v>1</v>
      </c>
      <c r="R108" s="159" t="s">
        <v>31</v>
      </c>
      <c r="S108" s="520">
        <v>5285508</v>
      </c>
      <c r="T108" s="258"/>
      <c r="U108" s="258">
        <v>4600000</v>
      </c>
      <c r="V108" s="258"/>
      <c r="W108" s="258"/>
      <c r="X108" s="303"/>
      <c r="Y108" s="303"/>
      <c r="Z108" s="303"/>
      <c r="AA108" s="303"/>
      <c r="AB108" s="303"/>
      <c r="AC108" s="303"/>
      <c r="AD108" s="303"/>
      <c r="AE108" s="303"/>
      <c r="AF108" s="275">
        <f t="shared" ref="AF108:AF110" si="486">SUM(Q108*S108)</f>
        <v>5285508</v>
      </c>
      <c r="AG108" s="276">
        <f t="shared" ref="AG108" si="487">T108*E108</f>
        <v>0</v>
      </c>
      <c r="AH108" s="276">
        <f>U108*F108</f>
        <v>4600000</v>
      </c>
      <c r="AI108" s="276">
        <f t="shared" ref="AI108" si="488">V108*G108</f>
        <v>0</v>
      </c>
      <c r="AJ108" s="276">
        <f t="shared" ref="AJ108" si="489">W108*H108</f>
        <v>0</v>
      </c>
      <c r="AK108" s="424">
        <f t="shared" ref="AK108" si="490">X108*I108</f>
        <v>0</v>
      </c>
      <c r="AL108" s="276">
        <f t="shared" ref="AL108" si="491">Y108*J108</f>
        <v>0</v>
      </c>
      <c r="AM108" s="276">
        <f t="shared" ref="AM108" si="492">Z108*K108</f>
        <v>0</v>
      </c>
      <c r="AN108" s="276">
        <f t="shared" ref="AN108" si="493">AA108*L108</f>
        <v>0</v>
      </c>
      <c r="AO108" s="276">
        <f t="shared" ref="AO108" si="494">AB108*M108</f>
        <v>0</v>
      </c>
      <c r="AP108" s="276">
        <f t="shared" ref="AP108" si="495">AC108*N108</f>
        <v>0</v>
      </c>
      <c r="AQ108" s="276">
        <f t="shared" ref="AQ108" si="496">AD108*O108</f>
        <v>0</v>
      </c>
      <c r="AR108" s="276">
        <f t="shared" ref="AR108" si="497">AE108*P108</f>
        <v>0</v>
      </c>
      <c r="AS108" s="277">
        <f>SUM(AG108:AR108)</f>
        <v>4600000</v>
      </c>
      <c r="AT108" s="424">
        <f t="shared" ref="AT108:AT110" si="498">SUM(AG108*14%)</f>
        <v>0</v>
      </c>
      <c r="AU108" s="424">
        <f>SUM(AH108*14%)</f>
        <v>644000.00000000012</v>
      </c>
      <c r="AV108" s="424">
        <f t="shared" ref="AV108:AV110" si="499">SUM(AI108*14%)</f>
        <v>0</v>
      </c>
      <c r="AW108" s="276"/>
      <c r="AX108" s="276"/>
      <c r="AY108" s="276"/>
      <c r="AZ108" s="276"/>
      <c r="BA108" s="276"/>
      <c r="BB108" s="276"/>
      <c r="BC108" s="276"/>
      <c r="BD108" s="276"/>
      <c r="BE108" s="276"/>
      <c r="BF108" s="304">
        <f>SUM(AT108:BE108)</f>
        <v>644000.00000000012</v>
      </c>
      <c r="BG108" s="305">
        <f>AF108-AS108-BF108</f>
        <v>41507.999999999884</v>
      </c>
      <c r="BH108" s="306">
        <f>S108*D108</f>
        <v>5285508</v>
      </c>
      <c r="BI108" s="307">
        <f>BH108-AS108-BF108</f>
        <v>41507.999999999884</v>
      </c>
      <c r="BJ108" s="281">
        <f>SUM(Q108/D108)</f>
        <v>1</v>
      </c>
      <c r="BK108" s="479"/>
      <c r="BL108" s="308"/>
      <c r="BM108" s="309"/>
      <c r="BN108" s="308"/>
      <c r="BO108" s="442"/>
      <c r="BP108" s="308"/>
      <c r="BQ108" s="308"/>
      <c r="BR108" s="308"/>
      <c r="BS108" s="442"/>
      <c r="BT108" s="308"/>
      <c r="BU108" s="308"/>
      <c r="BV108" s="308"/>
      <c r="BW108" s="442"/>
      <c r="BX108" s="308"/>
      <c r="BY108" s="308"/>
      <c r="BZ108" s="308"/>
      <c r="CA108" s="442"/>
      <c r="CB108" s="308"/>
      <c r="CC108" s="308"/>
      <c r="CD108" s="308"/>
      <c r="CE108" s="442"/>
      <c r="CF108" s="308"/>
      <c r="CG108" s="308"/>
      <c r="CH108" s="308"/>
      <c r="CI108" s="442"/>
      <c r="CJ108" s="308"/>
      <c r="CK108" s="308"/>
      <c r="CL108" s="308"/>
      <c r="CM108" s="442"/>
      <c r="CN108" s="308"/>
      <c r="CO108" s="308"/>
      <c r="CP108" s="308"/>
      <c r="CQ108" s="442"/>
      <c r="CR108" s="308"/>
      <c r="CS108" s="308"/>
      <c r="CT108" s="308"/>
      <c r="CU108" s="309"/>
      <c r="CV108" s="309"/>
      <c r="CW108" s="309"/>
      <c r="CX108" s="309"/>
      <c r="CY108" s="309"/>
      <c r="CZ108" s="309"/>
      <c r="DA108" s="309"/>
      <c r="DB108" s="309"/>
      <c r="DC108" s="309"/>
      <c r="DD108" s="309"/>
      <c r="DE108" s="309"/>
    </row>
    <row r="109" spans="1:127" s="310" customFormat="1" ht="24.75" customHeight="1" x14ac:dyDescent="0.2">
      <c r="A109" s="298"/>
      <c r="B109" s="519" t="s">
        <v>231</v>
      </c>
      <c r="C109" s="521" t="s">
        <v>179</v>
      </c>
      <c r="D109" s="255">
        <v>10</v>
      </c>
      <c r="E109" s="255">
        <v>10</v>
      </c>
      <c r="F109" s="255"/>
      <c r="G109" s="420"/>
      <c r="H109" s="301"/>
      <c r="I109" s="301"/>
      <c r="J109" s="301"/>
      <c r="K109" s="301"/>
      <c r="L109" s="301"/>
      <c r="M109" s="301"/>
      <c r="N109" s="301"/>
      <c r="O109" s="301"/>
      <c r="P109" s="301"/>
      <c r="Q109" s="533">
        <f>SUM(E109:P109)</f>
        <v>10</v>
      </c>
      <c r="R109" s="159" t="s">
        <v>31</v>
      </c>
      <c r="S109" s="164">
        <v>627000</v>
      </c>
      <c r="T109" s="258">
        <v>550000</v>
      </c>
      <c r="U109" s="258"/>
      <c r="V109" s="258"/>
      <c r="W109" s="258"/>
      <c r="X109" s="460"/>
      <c r="Y109" s="460"/>
      <c r="Z109" s="460"/>
      <c r="AA109" s="460"/>
      <c r="AB109" s="460"/>
      <c r="AC109" s="460"/>
      <c r="AD109" s="460"/>
      <c r="AE109" s="460"/>
      <c r="AF109" s="275">
        <f t="shared" si="486"/>
        <v>6270000</v>
      </c>
      <c r="AG109" s="424">
        <f t="shared" ref="AG109:AG110" si="500">T109*E109</f>
        <v>5500000</v>
      </c>
      <c r="AH109" s="424">
        <f t="shared" ref="AH109:AH110" si="501">U109*F109</f>
        <v>0</v>
      </c>
      <c r="AI109" s="424">
        <f t="shared" ref="AI109:AI110" si="502">V109*G109</f>
        <v>0</v>
      </c>
      <c r="AJ109" s="424">
        <f t="shared" ref="AJ109:AJ110" si="503">W109*H109</f>
        <v>0</v>
      </c>
      <c r="AK109" s="424">
        <f t="shared" ref="AK109:AK110" si="504">X109*I109</f>
        <v>0</v>
      </c>
      <c r="AL109" s="424">
        <f t="shared" ref="AL109:AL110" si="505">Y109*J109</f>
        <v>0</v>
      </c>
      <c r="AM109" s="424">
        <f t="shared" ref="AM109:AM110" si="506">Z109*K109</f>
        <v>0</v>
      </c>
      <c r="AN109" s="424">
        <f t="shared" ref="AN109:AN110" si="507">AA109*L109</f>
        <v>0</v>
      </c>
      <c r="AO109" s="424">
        <f t="shared" ref="AO109:AO110" si="508">AB109*M109</f>
        <v>0</v>
      </c>
      <c r="AP109" s="424">
        <f t="shared" ref="AP109:AP110" si="509">AC109*N109</f>
        <v>0</v>
      </c>
      <c r="AQ109" s="424">
        <f t="shared" ref="AQ109:AQ110" si="510">AD109*O109</f>
        <v>0</v>
      </c>
      <c r="AR109" s="424">
        <f t="shared" ref="AR109:AR110" si="511">AE109*P109</f>
        <v>0</v>
      </c>
      <c r="AS109" s="425">
        <f>SUM(AG109:AR109)</f>
        <v>5500000</v>
      </c>
      <c r="AT109" s="424">
        <f t="shared" si="498"/>
        <v>770000.00000000012</v>
      </c>
      <c r="AU109" s="424">
        <f t="shared" ref="AU109:AU110" si="512">SUM(AH109*14%)</f>
        <v>0</v>
      </c>
      <c r="AV109" s="424">
        <f t="shared" si="499"/>
        <v>0</v>
      </c>
      <c r="AW109" s="424"/>
      <c r="AX109" s="424"/>
      <c r="AY109" s="424"/>
      <c r="AZ109" s="424"/>
      <c r="BA109" s="424"/>
      <c r="BB109" s="424"/>
      <c r="BC109" s="424"/>
      <c r="BD109" s="424"/>
      <c r="BE109" s="424"/>
      <c r="BF109" s="350">
        <f>SUM(AT109:BE109)</f>
        <v>770000.00000000012</v>
      </c>
      <c r="BG109" s="305">
        <f>AF109-AS109-BF109</f>
        <v>0</v>
      </c>
      <c r="BH109" s="306">
        <f>S109*D109</f>
        <v>6270000</v>
      </c>
      <c r="BI109" s="307">
        <f>BH109-AS109-BF109</f>
        <v>0</v>
      </c>
      <c r="BJ109" s="281">
        <f>SUM(Q109/D109)</f>
        <v>1</v>
      </c>
      <c r="BK109" s="479"/>
      <c r="BL109" s="308"/>
      <c r="BM109" s="309"/>
      <c r="BN109" s="308"/>
      <c r="BO109" s="442"/>
      <c r="BP109" s="308"/>
      <c r="BQ109" s="308"/>
      <c r="BR109" s="308"/>
      <c r="BS109" s="442"/>
      <c r="BT109" s="308"/>
      <c r="BU109" s="308"/>
      <c r="BV109" s="308"/>
      <c r="BW109" s="442"/>
      <c r="BX109" s="308"/>
      <c r="BY109" s="308"/>
      <c r="BZ109" s="308"/>
      <c r="CA109" s="442"/>
      <c r="CB109" s="308"/>
      <c r="CC109" s="308"/>
      <c r="CD109" s="308"/>
      <c r="CE109" s="442"/>
      <c r="CF109" s="308"/>
      <c r="CG109" s="308"/>
      <c r="CH109" s="308"/>
      <c r="CI109" s="442"/>
      <c r="CJ109" s="308"/>
      <c r="CK109" s="308"/>
      <c r="CL109" s="308"/>
      <c r="CM109" s="442"/>
      <c r="CN109" s="308"/>
      <c r="CO109" s="308"/>
      <c r="CP109" s="308"/>
      <c r="CQ109" s="442"/>
      <c r="CR109" s="308"/>
      <c r="CS109" s="308"/>
      <c r="CT109" s="308"/>
      <c r="CU109" s="309"/>
      <c r="CV109" s="309"/>
      <c r="CW109" s="309"/>
      <c r="CX109" s="309"/>
      <c r="CY109" s="309"/>
      <c r="CZ109" s="309"/>
      <c r="DA109" s="309"/>
      <c r="DB109" s="309"/>
      <c r="DC109" s="309"/>
      <c r="DD109" s="309"/>
      <c r="DE109" s="309"/>
    </row>
    <row r="110" spans="1:127" s="310" customFormat="1" ht="24.75" customHeight="1" thickBot="1" x14ac:dyDescent="0.25">
      <c r="A110" s="298"/>
      <c r="B110" s="519"/>
      <c r="C110" s="521"/>
      <c r="D110" s="255"/>
      <c r="E110" s="255"/>
      <c r="F110" s="255"/>
      <c r="G110" s="420"/>
      <c r="H110" s="301"/>
      <c r="I110" s="488"/>
      <c r="J110" s="488"/>
      <c r="K110" s="301"/>
      <c r="L110" s="301"/>
      <c r="M110" s="301"/>
      <c r="N110" s="301"/>
      <c r="O110" s="301"/>
      <c r="P110" s="301"/>
      <c r="Q110" s="533">
        <f t="shared" ref="Q110" si="513">SUM(E110:P110)</f>
        <v>0</v>
      </c>
      <c r="R110" s="159"/>
      <c r="S110" s="258"/>
      <c r="T110" s="258"/>
      <c r="U110" s="258"/>
      <c r="V110" s="258"/>
      <c r="W110" s="258"/>
      <c r="X110" s="303"/>
      <c r="Y110" s="303"/>
      <c r="Z110" s="303"/>
      <c r="AA110" s="303"/>
      <c r="AB110" s="303"/>
      <c r="AC110" s="303"/>
      <c r="AD110" s="303"/>
      <c r="AE110" s="303"/>
      <c r="AF110" s="275">
        <f t="shared" si="486"/>
        <v>0</v>
      </c>
      <c r="AG110" s="276">
        <f t="shared" si="500"/>
        <v>0</v>
      </c>
      <c r="AH110" s="276">
        <f t="shared" si="501"/>
        <v>0</v>
      </c>
      <c r="AI110" s="276">
        <f t="shared" si="502"/>
        <v>0</v>
      </c>
      <c r="AJ110" s="276">
        <f t="shared" si="503"/>
        <v>0</v>
      </c>
      <c r="AK110" s="424">
        <f t="shared" si="504"/>
        <v>0</v>
      </c>
      <c r="AL110" s="276">
        <f t="shared" si="505"/>
        <v>0</v>
      </c>
      <c r="AM110" s="276">
        <f t="shared" si="506"/>
        <v>0</v>
      </c>
      <c r="AN110" s="276">
        <f t="shared" si="507"/>
        <v>0</v>
      </c>
      <c r="AO110" s="276">
        <f t="shared" si="508"/>
        <v>0</v>
      </c>
      <c r="AP110" s="276">
        <f t="shared" si="509"/>
        <v>0</v>
      </c>
      <c r="AQ110" s="276">
        <f t="shared" si="510"/>
        <v>0</v>
      </c>
      <c r="AR110" s="276">
        <f t="shared" si="511"/>
        <v>0</v>
      </c>
      <c r="AS110" s="277">
        <f>SUM(AG110:AR110)</f>
        <v>0</v>
      </c>
      <c r="AT110" s="424">
        <f t="shared" si="498"/>
        <v>0</v>
      </c>
      <c r="AU110" s="424">
        <f t="shared" si="512"/>
        <v>0</v>
      </c>
      <c r="AV110" s="424">
        <f t="shared" si="499"/>
        <v>0</v>
      </c>
      <c r="AW110" s="276"/>
      <c r="AX110" s="276"/>
      <c r="AY110" s="276"/>
      <c r="AZ110" s="276"/>
      <c r="BA110" s="276"/>
      <c r="BB110" s="276"/>
      <c r="BC110" s="276"/>
      <c r="BD110" s="276"/>
      <c r="BE110" s="276"/>
      <c r="BF110" s="304">
        <f>SUM(AT110:BE110)</f>
        <v>0</v>
      </c>
      <c r="BG110" s="305">
        <f>AF110-AS110-BF110</f>
        <v>0</v>
      </c>
      <c r="BH110" s="306">
        <f>S110*D110</f>
        <v>0</v>
      </c>
      <c r="BI110" s="307">
        <f>BH110-AS110-BF110</f>
        <v>0</v>
      </c>
      <c r="BJ110" s="281"/>
      <c r="BK110" s="479"/>
      <c r="BL110" s="308"/>
      <c r="BM110" s="309"/>
      <c r="BN110" s="308"/>
      <c r="BO110" s="442"/>
      <c r="BP110" s="308"/>
      <c r="BQ110" s="308"/>
      <c r="BR110" s="308"/>
      <c r="BS110" s="442"/>
      <c r="BT110" s="308"/>
      <c r="BU110" s="308"/>
      <c r="BV110" s="308"/>
      <c r="BW110" s="442"/>
      <c r="BX110" s="308"/>
      <c r="BY110" s="308"/>
      <c r="BZ110" s="308"/>
      <c r="CA110" s="442"/>
      <c r="CB110" s="308"/>
      <c r="CC110" s="308"/>
      <c r="CD110" s="308"/>
      <c r="CE110" s="442"/>
      <c r="CF110" s="308"/>
      <c r="CG110" s="308"/>
      <c r="CH110" s="308"/>
      <c r="CI110" s="442"/>
      <c r="CJ110" s="308"/>
      <c r="CK110" s="308"/>
      <c r="CL110" s="308"/>
      <c r="CM110" s="442"/>
      <c r="CN110" s="308"/>
      <c r="CO110" s="308"/>
      <c r="CP110" s="308"/>
      <c r="CQ110" s="442"/>
      <c r="CR110" s="308"/>
      <c r="CS110" s="308"/>
      <c r="CT110" s="308"/>
      <c r="CU110" s="309"/>
      <c r="CV110" s="309"/>
      <c r="CW110" s="309"/>
      <c r="CX110" s="309"/>
      <c r="CY110" s="309"/>
      <c r="CZ110" s="309"/>
      <c r="DA110" s="309"/>
      <c r="DB110" s="309"/>
      <c r="DC110" s="309"/>
      <c r="DD110" s="309"/>
      <c r="DE110" s="309"/>
    </row>
    <row r="111" spans="1:127" s="286" customFormat="1" ht="24.75" customHeight="1" thickBot="1" x14ac:dyDescent="0.25">
      <c r="A111" s="314"/>
      <c r="B111" s="315" t="s">
        <v>5</v>
      </c>
      <c r="C111" s="315"/>
      <c r="D111" s="316"/>
      <c r="E111" s="317"/>
      <c r="F111" s="317"/>
      <c r="G111" s="421"/>
      <c r="H111" s="317"/>
      <c r="I111" s="489"/>
      <c r="J111" s="489"/>
      <c r="K111" s="317"/>
      <c r="L111" s="317"/>
      <c r="M111" s="317"/>
      <c r="N111" s="317"/>
      <c r="O111" s="317"/>
      <c r="P111" s="317"/>
      <c r="Q111" s="318"/>
      <c r="R111" s="319"/>
      <c r="S111" s="320"/>
      <c r="T111" s="321"/>
      <c r="U111" s="321"/>
      <c r="V111" s="321"/>
      <c r="W111" s="321"/>
      <c r="X111" s="321"/>
      <c r="Y111" s="321"/>
      <c r="Z111" s="321"/>
      <c r="AA111" s="321"/>
      <c r="AB111" s="321"/>
      <c r="AC111" s="321"/>
      <c r="AD111" s="321"/>
      <c r="AE111" s="321"/>
      <c r="AF111" s="275">
        <f>SUM(AF108:AF110)</f>
        <v>11555508</v>
      </c>
      <c r="AG111" s="322">
        <f>SUM(AG108:AG110)</f>
        <v>5500000</v>
      </c>
      <c r="AH111" s="322">
        <f t="shared" ref="AH111:AS111" si="514">SUM(AH108:AH110)</f>
        <v>4600000</v>
      </c>
      <c r="AI111" s="322">
        <f t="shared" si="514"/>
        <v>0</v>
      </c>
      <c r="AJ111" s="322">
        <f t="shared" si="514"/>
        <v>0</v>
      </c>
      <c r="AK111" s="322">
        <f t="shared" si="514"/>
        <v>0</v>
      </c>
      <c r="AL111" s="322">
        <f t="shared" si="514"/>
        <v>0</v>
      </c>
      <c r="AM111" s="322">
        <f t="shared" si="514"/>
        <v>0</v>
      </c>
      <c r="AN111" s="322">
        <f t="shared" si="514"/>
        <v>0</v>
      </c>
      <c r="AO111" s="322">
        <f t="shared" si="514"/>
        <v>0</v>
      </c>
      <c r="AP111" s="322">
        <f t="shared" si="514"/>
        <v>0</v>
      </c>
      <c r="AQ111" s="322">
        <f t="shared" si="514"/>
        <v>0</v>
      </c>
      <c r="AR111" s="322">
        <f t="shared" si="514"/>
        <v>0</v>
      </c>
      <c r="AS111" s="322">
        <f t="shared" si="514"/>
        <v>10100000</v>
      </c>
      <c r="AT111" s="322">
        <f>SUM(AT108:AT110)</f>
        <v>770000.00000000012</v>
      </c>
      <c r="AU111" s="322">
        <f t="shared" ref="AU111:BF111" si="515">SUM(AU108:AU110)</f>
        <v>644000.00000000012</v>
      </c>
      <c r="AV111" s="322">
        <f t="shared" si="515"/>
        <v>0</v>
      </c>
      <c r="AW111" s="322">
        <f t="shared" si="515"/>
        <v>0</v>
      </c>
      <c r="AX111" s="322">
        <f t="shared" si="515"/>
        <v>0</v>
      </c>
      <c r="AY111" s="322">
        <f t="shared" si="515"/>
        <v>0</v>
      </c>
      <c r="AZ111" s="322">
        <f t="shared" si="515"/>
        <v>0</v>
      </c>
      <c r="BA111" s="322">
        <f t="shared" si="515"/>
        <v>0</v>
      </c>
      <c r="BB111" s="322">
        <f t="shared" si="515"/>
        <v>0</v>
      </c>
      <c r="BC111" s="322">
        <f t="shared" si="515"/>
        <v>0</v>
      </c>
      <c r="BD111" s="322">
        <f t="shared" si="515"/>
        <v>0</v>
      </c>
      <c r="BE111" s="322">
        <f t="shared" si="515"/>
        <v>0</v>
      </c>
      <c r="BF111" s="322">
        <f t="shared" si="515"/>
        <v>1414000.0000000002</v>
      </c>
      <c r="BG111" s="549">
        <f>AF111-AS111-BF111</f>
        <v>41507.999999999767</v>
      </c>
      <c r="BH111" s="322">
        <f>SUM(BH108:BH110)</f>
        <v>11555508</v>
      </c>
      <c r="BI111" s="322">
        <f>SUM(BI108:BI110)</f>
        <v>41507.999999999884</v>
      </c>
      <c r="BJ111" s="283">
        <f>SUM(BJ108:BJ110)/2</f>
        <v>1</v>
      </c>
      <c r="BK111" s="480"/>
      <c r="BL111" s="324"/>
      <c r="BM111" s="325"/>
      <c r="BN111" s="324"/>
      <c r="BO111" s="444"/>
      <c r="BP111" s="324"/>
      <c r="BQ111" s="324"/>
      <c r="BR111" s="324"/>
      <c r="BS111" s="444"/>
      <c r="BT111" s="324"/>
      <c r="BU111" s="324"/>
      <c r="BV111" s="324"/>
      <c r="BW111" s="444"/>
      <c r="BX111" s="324"/>
      <c r="BY111" s="324"/>
      <c r="BZ111" s="324"/>
      <c r="CA111" s="444"/>
      <c r="CB111" s="324"/>
      <c r="CC111" s="324"/>
      <c r="CD111" s="324"/>
      <c r="CE111" s="444"/>
      <c r="CF111" s="324"/>
      <c r="CG111" s="324"/>
      <c r="CH111" s="324"/>
      <c r="CI111" s="444"/>
      <c r="CJ111" s="324"/>
      <c r="CK111" s="324"/>
      <c r="CL111" s="324"/>
      <c r="CM111" s="444"/>
      <c r="CN111" s="324"/>
      <c r="CO111" s="324"/>
      <c r="CP111" s="324"/>
      <c r="CQ111" s="444"/>
      <c r="CR111" s="324"/>
      <c r="CS111" s="324"/>
      <c r="CT111" s="324"/>
      <c r="CU111" s="325"/>
      <c r="CV111" s="325"/>
      <c r="CW111" s="325"/>
      <c r="CX111" s="325"/>
      <c r="CY111" s="325"/>
      <c r="CZ111" s="325"/>
      <c r="DA111" s="325"/>
      <c r="DB111" s="325"/>
      <c r="DC111" s="325"/>
      <c r="DD111" s="325"/>
      <c r="DE111" s="325"/>
    </row>
    <row r="112" spans="1:127" s="265" customFormat="1" ht="24.75" customHeight="1" x14ac:dyDescent="0.2">
      <c r="A112" s="287"/>
      <c r="D112" s="287"/>
      <c r="E112" s="287"/>
      <c r="F112" s="287"/>
      <c r="G112" s="419"/>
      <c r="H112" s="287"/>
      <c r="I112" s="487"/>
      <c r="J112" s="487"/>
      <c r="K112" s="287"/>
      <c r="L112" s="287"/>
      <c r="M112" s="287"/>
      <c r="N112" s="287"/>
      <c r="O112" s="287"/>
      <c r="P112" s="287"/>
      <c r="Q112" s="287"/>
      <c r="R112" s="287"/>
      <c r="AS112" s="295"/>
      <c r="BF112" s="326">
        <f>SUM(AS111+BF111)</f>
        <v>11514000</v>
      </c>
      <c r="BG112" s="288">
        <f>AF111-AS111-BF111</f>
        <v>41507.999999999767</v>
      </c>
      <c r="BH112" s="327">
        <f>SUM(BI111+AS111+BF111)</f>
        <v>11555508</v>
      </c>
      <c r="BI112" s="289">
        <f>SUM(BG111)</f>
        <v>41507.999999999767</v>
      </c>
      <c r="BJ112" s="284" t="s">
        <v>37</v>
      </c>
      <c r="BK112" s="481"/>
      <c r="BL112" s="262"/>
      <c r="BM112" s="263"/>
      <c r="BN112" s="430"/>
      <c r="BO112" s="437"/>
      <c r="BP112" s="430"/>
      <c r="BQ112" s="430"/>
      <c r="BR112" s="430"/>
      <c r="BS112" s="437"/>
      <c r="BT112" s="430"/>
      <c r="BU112" s="430"/>
      <c r="BV112" s="430"/>
      <c r="BW112" s="437"/>
      <c r="BX112" s="430"/>
      <c r="BY112" s="430"/>
      <c r="BZ112" s="430"/>
      <c r="CA112" s="437"/>
      <c r="CB112" s="430"/>
      <c r="CC112" s="430"/>
      <c r="CD112" s="430"/>
      <c r="CE112" s="437"/>
      <c r="CF112" s="430"/>
      <c r="CG112" s="430"/>
      <c r="CH112" s="430"/>
      <c r="CI112" s="437"/>
      <c r="CJ112" s="430"/>
      <c r="CK112" s="430"/>
      <c r="CL112" s="430"/>
      <c r="CM112" s="437"/>
      <c r="CN112" s="430"/>
      <c r="CO112" s="430"/>
      <c r="CP112" s="430"/>
      <c r="CQ112" s="437"/>
      <c r="CR112" s="430"/>
      <c r="CS112" s="430"/>
      <c r="CT112" s="430"/>
      <c r="CU112" s="263"/>
      <c r="CV112" s="263"/>
      <c r="CW112" s="263"/>
      <c r="CX112" s="263"/>
      <c r="CY112" s="263"/>
      <c r="CZ112" s="263"/>
      <c r="DA112" s="263"/>
      <c r="DB112" s="263"/>
      <c r="DC112" s="263"/>
      <c r="DD112" s="263"/>
      <c r="DE112" s="263"/>
      <c r="DF112" s="263"/>
    </row>
    <row r="113" spans="1:127" s="265" customFormat="1" ht="24.75" customHeight="1" x14ac:dyDescent="0.2">
      <c r="A113" s="287"/>
      <c r="D113" s="287"/>
      <c r="E113" s="287"/>
      <c r="F113" s="287"/>
      <c r="G113" s="419"/>
      <c r="H113" s="287"/>
      <c r="I113" s="487"/>
      <c r="J113" s="487"/>
      <c r="K113" s="287"/>
      <c r="L113" s="287"/>
      <c r="M113" s="287"/>
      <c r="N113" s="287"/>
      <c r="O113" s="287"/>
      <c r="P113" s="287"/>
      <c r="Q113" s="287"/>
      <c r="R113" s="287"/>
      <c r="AH113" s="408"/>
      <c r="AS113" s="284"/>
      <c r="AT113" s="409">
        <f>SUM(AG111+AT111)</f>
        <v>6270000</v>
      </c>
      <c r="AU113" s="409">
        <f t="shared" ref="AU113" si="516">SUM(AH111+AU111)</f>
        <v>5244000</v>
      </c>
      <c r="AV113" s="409">
        <f t="shared" ref="AV113" si="517">SUM(AI111+AV111)</f>
        <v>0</v>
      </c>
      <c r="AW113" s="409">
        <f t="shared" ref="AW113" si="518">SUM(AJ111+AW111)</f>
        <v>0</v>
      </c>
      <c r="AX113" s="409">
        <f t="shared" ref="AX113" si="519">SUM(AK111+AX111)</f>
        <v>0</v>
      </c>
      <c r="AY113" s="409">
        <f t="shared" ref="AY113" si="520">SUM(AL111+AY111)</f>
        <v>0</v>
      </c>
      <c r="AZ113" s="409">
        <f t="shared" ref="AZ113" si="521">SUM(AM111+AZ111)</f>
        <v>0</v>
      </c>
      <c r="BA113" s="409">
        <f t="shared" ref="BA113" si="522">SUM(AN111+BA111)</f>
        <v>0</v>
      </c>
      <c r="BB113" s="409">
        <f t="shared" ref="BB113" si="523">SUM(AO111+BB111)</f>
        <v>0</v>
      </c>
      <c r="BC113" s="409">
        <f t="shared" ref="BC113" si="524">SUM(AP111+BC111)</f>
        <v>0</v>
      </c>
      <c r="BD113" s="409">
        <f t="shared" ref="BD113" si="525">SUM(AQ111+BD111)</f>
        <v>0</v>
      </c>
      <c r="BE113" s="409">
        <f t="shared" ref="BE113" si="526">SUM(AR111+BE111)</f>
        <v>0</v>
      </c>
      <c r="BF113" s="409">
        <f>SUM(AT113:BE113)</f>
        <v>11514000</v>
      </c>
      <c r="BG113" s="284"/>
      <c r="BH113" s="290"/>
      <c r="BI113" s="291">
        <f>SUM(BI111-BI112)</f>
        <v>1.1641532182693481E-10</v>
      </c>
      <c r="BJ113" s="284" t="s">
        <v>36</v>
      </c>
      <c r="BK113" s="481"/>
      <c r="BL113" s="262"/>
      <c r="BM113" s="263"/>
      <c r="BN113" s="430"/>
      <c r="BO113" s="437"/>
      <c r="BP113" s="430"/>
      <c r="BQ113" s="430"/>
      <c r="BR113" s="430"/>
      <c r="BS113" s="437"/>
      <c r="BT113" s="430"/>
      <c r="BU113" s="430"/>
      <c r="BV113" s="430"/>
      <c r="BW113" s="437"/>
      <c r="BX113" s="430"/>
      <c r="BY113" s="430"/>
      <c r="BZ113" s="430"/>
      <c r="CA113" s="437"/>
      <c r="CB113" s="430"/>
      <c r="CC113" s="430"/>
      <c r="CD113" s="430"/>
      <c r="CE113" s="437"/>
      <c r="CF113" s="430"/>
      <c r="CG113" s="430"/>
      <c r="CH113" s="430"/>
      <c r="CI113" s="437"/>
      <c r="CJ113" s="430"/>
      <c r="CK113" s="430"/>
      <c r="CL113" s="430"/>
      <c r="CM113" s="437"/>
      <c r="CN113" s="430"/>
      <c r="CO113" s="430"/>
      <c r="CP113" s="430"/>
      <c r="CQ113" s="437"/>
      <c r="CR113" s="430"/>
      <c r="CS113" s="430"/>
      <c r="CT113" s="430"/>
      <c r="CU113" s="263"/>
      <c r="CV113" s="263"/>
      <c r="CW113" s="263"/>
      <c r="CX113" s="263"/>
      <c r="CY113" s="263"/>
      <c r="CZ113" s="263"/>
      <c r="DA113" s="263"/>
      <c r="DB113" s="263"/>
      <c r="DC113" s="263"/>
      <c r="DD113" s="263"/>
      <c r="DE113" s="263"/>
      <c r="DF113" s="263"/>
    </row>
    <row r="114" spans="1:127" s="265" customFormat="1" ht="24.75" customHeight="1" x14ac:dyDescent="0.2">
      <c r="A114" s="827" t="s">
        <v>9</v>
      </c>
      <c r="B114" s="828"/>
      <c r="C114" s="244" t="s">
        <v>235</v>
      </c>
      <c r="D114" s="245"/>
      <c r="E114" s="245"/>
      <c r="F114" s="245"/>
      <c r="G114" s="296"/>
      <c r="H114" s="245"/>
      <c r="I114" s="484"/>
      <c r="J114" s="484"/>
      <c r="K114" s="245"/>
      <c r="L114" s="245"/>
      <c r="M114" s="245"/>
      <c r="N114" s="245"/>
      <c r="O114" s="245"/>
      <c r="P114" s="245"/>
      <c r="Q114" s="245"/>
      <c r="R114" s="245"/>
      <c r="S114" s="245"/>
      <c r="T114" s="246"/>
      <c r="U114" s="246"/>
      <c r="V114" s="246"/>
      <c r="W114" s="246"/>
      <c r="X114" s="246"/>
      <c r="Y114" s="246"/>
      <c r="Z114" s="246"/>
      <c r="AA114" s="246"/>
      <c r="AB114" s="246"/>
      <c r="AC114" s="246"/>
      <c r="AD114" s="246"/>
      <c r="AE114" s="246"/>
      <c r="AF114" s="245"/>
      <c r="AG114" s="246"/>
      <c r="AH114" s="246"/>
      <c r="AI114" s="246"/>
      <c r="AJ114" s="246"/>
      <c r="AK114" s="246"/>
      <c r="AL114" s="246"/>
      <c r="AM114" s="246"/>
      <c r="AN114" s="246"/>
      <c r="AO114" s="246"/>
      <c r="AP114" s="246"/>
      <c r="AQ114" s="246"/>
      <c r="AR114" s="246"/>
      <c r="AS114" s="247"/>
      <c r="AT114" s="246"/>
      <c r="AU114" s="246"/>
      <c r="AV114" s="246"/>
      <c r="AW114" s="246"/>
      <c r="AX114" s="246"/>
      <c r="AY114" s="246"/>
      <c r="AZ114" s="246"/>
      <c r="BA114" s="246"/>
      <c r="BB114" s="246"/>
      <c r="BC114" s="246"/>
      <c r="BD114" s="246"/>
      <c r="BE114" s="246"/>
      <c r="BF114" s="247"/>
      <c r="BG114" s="247"/>
      <c r="BH114" s="243"/>
      <c r="BI114" s="248"/>
      <c r="BJ114" s="245"/>
      <c r="BK114" s="296"/>
      <c r="BL114" s="296"/>
      <c r="BM114" s="246"/>
      <c r="BN114" s="296"/>
      <c r="BO114" s="438"/>
      <c r="BP114" s="296"/>
      <c r="BQ114" s="249"/>
      <c r="BR114" s="296"/>
      <c r="BS114" s="438"/>
      <c r="BT114" s="296"/>
      <c r="BU114" s="249"/>
      <c r="BV114" s="296"/>
      <c r="BW114" s="438"/>
      <c r="BX114" s="296"/>
      <c r="BY114" s="249"/>
      <c r="BZ114" s="296"/>
      <c r="CA114" s="438"/>
      <c r="CB114" s="296"/>
      <c r="CC114" s="249"/>
      <c r="CD114" s="296"/>
      <c r="CE114" s="438"/>
      <c r="CF114" s="296"/>
      <c r="CG114" s="249"/>
      <c r="CH114" s="296"/>
      <c r="CI114" s="438"/>
      <c r="CJ114" s="296"/>
      <c r="CK114" s="249"/>
      <c r="CL114" s="296"/>
      <c r="CM114" s="438"/>
      <c r="CN114" s="296"/>
      <c r="CO114" s="249"/>
      <c r="CP114" s="296"/>
      <c r="CQ114" s="438"/>
      <c r="CR114" s="296"/>
      <c r="CS114" s="249"/>
      <c r="CT114" s="296"/>
      <c r="CU114" s="246"/>
      <c r="CV114" s="246"/>
      <c r="CW114" s="246"/>
      <c r="CX114" s="246"/>
      <c r="CY114" s="247"/>
      <c r="CZ114" s="247"/>
      <c r="DA114" s="247"/>
      <c r="DB114" s="243"/>
      <c r="DC114" s="248"/>
      <c r="DD114" s="247"/>
      <c r="DE114" s="247"/>
      <c r="DF114" s="263"/>
      <c r="DG114" s="263"/>
      <c r="DH114" s="263"/>
      <c r="DI114" s="263"/>
      <c r="DJ114" s="263"/>
      <c r="DK114" s="264"/>
      <c r="DL114" s="263"/>
      <c r="DM114" s="263"/>
      <c r="DN114" s="263"/>
      <c r="DO114" s="263"/>
      <c r="DP114" s="263"/>
      <c r="DQ114" s="263"/>
      <c r="DR114" s="263"/>
      <c r="DS114" s="263"/>
      <c r="DT114" s="263"/>
      <c r="DU114" s="263"/>
      <c r="DV114" s="263"/>
      <c r="DW114" s="263"/>
    </row>
    <row r="115" spans="1:127" s="265" customFormat="1" ht="26.25" customHeight="1" x14ac:dyDescent="0.2">
      <c r="A115" s="829" t="s">
        <v>10</v>
      </c>
      <c r="B115" s="830"/>
      <c r="C115" s="251" t="s">
        <v>84</v>
      </c>
      <c r="D115" s="252"/>
      <c r="E115" s="252"/>
      <c r="F115" s="252"/>
      <c r="G115" s="417"/>
      <c r="H115" s="252"/>
      <c r="I115" s="485"/>
      <c r="J115" s="485"/>
      <c r="K115" s="252"/>
      <c r="L115" s="252"/>
      <c r="M115" s="252"/>
      <c r="N115" s="252"/>
      <c r="O115" s="252"/>
      <c r="P115" s="252"/>
      <c r="Q115" s="252"/>
      <c r="R115" s="252"/>
      <c r="S115" s="252"/>
      <c r="T115" s="266"/>
      <c r="U115" s="266"/>
      <c r="V115" s="266"/>
      <c r="W115" s="266"/>
      <c r="X115" s="266"/>
      <c r="Y115" s="266"/>
      <c r="Z115" s="266"/>
      <c r="AA115" s="266"/>
      <c r="AB115" s="266"/>
      <c r="AC115" s="266"/>
      <c r="AD115" s="266"/>
      <c r="AE115" s="266"/>
      <c r="AF115" s="252"/>
      <c r="AG115" s="266"/>
      <c r="AH115" s="266"/>
      <c r="AI115" s="266"/>
      <c r="AJ115" s="266"/>
      <c r="AK115" s="266"/>
      <c r="AL115" s="266"/>
      <c r="AM115" s="266"/>
      <c r="AN115" s="266"/>
      <c r="AO115" s="266"/>
      <c r="AP115" s="266"/>
      <c r="AQ115" s="266"/>
      <c r="AR115" s="266"/>
      <c r="AS115" s="253"/>
      <c r="AT115" s="266"/>
      <c r="AU115" s="266"/>
      <c r="AV115" s="266"/>
      <c r="AW115" s="266"/>
      <c r="AX115" s="266"/>
      <c r="AY115" s="266"/>
      <c r="AZ115" s="266"/>
      <c r="BA115" s="266"/>
      <c r="BB115" s="266"/>
      <c r="BC115" s="266"/>
      <c r="BD115" s="266"/>
      <c r="BE115" s="266"/>
      <c r="BF115" s="253"/>
      <c r="BG115" s="253"/>
      <c r="BH115" s="250"/>
      <c r="BI115" s="254"/>
      <c r="BJ115" s="245"/>
      <c r="BK115" s="296"/>
      <c r="BL115" s="296"/>
      <c r="BM115" s="245"/>
      <c r="BN115" s="296"/>
      <c r="BO115" s="438"/>
      <c r="BP115" s="296"/>
      <c r="BQ115" s="296"/>
      <c r="BR115" s="296"/>
      <c r="BS115" s="438"/>
      <c r="BT115" s="296"/>
      <c r="BU115" s="296"/>
      <c r="BV115" s="296"/>
      <c r="BW115" s="438"/>
      <c r="BX115" s="296"/>
      <c r="BY115" s="296"/>
      <c r="BZ115" s="296"/>
      <c r="CA115" s="438"/>
      <c r="CB115" s="296"/>
      <c r="CC115" s="296"/>
      <c r="CD115" s="296"/>
      <c r="CE115" s="438"/>
      <c r="CF115" s="296"/>
      <c r="CG115" s="296"/>
      <c r="CH115" s="296"/>
      <c r="CI115" s="438"/>
      <c r="CJ115" s="296"/>
      <c r="CK115" s="296"/>
      <c r="CL115" s="296"/>
      <c r="CM115" s="438"/>
      <c r="CN115" s="296"/>
      <c r="CO115" s="296"/>
      <c r="CP115" s="296"/>
      <c r="CQ115" s="438"/>
      <c r="CR115" s="296"/>
      <c r="CS115" s="296"/>
      <c r="CT115" s="296"/>
      <c r="CU115" s="245"/>
      <c r="CV115" s="245"/>
      <c r="CW115" s="245"/>
      <c r="CX115" s="245"/>
      <c r="CY115" s="245"/>
      <c r="CZ115" s="245"/>
      <c r="DA115" s="245"/>
      <c r="DB115" s="245"/>
      <c r="DC115" s="245"/>
      <c r="DD115" s="247"/>
      <c r="DE115" s="247"/>
      <c r="DF115" s="263"/>
      <c r="DG115" s="263"/>
      <c r="DH115" s="263"/>
      <c r="DI115" s="263"/>
      <c r="DJ115" s="263"/>
      <c r="DK115" s="264"/>
      <c r="DL115" s="263"/>
      <c r="DM115" s="263"/>
      <c r="DN115" s="263"/>
      <c r="DO115" s="263"/>
      <c r="DP115" s="263"/>
      <c r="DQ115" s="263"/>
      <c r="DR115" s="263"/>
      <c r="DS115" s="263"/>
      <c r="DT115" s="263"/>
      <c r="DU115" s="263"/>
      <c r="DV115" s="263"/>
      <c r="DW115" s="263"/>
    </row>
    <row r="116" spans="1:127" s="268" customFormat="1" ht="48.75" customHeight="1" x14ac:dyDescent="0.2">
      <c r="A116" s="831" t="s">
        <v>11</v>
      </c>
      <c r="B116" s="824" t="s">
        <v>12</v>
      </c>
      <c r="C116" s="824" t="s">
        <v>224</v>
      </c>
      <c r="D116" s="868" t="s">
        <v>13</v>
      </c>
      <c r="E116" s="869"/>
      <c r="F116" s="869"/>
      <c r="G116" s="869"/>
      <c r="H116" s="869"/>
      <c r="I116" s="869"/>
      <c r="J116" s="869"/>
      <c r="K116" s="869"/>
      <c r="L116" s="869"/>
      <c r="M116" s="869"/>
      <c r="N116" s="869"/>
      <c r="O116" s="869"/>
      <c r="P116" s="869"/>
      <c r="Q116" s="870"/>
      <c r="R116" s="824" t="s">
        <v>24</v>
      </c>
      <c r="S116" s="840" t="s">
        <v>21</v>
      </c>
      <c r="T116" s="841"/>
      <c r="U116" s="841"/>
      <c r="V116" s="841"/>
      <c r="W116" s="841"/>
      <c r="X116" s="841"/>
      <c r="Y116" s="841"/>
      <c r="Z116" s="841"/>
      <c r="AA116" s="841"/>
      <c r="AB116" s="841"/>
      <c r="AC116" s="841"/>
      <c r="AD116" s="841"/>
      <c r="AE116" s="842"/>
      <c r="AF116" s="872" t="s">
        <v>6</v>
      </c>
      <c r="AG116" s="873"/>
      <c r="AH116" s="873"/>
      <c r="AI116" s="873"/>
      <c r="AJ116" s="873"/>
      <c r="AK116" s="873"/>
      <c r="AL116" s="873"/>
      <c r="AM116" s="873"/>
      <c r="AN116" s="873"/>
      <c r="AO116" s="873"/>
      <c r="AP116" s="873"/>
      <c r="AQ116" s="873"/>
      <c r="AR116" s="873"/>
      <c r="AS116" s="874"/>
      <c r="AT116" s="847" t="s">
        <v>40</v>
      </c>
      <c r="AU116" s="848"/>
      <c r="AV116" s="848"/>
      <c r="AW116" s="848"/>
      <c r="AX116" s="848"/>
      <c r="AY116" s="848"/>
      <c r="AZ116" s="848"/>
      <c r="BA116" s="848"/>
      <c r="BB116" s="848"/>
      <c r="BC116" s="848"/>
      <c r="BD116" s="848"/>
      <c r="BE116" s="848"/>
      <c r="BF116" s="849"/>
      <c r="BG116" s="824" t="s">
        <v>37</v>
      </c>
      <c r="BH116" s="824" t="s">
        <v>124</v>
      </c>
      <c r="BI116" s="844" t="s">
        <v>38</v>
      </c>
      <c r="BJ116" s="243"/>
      <c r="BK116" s="477"/>
      <c r="BL116" s="245"/>
      <c r="BM116" s="245"/>
      <c r="BN116" s="296"/>
      <c r="BO116" s="438"/>
      <c r="BP116" s="296"/>
      <c r="BQ116" s="296"/>
      <c r="BR116" s="296"/>
      <c r="BS116" s="438"/>
      <c r="BT116" s="296"/>
      <c r="BU116" s="296"/>
      <c r="BV116" s="296"/>
      <c r="BW116" s="438"/>
      <c r="BX116" s="296"/>
      <c r="BY116" s="296"/>
      <c r="BZ116" s="296"/>
      <c r="CA116" s="438"/>
      <c r="CB116" s="296"/>
      <c r="CC116" s="296"/>
      <c r="CD116" s="296"/>
      <c r="CE116" s="438"/>
      <c r="CF116" s="296"/>
      <c r="CG116" s="296"/>
      <c r="CH116" s="296"/>
      <c r="CI116" s="438"/>
      <c r="CJ116" s="296"/>
      <c r="CK116" s="296"/>
      <c r="CL116" s="296"/>
      <c r="CM116" s="438"/>
      <c r="CN116" s="296"/>
      <c r="CO116" s="296"/>
      <c r="CP116" s="296"/>
      <c r="CQ116" s="438"/>
      <c r="CR116" s="296"/>
      <c r="CS116" s="296"/>
      <c r="CT116" s="296"/>
      <c r="CU116" s="245"/>
      <c r="CV116" s="245"/>
      <c r="CW116" s="245"/>
      <c r="CX116" s="245"/>
      <c r="CY116" s="245"/>
      <c r="CZ116" s="245"/>
      <c r="DA116" s="245"/>
      <c r="DB116" s="245"/>
      <c r="DC116" s="245"/>
      <c r="DD116" s="267"/>
      <c r="DE116" s="267"/>
    </row>
    <row r="117" spans="1:127" s="268" customFormat="1" ht="48.75" customHeight="1" x14ac:dyDescent="0.2">
      <c r="A117" s="832"/>
      <c r="B117" s="825"/>
      <c r="C117" s="825"/>
      <c r="D117" s="836" t="s">
        <v>22</v>
      </c>
      <c r="E117" s="834" t="s">
        <v>23</v>
      </c>
      <c r="F117" s="835"/>
      <c r="G117" s="835"/>
      <c r="H117" s="835"/>
      <c r="I117" s="835"/>
      <c r="J117" s="835"/>
      <c r="K117" s="835"/>
      <c r="L117" s="835"/>
      <c r="M117" s="835"/>
      <c r="N117" s="835"/>
      <c r="O117" s="835"/>
      <c r="P117" s="835"/>
      <c r="Q117" s="838"/>
      <c r="R117" s="825"/>
      <c r="S117" s="836" t="s">
        <v>22</v>
      </c>
      <c r="T117" s="834" t="s">
        <v>23</v>
      </c>
      <c r="U117" s="835"/>
      <c r="V117" s="835"/>
      <c r="W117" s="835"/>
      <c r="X117" s="835"/>
      <c r="Y117" s="835"/>
      <c r="Z117" s="835"/>
      <c r="AA117" s="835"/>
      <c r="AB117" s="835"/>
      <c r="AC117" s="835"/>
      <c r="AD117" s="835"/>
      <c r="AE117" s="838"/>
      <c r="AF117" s="836" t="s">
        <v>22</v>
      </c>
      <c r="AG117" s="834" t="s">
        <v>23</v>
      </c>
      <c r="AH117" s="835"/>
      <c r="AI117" s="835"/>
      <c r="AJ117" s="835"/>
      <c r="AK117" s="835"/>
      <c r="AL117" s="835"/>
      <c r="AM117" s="835"/>
      <c r="AN117" s="835"/>
      <c r="AO117" s="835"/>
      <c r="AP117" s="835"/>
      <c r="AQ117" s="835"/>
      <c r="AR117" s="835"/>
      <c r="AS117" s="838"/>
      <c r="AT117" s="864"/>
      <c r="AU117" s="865"/>
      <c r="AV117" s="865"/>
      <c r="AW117" s="865"/>
      <c r="AX117" s="865"/>
      <c r="AY117" s="865"/>
      <c r="AZ117" s="865"/>
      <c r="BA117" s="865"/>
      <c r="BB117" s="865"/>
      <c r="BC117" s="865"/>
      <c r="BD117" s="865"/>
      <c r="BE117" s="865"/>
      <c r="BF117" s="866"/>
      <c r="BG117" s="825"/>
      <c r="BH117" s="825"/>
      <c r="BI117" s="845"/>
      <c r="BJ117" s="243"/>
      <c r="BK117" s="477"/>
      <c r="BL117" s="245"/>
      <c r="BM117" s="245"/>
      <c r="BN117" s="296"/>
      <c r="BO117" s="438"/>
      <c r="BP117" s="296"/>
      <c r="BQ117" s="296"/>
      <c r="BR117" s="296"/>
      <c r="BS117" s="438"/>
      <c r="BT117" s="296"/>
      <c r="BU117" s="296"/>
      <c r="BV117" s="296"/>
      <c r="BW117" s="438"/>
      <c r="BX117" s="296"/>
      <c r="BY117" s="296"/>
      <c r="BZ117" s="296"/>
      <c r="CA117" s="438"/>
      <c r="CB117" s="296"/>
      <c r="CC117" s="296"/>
      <c r="CD117" s="296"/>
      <c r="CE117" s="438"/>
      <c r="CF117" s="296"/>
      <c r="CG117" s="296"/>
      <c r="CH117" s="296"/>
      <c r="CI117" s="438"/>
      <c r="CJ117" s="296"/>
      <c r="CK117" s="296"/>
      <c r="CL117" s="296"/>
      <c r="CM117" s="438"/>
      <c r="CN117" s="296"/>
      <c r="CO117" s="296"/>
      <c r="CP117" s="296"/>
      <c r="CQ117" s="438"/>
      <c r="CR117" s="296"/>
      <c r="CS117" s="296"/>
      <c r="CT117" s="296"/>
      <c r="CU117" s="245"/>
      <c r="CV117" s="245"/>
      <c r="CW117" s="245"/>
      <c r="CX117" s="245"/>
      <c r="CY117" s="245"/>
      <c r="CZ117" s="245"/>
      <c r="DA117" s="245"/>
      <c r="DB117" s="245"/>
      <c r="DC117" s="245"/>
      <c r="DD117" s="267"/>
      <c r="DE117" s="267"/>
    </row>
    <row r="118" spans="1:127" s="271" customFormat="1" ht="28.5" customHeight="1" x14ac:dyDescent="0.2">
      <c r="A118" s="833"/>
      <c r="B118" s="826"/>
      <c r="C118" s="826"/>
      <c r="D118" s="867"/>
      <c r="E118" s="269">
        <v>1</v>
      </c>
      <c r="F118" s="269">
        <v>2</v>
      </c>
      <c r="G118" s="418">
        <v>3</v>
      </c>
      <c r="H118" s="269">
        <v>4</v>
      </c>
      <c r="I118" s="269">
        <v>5</v>
      </c>
      <c r="J118" s="269">
        <v>6</v>
      </c>
      <c r="K118" s="269">
        <v>7</v>
      </c>
      <c r="L118" s="269">
        <v>8</v>
      </c>
      <c r="M118" s="269">
        <v>9</v>
      </c>
      <c r="N118" s="269">
        <v>10</v>
      </c>
      <c r="O118" s="269">
        <v>11</v>
      </c>
      <c r="P118" s="269">
        <v>12</v>
      </c>
      <c r="Q118" s="269" t="s">
        <v>25</v>
      </c>
      <c r="R118" s="871"/>
      <c r="S118" s="867"/>
      <c r="T118" s="269">
        <v>1</v>
      </c>
      <c r="U118" s="269">
        <v>2</v>
      </c>
      <c r="V118" s="269">
        <v>3</v>
      </c>
      <c r="W118" s="269">
        <v>4</v>
      </c>
      <c r="X118" s="269">
        <v>5</v>
      </c>
      <c r="Y118" s="269">
        <v>6</v>
      </c>
      <c r="Z118" s="269">
        <v>7</v>
      </c>
      <c r="AA118" s="269">
        <v>8</v>
      </c>
      <c r="AB118" s="269">
        <v>9</v>
      </c>
      <c r="AC118" s="269">
        <v>10</v>
      </c>
      <c r="AD118" s="269">
        <v>11</v>
      </c>
      <c r="AE118" s="269">
        <v>12</v>
      </c>
      <c r="AF118" s="837"/>
      <c r="AG118" s="269">
        <v>1</v>
      </c>
      <c r="AH118" s="269">
        <v>2</v>
      </c>
      <c r="AI118" s="269">
        <v>3</v>
      </c>
      <c r="AJ118" s="269">
        <v>4</v>
      </c>
      <c r="AK118" s="448">
        <v>5</v>
      </c>
      <c r="AL118" s="269">
        <v>6</v>
      </c>
      <c r="AM118" s="269">
        <v>7</v>
      </c>
      <c r="AN118" s="269">
        <v>8</v>
      </c>
      <c r="AO118" s="269">
        <v>9</v>
      </c>
      <c r="AP118" s="269">
        <v>10</v>
      </c>
      <c r="AQ118" s="269">
        <v>11</v>
      </c>
      <c r="AR118" s="269">
        <v>12</v>
      </c>
      <c r="AS118" s="269" t="s">
        <v>16</v>
      </c>
      <c r="AT118" s="270">
        <v>1</v>
      </c>
      <c r="AU118" s="270">
        <v>2</v>
      </c>
      <c r="AV118" s="270">
        <v>3</v>
      </c>
      <c r="AW118" s="270">
        <v>4</v>
      </c>
      <c r="AX118" s="270">
        <v>5</v>
      </c>
      <c r="AY118" s="270">
        <v>6</v>
      </c>
      <c r="AZ118" s="270">
        <v>7</v>
      </c>
      <c r="BA118" s="270">
        <v>8</v>
      </c>
      <c r="BB118" s="270">
        <v>9</v>
      </c>
      <c r="BC118" s="270">
        <v>10</v>
      </c>
      <c r="BD118" s="270">
        <v>11</v>
      </c>
      <c r="BE118" s="270">
        <v>12</v>
      </c>
      <c r="BF118" s="269" t="s">
        <v>16</v>
      </c>
      <c r="BG118" s="826"/>
      <c r="BH118" s="826"/>
      <c r="BI118" s="846"/>
      <c r="BK118" s="478"/>
      <c r="BL118" s="416"/>
      <c r="BM118" s="416"/>
      <c r="BN118" s="433"/>
      <c r="BO118" s="441"/>
      <c r="BP118" s="433"/>
      <c r="BQ118" s="433"/>
      <c r="BR118" s="433"/>
      <c r="BS118" s="441"/>
      <c r="BT118" s="433"/>
      <c r="BU118" s="433"/>
      <c r="BV118" s="433"/>
      <c r="BW118" s="441"/>
      <c r="BX118" s="433"/>
      <c r="BY118" s="433"/>
      <c r="BZ118" s="433"/>
      <c r="CA118" s="441"/>
      <c r="CB118" s="433"/>
      <c r="CC118" s="433"/>
      <c r="CD118" s="433"/>
      <c r="CE118" s="441"/>
      <c r="CF118" s="433"/>
      <c r="CG118" s="433"/>
      <c r="CH118" s="433"/>
      <c r="CI118" s="441"/>
      <c r="CJ118" s="433"/>
      <c r="CK118" s="433"/>
      <c r="CL118" s="433"/>
      <c r="CM118" s="441"/>
      <c r="CN118" s="433"/>
      <c r="CO118" s="433"/>
      <c r="CP118" s="433"/>
      <c r="CQ118" s="441"/>
      <c r="CR118" s="433"/>
      <c r="CS118" s="433"/>
      <c r="CT118" s="433"/>
      <c r="CU118" s="416"/>
      <c r="CV118" s="416"/>
      <c r="CW118" s="416"/>
      <c r="CX118" s="416"/>
      <c r="CY118" s="416"/>
      <c r="CZ118" s="416"/>
      <c r="DA118" s="416"/>
      <c r="DB118" s="416"/>
      <c r="DC118" s="416"/>
      <c r="DD118" s="416"/>
      <c r="DE118" s="416"/>
    </row>
    <row r="119" spans="1:127" s="310" customFormat="1" ht="24.75" customHeight="1" thickBot="1" x14ac:dyDescent="0.25">
      <c r="A119" s="298"/>
      <c r="B119" s="522" t="s">
        <v>233</v>
      </c>
      <c r="C119" s="299" t="s">
        <v>179</v>
      </c>
      <c r="D119" s="160">
        <v>1</v>
      </c>
      <c r="E119" s="255">
        <v>1</v>
      </c>
      <c r="F119" s="255"/>
      <c r="G119" s="420"/>
      <c r="H119" s="301"/>
      <c r="I119" s="301"/>
      <c r="J119" s="301"/>
      <c r="K119" s="301"/>
      <c r="L119" s="301"/>
      <c r="M119" s="301"/>
      <c r="N119" s="301"/>
      <c r="O119" s="301"/>
      <c r="P119" s="301"/>
      <c r="Q119" s="526">
        <f t="shared" ref="Q119" si="527">SUM(E119:P119)</f>
        <v>1</v>
      </c>
      <c r="R119" s="524" t="s">
        <v>234</v>
      </c>
      <c r="S119" s="523">
        <v>10000000</v>
      </c>
      <c r="T119" s="523">
        <v>10000000</v>
      </c>
      <c r="U119" s="258"/>
      <c r="V119" s="258"/>
      <c r="W119" s="258"/>
      <c r="X119" s="460"/>
      <c r="Y119" s="460"/>
      <c r="Z119" s="460"/>
      <c r="AA119" s="460"/>
      <c r="AB119" s="460"/>
      <c r="AC119" s="460"/>
      <c r="AD119" s="460"/>
      <c r="AE119" s="460"/>
      <c r="AF119" s="275">
        <f t="shared" ref="AF119" si="528">SUM(Q119*S119)</f>
        <v>10000000</v>
      </c>
      <c r="AG119" s="424">
        <f t="shared" ref="AG119" si="529">T119*E119</f>
        <v>10000000</v>
      </c>
      <c r="AH119" s="424">
        <f t="shared" ref="AH119" si="530">U119*F119</f>
        <v>0</v>
      </c>
      <c r="AI119" s="424">
        <f t="shared" ref="AI119" si="531">V119*G119</f>
        <v>0</v>
      </c>
      <c r="AJ119" s="424">
        <f t="shared" ref="AJ119" si="532">W119*H119</f>
        <v>0</v>
      </c>
      <c r="AK119" s="424">
        <f t="shared" ref="AK119" si="533">X119*I119</f>
        <v>0</v>
      </c>
      <c r="AL119" s="424">
        <f t="shared" ref="AL119" si="534">Y119*J119</f>
        <v>0</v>
      </c>
      <c r="AM119" s="424">
        <f t="shared" ref="AM119" si="535">Z119*K119</f>
        <v>0</v>
      </c>
      <c r="AN119" s="424">
        <f t="shared" ref="AN119" si="536">AA119*L119</f>
        <v>0</v>
      </c>
      <c r="AO119" s="424">
        <f t="shared" ref="AO119" si="537">AB119*M119</f>
        <v>0</v>
      </c>
      <c r="AP119" s="424">
        <f t="shared" ref="AP119" si="538">AC119*N119</f>
        <v>0</v>
      </c>
      <c r="AQ119" s="424">
        <f t="shared" ref="AQ119" si="539">AD119*O119</f>
        <v>0</v>
      </c>
      <c r="AR119" s="424">
        <f t="shared" ref="AR119" si="540">AE119*P119</f>
        <v>0</v>
      </c>
      <c r="AS119" s="425">
        <f>SUM(AG119:AR119)</f>
        <v>10000000</v>
      </c>
      <c r="AT119" s="424"/>
      <c r="AU119" s="424"/>
      <c r="AV119" s="424"/>
      <c r="AW119" s="424"/>
      <c r="AX119" s="424"/>
      <c r="AY119" s="424"/>
      <c r="AZ119" s="424"/>
      <c r="BA119" s="424"/>
      <c r="BB119" s="424"/>
      <c r="BC119" s="424"/>
      <c r="BD119" s="424"/>
      <c r="BE119" s="424"/>
      <c r="BF119" s="350">
        <f>SUM(AT119:BE119)</f>
        <v>0</v>
      </c>
      <c r="BG119" s="305">
        <f>AF119-AS119-BF119</f>
        <v>0</v>
      </c>
      <c r="BH119" s="306">
        <f>S119*D119</f>
        <v>10000000</v>
      </c>
      <c r="BI119" s="307">
        <f>BH119-AS119-BF119</f>
        <v>0</v>
      </c>
      <c r="BJ119" s="281">
        <f>SUM(Q119/D119)</f>
        <v>1</v>
      </c>
      <c r="BK119" s="479"/>
      <c r="BL119" s="308"/>
      <c r="BM119" s="309"/>
      <c r="BN119" s="308"/>
      <c r="BO119" s="442"/>
      <c r="BP119" s="308"/>
      <c r="BQ119" s="308"/>
      <c r="BR119" s="308"/>
      <c r="BS119" s="442"/>
      <c r="BT119" s="308"/>
      <c r="BU119" s="308"/>
      <c r="BV119" s="308"/>
      <c r="BW119" s="442"/>
      <c r="BX119" s="308"/>
      <c r="BY119" s="308"/>
      <c r="BZ119" s="308"/>
      <c r="CA119" s="442"/>
      <c r="CB119" s="308"/>
      <c r="CC119" s="308"/>
      <c r="CD119" s="308"/>
      <c r="CE119" s="442"/>
      <c r="CF119" s="308"/>
      <c r="CG119" s="308"/>
      <c r="CH119" s="308"/>
      <c r="CI119" s="442"/>
      <c r="CJ119" s="308"/>
      <c r="CK119" s="308"/>
      <c r="CL119" s="308"/>
      <c r="CM119" s="442"/>
      <c r="CN119" s="308"/>
      <c r="CO119" s="308"/>
      <c r="CP119" s="308"/>
      <c r="CQ119" s="442"/>
      <c r="CR119" s="308"/>
      <c r="CS119" s="308"/>
      <c r="CT119" s="308"/>
      <c r="CU119" s="309"/>
      <c r="CV119" s="309"/>
      <c r="CW119" s="309"/>
      <c r="CX119" s="309"/>
      <c r="CY119" s="309"/>
      <c r="CZ119" s="309"/>
      <c r="DA119" s="309"/>
      <c r="DB119" s="309"/>
      <c r="DC119" s="309"/>
      <c r="DD119" s="309"/>
      <c r="DE119" s="309"/>
    </row>
    <row r="120" spans="1:127" s="286" customFormat="1" ht="24.75" customHeight="1" thickBot="1" x14ac:dyDescent="0.25">
      <c r="A120" s="314"/>
      <c r="B120" s="315" t="s">
        <v>5</v>
      </c>
      <c r="C120" s="315"/>
      <c r="D120" s="316"/>
      <c r="E120" s="317"/>
      <c r="F120" s="317"/>
      <c r="G120" s="421"/>
      <c r="H120" s="317"/>
      <c r="I120" s="489"/>
      <c r="J120" s="489"/>
      <c r="K120" s="317"/>
      <c r="L120" s="317"/>
      <c r="M120" s="317"/>
      <c r="N120" s="317"/>
      <c r="O120" s="317"/>
      <c r="P120" s="317"/>
      <c r="Q120" s="318"/>
      <c r="R120" s="319"/>
      <c r="S120" s="320"/>
      <c r="T120" s="321"/>
      <c r="U120" s="321"/>
      <c r="V120" s="321"/>
      <c r="W120" s="321"/>
      <c r="X120" s="321"/>
      <c r="Y120" s="321"/>
      <c r="Z120" s="321"/>
      <c r="AA120" s="321"/>
      <c r="AB120" s="321"/>
      <c r="AC120" s="321"/>
      <c r="AD120" s="321"/>
      <c r="AE120" s="321"/>
      <c r="AF120" s="322">
        <f>SUM(AF119)</f>
        <v>10000000</v>
      </c>
      <c r="AG120" s="322">
        <f>SUM(AG119)</f>
        <v>10000000</v>
      </c>
      <c r="AH120" s="322">
        <f t="shared" ref="AH120:AS120" si="541">SUM(AH119)</f>
        <v>0</v>
      </c>
      <c r="AI120" s="322">
        <f t="shared" si="541"/>
        <v>0</v>
      </c>
      <c r="AJ120" s="322">
        <f t="shared" si="541"/>
        <v>0</v>
      </c>
      <c r="AK120" s="322">
        <f t="shared" si="541"/>
        <v>0</v>
      </c>
      <c r="AL120" s="322">
        <f t="shared" si="541"/>
        <v>0</v>
      </c>
      <c r="AM120" s="322">
        <f t="shared" si="541"/>
        <v>0</v>
      </c>
      <c r="AN120" s="322">
        <f t="shared" si="541"/>
        <v>0</v>
      </c>
      <c r="AO120" s="322">
        <f t="shared" si="541"/>
        <v>0</v>
      </c>
      <c r="AP120" s="322">
        <f t="shared" si="541"/>
        <v>0</v>
      </c>
      <c r="AQ120" s="322">
        <f t="shared" si="541"/>
        <v>0</v>
      </c>
      <c r="AR120" s="322">
        <f t="shared" si="541"/>
        <v>0</v>
      </c>
      <c r="AS120" s="322">
        <f t="shared" si="541"/>
        <v>10000000</v>
      </c>
      <c r="AT120" s="424"/>
      <c r="AU120" s="322">
        <f t="shared" ref="AU120:BF120" si="542">SUM(AU119)</f>
        <v>0</v>
      </c>
      <c r="AV120" s="322">
        <f t="shared" si="542"/>
        <v>0</v>
      </c>
      <c r="AW120" s="322">
        <f t="shared" si="542"/>
        <v>0</v>
      </c>
      <c r="AX120" s="322">
        <f t="shared" si="542"/>
        <v>0</v>
      </c>
      <c r="AY120" s="322">
        <f t="shared" si="542"/>
        <v>0</v>
      </c>
      <c r="AZ120" s="322">
        <f t="shared" si="542"/>
        <v>0</v>
      </c>
      <c r="BA120" s="322">
        <f t="shared" si="542"/>
        <v>0</v>
      </c>
      <c r="BB120" s="322">
        <f t="shared" si="542"/>
        <v>0</v>
      </c>
      <c r="BC120" s="322">
        <f t="shared" si="542"/>
        <v>0</v>
      </c>
      <c r="BD120" s="322">
        <f t="shared" si="542"/>
        <v>0</v>
      </c>
      <c r="BE120" s="322">
        <f t="shared" si="542"/>
        <v>0</v>
      </c>
      <c r="BF120" s="322">
        <f t="shared" si="542"/>
        <v>0</v>
      </c>
      <c r="BG120" s="323">
        <f>AF120-AS120-BF120</f>
        <v>0</v>
      </c>
      <c r="BH120" s="322">
        <f>SUM(BH119)</f>
        <v>10000000</v>
      </c>
      <c r="BI120" s="322">
        <f>SUM(BI119)</f>
        <v>0</v>
      </c>
      <c r="BJ120" s="283">
        <f>SUM(BJ119)/1</f>
        <v>1</v>
      </c>
      <c r="BK120" s="480"/>
      <c r="BL120" s="324"/>
      <c r="BM120" s="325"/>
      <c r="BN120" s="324"/>
      <c r="BO120" s="444"/>
      <c r="BP120" s="324"/>
      <c r="BQ120" s="324"/>
      <c r="BR120" s="324"/>
      <c r="BS120" s="444"/>
      <c r="BT120" s="324"/>
      <c r="BU120" s="324"/>
      <c r="BV120" s="324"/>
      <c r="BW120" s="444"/>
      <c r="BX120" s="324"/>
      <c r="BY120" s="324"/>
      <c r="BZ120" s="324"/>
      <c r="CA120" s="444"/>
      <c r="CB120" s="324"/>
      <c r="CC120" s="324"/>
      <c r="CD120" s="324"/>
      <c r="CE120" s="444"/>
      <c r="CF120" s="324"/>
      <c r="CG120" s="324"/>
      <c r="CH120" s="324"/>
      <c r="CI120" s="444"/>
      <c r="CJ120" s="324"/>
      <c r="CK120" s="324"/>
      <c r="CL120" s="324"/>
      <c r="CM120" s="444"/>
      <c r="CN120" s="324"/>
      <c r="CO120" s="324"/>
      <c r="CP120" s="324"/>
      <c r="CQ120" s="444"/>
      <c r="CR120" s="324"/>
      <c r="CS120" s="324"/>
      <c r="CT120" s="324"/>
      <c r="CU120" s="325"/>
      <c r="CV120" s="325"/>
      <c r="CW120" s="325"/>
      <c r="CX120" s="325"/>
      <c r="CY120" s="325"/>
      <c r="CZ120" s="325"/>
      <c r="DA120" s="325"/>
      <c r="DB120" s="325"/>
      <c r="DC120" s="325"/>
      <c r="DD120" s="325"/>
      <c r="DE120" s="325"/>
    </row>
    <row r="121" spans="1:127" s="265" customFormat="1" ht="24.75" customHeight="1" x14ac:dyDescent="0.2">
      <c r="A121" s="287"/>
      <c r="D121" s="287"/>
      <c r="E121" s="287"/>
      <c r="F121" s="287"/>
      <c r="G121" s="419"/>
      <c r="H121" s="287"/>
      <c r="I121" s="487"/>
      <c r="J121" s="487"/>
      <c r="K121" s="287"/>
      <c r="L121" s="287"/>
      <c r="M121" s="287"/>
      <c r="N121" s="287"/>
      <c r="O121" s="287"/>
      <c r="P121" s="287"/>
      <c r="Q121" s="287"/>
      <c r="R121" s="287"/>
      <c r="AS121" s="295"/>
      <c r="BF121" s="326">
        <f>SUM(AS120+BF120)</f>
        <v>10000000</v>
      </c>
      <c r="BG121" s="288">
        <f>AF120-AS120-BF120</f>
        <v>0</v>
      </c>
      <c r="BH121" s="327">
        <f>SUM(BI120+AS120+BF120)</f>
        <v>10000000</v>
      </c>
      <c r="BI121" s="289">
        <f>SUM(BG120)</f>
        <v>0</v>
      </c>
      <c r="BJ121" s="284" t="s">
        <v>37</v>
      </c>
      <c r="BK121" s="481"/>
      <c r="BL121" s="262"/>
      <c r="BM121" s="263"/>
      <c r="BN121" s="430"/>
      <c r="BO121" s="437"/>
      <c r="BP121" s="430"/>
      <c r="BQ121" s="430"/>
      <c r="BR121" s="430"/>
      <c r="BS121" s="437"/>
      <c r="BT121" s="430"/>
      <c r="BU121" s="430"/>
      <c r="BV121" s="430"/>
      <c r="BW121" s="437"/>
      <c r="BX121" s="430"/>
      <c r="BY121" s="430"/>
      <c r="BZ121" s="430"/>
      <c r="CA121" s="437"/>
      <c r="CB121" s="430"/>
      <c r="CC121" s="430"/>
      <c r="CD121" s="430"/>
      <c r="CE121" s="437"/>
      <c r="CF121" s="430"/>
      <c r="CG121" s="430"/>
      <c r="CH121" s="430"/>
      <c r="CI121" s="437"/>
      <c r="CJ121" s="430"/>
      <c r="CK121" s="430"/>
      <c r="CL121" s="430"/>
      <c r="CM121" s="437"/>
      <c r="CN121" s="430"/>
      <c r="CO121" s="430"/>
      <c r="CP121" s="430"/>
      <c r="CQ121" s="437"/>
      <c r="CR121" s="430"/>
      <c r="CS121" s="430"/>
      <c r="CT121" s="430"/>
      <c r="CU121" s="263"/>
      <c r="CV121" s="263"/>
      <c r="CW121" s="263"/>
      <c r="CX121" s="263"/>
      <c r="CY121" s="263"/>
      <c r="CZ121" s="263"/>
      <c r="DA121" s="263"/>
      <c r="DB121" s="263"/>
      <c r="DC121" s="263"/>
      <c r="DD121" s="263"/>
      <c r="DE121" s="263"/>
      <c r="DF121" s="263"/>
    </row>
    <row r="122" spans="1:127" s="265" customFormat="1" ht="24.75" customHeight="1" x14ac:dyDescent="0.2">
      <c r="A122" s="287"/>
      <c r="D122" s="287"/>
      <c r="E122" s="287"/>
      <c r="F122" s="287"/>
      <c r="G122" s="419"/>
      <c r="H122" s="287"/>
      <c r="I122" s="487"/>
      <c r="J122" s="487"/>
      <c r="K122" s="287"/>
      <c r="L122" s="287"/>
      <c r="M122" s="287"/>
      <c r="N122" s="287"/>
      <c r="O122" s="287"/>
      <c r="P122" s="287"/>
      <c r="Q122" s="287"/>
      <c r="R122" s="287"/>
      <c r="AQ122" s="565"/>
      <c r="AS122" s="284"/>
      <c r="AT122" s="409">
        <f>SUM(AG120+AT120)</f>
        <v>10000000</v>
      </c>
      <c r="AU122" s="409">
        <f t="shared" ref="AU122" si="543">SUM(AH120+AU120)</f>
        <v>0</v>
      </c>
      <c r="AV122" s="409">
        <f t="shared" ref="AV122" si="544">SUM(AI120+AV120)</f>
        <v>0</v>
      </c>
      <c r="AW122" s="409">
        <f t="shared" ref="AW122" si="545">SUM(AJ120+AW120)</f>
        <v>0</v>
      </c>
      <c r="AX122" s="409">
        <f t="shared" ref="AX122" si="546">SUM(AK120+AX120)</f>
        <v>0</v>
      </c>
      <c r="AY122" s="409">
        <f t="shared" ref="AY122" si="547">SUM(AL120+AY120)</f>
        <v>0</v>
      </c>
      <c r="AZ122" s="409">
        <f t="shared" ref="AZ122" si="548">SUM(AM120+AZ120)</f>
        <v>0</v>
      </c>
      <c r="BA122" s="409">
        <f t="shared" ref="BA122" si="549">SUM(AN120+BA120)</f>
        <v>0</v>
      </c>
      <c r="BB122" s="409">
        <f t="shared" ref="BB122" si="550">SUM(AO120+BB120)</f>
        <v>0</v>
      </c>
      <c r="BC122" s="409">
        <f t="shared" ref="BC122" si="551">SUM(AP120+BC120)</f>
        <v>0</v>
      </c>
      <c r="BD122" s="409">
        <f t="shared" ref="BD122" si="552">SUM(AQ120+BD120)</f>
        <v>0</v>
      </c>
      <c r="BE122" s="409">
        <f t="shared" ref="BE122" si="553">SUM(AR120+BE120)</f>
        <v>0</v>
      </c>
      <c r="BF122" s="409">
        <f>SUM(AT122:BE122)</f>
        <v>10000000</v>
      </c>
      <c r="BG122" s="284"/>
      <c r="BH122" s="290"/>
      <c r="BI122" s="291">
        <f>SUM(BI120-BI121)</f>
        <v>0</v>
      </c>
      <c r="BJ122" s="284" t="s">
        <v>36</v>
      </c>
      <c r="BK122" s="481"/>
      <c r="BL122" s="262"/>
      <c r="BM122" s="263"/>
      <c r="BN122" s="430"/>
      <c r="BO122" s="437"/>
      <c r="BP122" s="430"/>
      <c r="BQ122" s="430"/>
      <c r="BR122" s="430"/>
      <c r="BS122" s="437"/>
      <c r="BT122" s="430"/>
      <c r="BU122" s="430"/>
      <c r="BV122" s="430"/>
      <c r="BW122" s="437"/>
      <c r="BX122" s="430"/>
      <c r="BY122" s="430"/>
      <c r="BZ122" s="430"/>
      <c r="CA122" s="437"/>
      <c r="CB122" s="430"/>
      <c r="CC122" s="430"/>
      <c r="CD122" s="430"/>
      <c r="CE122" s="437"/>
      <c r="CF122" s="430"/>
      <c r="CG122" s="430"/>
      <c r="CH122" s="430"/>
      <c r="CI122" s="437"/>
      <c r="CJ122" s="430"/>
      <c r="CK122" s="430"/>
      <c r="CL122" s="430"/>
      <c r="CM122" s="437"/>
      <c r="CN122" s="430"/>
      <c r="CO122" s="430"/>
      <c r="CP122" s="430"/>
      <c r="CQ122" s="437"/>
      <c r="CR122" s="430"/>
      <c r="CS122" s="430"/>
      <c r="CT122" s="430"/>
      <c r="CU122" s="263"/>
      <c r="CV122" s="263"/>
      <c r="CW122" s="263"/>
      <c r="CX122" s="263"/>
      <c r="CY122" s="263"/>
      <c r="CZ122" s="263"/>
      <c r="DA122" s="263"/>
      <c r="DB122" s="263"/>
      <c r="DC122" s="263"/>
      <c r="DD122" s="263"/>
      <c r="DE122" s="263"/>
      <c r="DF122" s="263"/>
    </row>
    <row r="123" spans="1:127" s="265" customFormat="1" ht="24.75" customHeight="1" x14ac:dyDescent="0.2">
      <c r="A123" s="827" t="s">
        <v>9</v>
      </c>
      <c r="B123" s="828"/>
      <c r="C123" s="244" t="s">
        <v>273</v>
      </c>
      <c r="D123" s="245"/>
      <c r="E123" s="245"/>
      <c r="F123" s="245"/>
      <c r="G123" s="296"/>
      <c r="H123" s="245"/>
      <c r="I123" s="484"/>
      <c r="J123" s="484"/>
      <c r="K123" s="245"/>
      <c r="L123" s="245"/>
      <c r="M123" s="245"/>
      <c r="N123" s="245"/>
      <c r="O123" s="245"/>
      <c r="P123" s="245"/>
      <c r="Q123" s="245"/>
      <c r="R123" s="245"/>
      <c r="S123" s="527"/>
      <c r="T123" s="450"/>
      <c r="U123" s="246"/>
      <c r="V123" s="246"/>
      <c r="W123" s="246"/>
      <c r="X123" s="246"/>
      <c r="Y123" s="246"/>
      <c r="Z123" s="246"/>
      <c r="AA123" s="246"/>
      <c r="AB123" s="246"/>
      <c r="AC123" s="246"/>
      <c r="AD123" s="246"/>
      <c r="AE123" s="246"/>
      <c r="AF123" s="245"/>
      <c r="AG123" s="246"/>
      <c r="AH123" s="246"/>
      <c r="AI123" s="246"/>
      <c r="AJ123" s="246"/>
      <c r="AK123" s="246"/>
      <c r="AL123" s="246"/>
      <c r="AM123" s="246"/>
      <c r="AN123" s="246"/>
      <c r="AO123" s="246"/>
      <c r="AP123" s="246"/>
      <c r="AQ123" s="246"/>
      <c r="AR123" s="246"/>
      <c r="AS123" s="247"/>
      <c r="AT123" s="246"/>
      <c r="AU123" s="246"/>
      <c r="AV123" s="246"/>
      <c r="AW123" s="246"/>
      <c r="AX123" s="246"/>
      <c r="AY123" s="246"/>
      <c r="AZ123" s="246"/>
      <c r="BA123" s="246"/>
      <c r="BB123" s="246"/>
      <c r="BC123" s="246"/>
      <c r="BD123" s="246"/>
      <c r="BE123" s="246"/>
      <c r="BF123" s="247"/>
      <c r="BG123" s="247"/>
      <c r="BH123" s="243"/>
      <c r="BI123" s="248"/>
      <c r="BJ123" s="245"/>
      <c r="BK123" s="296"/>
      <c r="BL123" s="296"/>
      <c r="BM123" s="246"/>
      <c r="BN123" s="296"/>
      <c r="BO123" s="438"/>
      <c r="BP123" s="296"/>
      <c r="BQ123" s="249"/>
      <c r="BR123" s="296"/>
      <c r="BS123" s="438"/>
      <c r="BT123" s="296"/>
      <c r="BU123" s="249"/>
      <c r="BV123" s="296"/>
      <c r="BW123" s="438"/>
      <c r="BX123" s="296"/>
      <c r="BY123" s="249"/>
      <c r="BZ123" s="296"/>
      <c r="CA123" s="438"/>
      <c r="CB123" s="296"/>
      <c r="CC123" s="249"/>
      <c r="CD123" s="296"/>
      <c r="CE123" s="438"/>
      <c r="CF123" s="296"/>
      <c r="CG123" s="249"/>
      <c r="CH123" s="296"/>
      <c r="CI123" s="438"/>
      <c r="CJ123" s="296"/>
      <c r="CK123" s="249"/>
      <c r="CL123" s="296"/>
      <c r="CM123" s="438"/>
      <c r="CN123" s="296"/>
      <c r="CO123" s="249"/>
      <c r="CP123" s="296"/>
      <c r="CQ123" s="438"/>
      <c r="CR123" s="296"/>
      <c r="CS123" s="249"/>
      <c r="CT123" s="296"/>
      <c r="CU123" s="246"/>
      <c r="CV123" s="246"/>
      <c r="CW123" s="246"/>
      <c r="CX123" s="246"/>
      <c r="CY123" s="247"/>
      <c r="CZ123" s="247"/>
      <c r="DA123" s="247"/>
      <c r="DB123" s="243"/>
      <c r="DC123" s="248"/>
      <c r="DD123" s="247"/>
      <c r="DE123" s="247"/>
      <c r="DF123" s="263"/>
      <c r="DG123" s="263"/>
      <c r="DH123" s="263"/>
      <c r="DI123" s="263"/>
      <c r="DJ123" s="263"/>
      <c r="DK123" s="264"/>
      <c r="DL123" s="263"/>
      <c r="DM123" s="263"/>
      <c r="DN123" s="263"/>
      <c r="DO123" s="263"/>
      <c r="DP123" s="263"/>
      <c r="DQ123" s="263"/>
      <c r="DR123" s="263"/>
      <c r="DS123" s="263"/>
      <c r="DT123" s="263"/>
      <c r="DU123" s="263"/>
      <c r="DV123" s="263"/>
      <c r="DW123" s="263"/>
    </row>
    <row r="124" spans="1:127" s="265" customFormat="1" ht="26.25" customHeight="1" x14ac:dyDescent="0.2">
      <c r="A124" s="829" t="s">
        <v>10</v>
      </c>
      <c r="B124" s="830"/>
      <c r="C124" s="251" t="s">
        <v>84</v>
      </c>
      <c r="D124" s="252"/>
      <c r="E124" s="252"/>
      <c r="F124" s="252"/>
      <c r="G124" s="417"/>
      <c r="H124" s="252"/>
      <c r="I124" s="485"/>
      <c r="J124" s="485"/>
      <c r="K124" s="252"/>
      <c r="L124" s="252"/>
      <c r="M124" s="252"/>
      <c r="N124" s="252"/>
      <c r="O124" s="252"/>
      <c r="P124" s="252"/>
      <c r="Q124" s="252"/>
      <c r="R124" s="252"/>
      <c r="S124" s="252"/>
      <c r="T124" s="266"/>
      <c r="U124" s="266"/>
      <c r="V124" s="266"/>
      <c r="W124" s="266"/>
      <c r="X124" s="266"/>
      <c r="Y124" s="266"/>
      <c r="Z124" s="266"/>
      <c r="AA124" s="266"/>
      <c r="AB124" s="266"/>
      <c r="AC124" s="266"/>
      <c r="AD124" s="266"/>
      <c r="AE124" s="266"/>
      <c r="AF124" s="252"/>
      <c r="AG124" s="266"/>
      <c r="AH124" s="266"/>
      <c r="AI124" s="266"/>
      <c r="AJ124" s="266"/>
      <c r="AK124" s="266"/>
      <c r="AL124" s="266"/>
      <c r="AM124" s="266"/>
      <c r="AN124" s="266"/>
      <c r="AO124" s="266"/>
      <c r="AP124" s="266"/>
      <c r="AQ124" s="266"/>
      <c r="AR124" s="266"/>
      <c r="AS124" s="253"/>
      <c r="AT124" s="266"/>
      <c r="AU124" s="266"/>
      <c r="AV124" s="266"/>
      <c r="AW124" s="266"/>
      <c r="AX124" s="266"/>
      <c r="AY124" s="266"/>
      <c r="AZ124" s="266"/>
      <c r="BA124" s="266"/>
      <c r="BB124" s="266"/>
      <c r="BC124" s="266"/>
      <c r="BD124" s="266"/>
      <c r="BE124" s="266"/>
      <c r="BF124" s="253"/>
      <c r="BG124" s="253"/>
      <c r="BH124" s="250"/>
      <c r="BI124" s="254"/>
      <c r="BJ124" s="245"/>
      <c r="BK124" s="296"/>
      <c r="BL124" s="296"/>
      <c r="BM124" s="245"/>
      <c r="BN124" s="296"/>
      <c r="BO124" s="438"/>
      <c r="BP124" s="296"/>
      <c r="BQ124" s="296"/>
      <c r="BR124" s="296"/>
      <c r="BS124" s="438"/>
      <c r="BT124" s="296"/>
      <c r="BU124" s="296"/>
      <c r="BV124" s="296"/>
      <c r="BW124" s="438"/>
      <c r="BX124" s="296"/>
      <c r="BY124" s="296"/>
      <c r="BZ124" s="296"/>
      <c r="CA124" s="438"/>
      <c r="CB124" s="296"/>
      <c r="CC124" s="296"/>
      <c r="CD124" s="296"/>
      <c r="CE124" s="438"/>
      <c r="CF124" s="296"/>
      <c r="CG124" s="296"/>
      <c r="CH124" s="296"/>
      <c r="CI124" s="438"/>
      <c r="CJ124" s="296"/>
      <c r="CK124" s="296"/>
      <c r="CL124" s="296"/>
      <c r="CM124" s="438"/>
      <c r="CN124" s="296"/>
      <c r="CO124" s="296"/>
      <c r="CP124" s="296"/>
      <c r="CQ124" s="438"/>
      <c r="CR124" s="296"/>
      <c r="CS124" s="296"/>
      <c r="CT124" s="296"/>
      <c r="CU124" s="245"/>
      <c r="CV124" s="245"/>
      <c r="CW124" s="245"/>
      <c r="CX124" s="245"/>
      <c r="CY124" s="245"/>
      <c r="CZ124" s="245"/>
      <c r="DA124" s="245"/>
      <c r="DB124" s="245"/>
      <c r="DC124" s="245"/>
      <c r="DD124" s="247"/>
      <c r="DE124" s="247"/>
      <c r="DF124" s="263"/>
      <c r="DG124" s="263"/>
      <c r="DH124" s="263"/>
      <c r="DI124" s="263"/>
      <c r="DJ124" s="263"/>
      <c r="DK124" s="264"/>
      <c r="DL124" s="263"/>
      <c r="DM124" s="263"/>
      <c r="DN124" s="263"/>
      <c r="DO124" s="263"/>
      <c r="DP124" s="263"/>
      <c r="DQ124" s="263"/>
      <c r="DR124" s="263"/>
      <c r="DS124" s="263"/>
      <c r="DT124" s="263"/>
      <c r="DU124" s="263"/>
      <c r="DV124" s="263"/>
      <c r="DW124" s="263"/>
    </row>
    <row r="125" spans="1:127" s="268" customFormat="1" ht="48.75" customHeight="1" x14ac:dyDescent="0.2">
      <c r="A125" s="831" t="s">
        <v>11</v>
      </c>
      <c r="B125" s="824" t="s">
        <v>12</v>
      </c>
      <c r="C125" s="824" t="s">
        <v>224</v>
      </c>
      <c r="D125" s="868" t="s">
        <v>13</v>
      </c>
      <c r="E125" s="869"/>
      <c r="F125" s="869"/>
      <c r="G125" s="869"/>
      <c r="H125" s="869"/>
      <c r="I125" s="869"/>
      <c r="J125" s="869"/>
      <c r="K125" s="869"/>
      <c r="L125" s="869"/>
      <c r="M125" s="869"/>
      <c r="N125" s="869"/>
      <c r="O125" s="869"/>
      <c r="P125" s="869"/>
      <c r="Q125" s="870"/>
      <c r="R125" s="824" t="s">
        <v>24</v>
      </c>
      <c r="S125" s="840" t="s">
        <v>21</v>
      </c>
      <c r="T125" s="841"/>
      <c r="U125" s="841"/>
      <c r="V125" s="841"/>
      <c r="W125" s="841"/>
      <c r="X125" s="841"/>
      <c r="Y125" s="841"/>
      <c r="Z125" s="841"/>
      <c r="AA125" s="841"/>
      <c r="AB125" s="841"/>
      <c r="AC125" s="841"/>
      <c r="AD125" s="841"/>
      <c r="AE125" s="842"/>
      <c r="AF125" s="872" t="s">
        <v>6</v>
      </c>
      <c r="AG125" s="873"/>
      <c r="AH125" s="873"/>
      <c r="AI125" s="873"/>
      <c r="AJ125" s="873"/>
      <c r="AK125" s="873"/>
      <c r="AL125" s="873"/>
      <c r="AM125" s="873"/>
      <c r="AN125" s="873"/>
      <c r="AO125" s="873"/>
      <c r="AP125" s="873"/>
      <c r="AQ125" s="873"/>
      <c r="AR125" s="873"/>
      <c r="AS125" s="874"/>
      <c r="AT125" s="847" t="s">
        <v>40</v>
      </c>
      <c r="AU125" s="848"/>
      <c r="AV125" s="848"/>
      <c r="AW125" s="848"/>
      <c r="AX125" s="848"/>
      <c r="AY125" s="848"/>
      <c r="AZ125" s="848"/>
      <c r="BA125" s="848"/>
      <c r="BB125" s="848"/>
      <c r="BC125" s="848"/>
      <c r="BD125" s="848"/>
      <c r="BE125" s="848"/>
      <c r="BF125" s="849"/>
      <c r="BG125" s="824" t="s">
        <v>37</v>
      </c>
      <c r="BH125" s="824" t="s">
        <v>124</v>
      </c>
      <c r="BI125" s="875" t="s">
        <v>38</v>
      </c>
      <c r="BJ125" s="243"/>
      <c r="BK125" s="477"/>
      <c r="BL125" s="245"/>
      <c r="BM125" s="245"/>
      <c r="BN125" s="296"/>
      <c r="BO125" s="438"/>
      <c r="BP125" s="296"/>
      <c r="BQ125" s="296"/>
      <c r="BR125" s="296"/>
      <c r="BS125" s="438"/>
      <c r="BT125" s="296"/>
      <c r="BU125" s="296"/>
      <c r="BV125" s="296"/>
      <c r="BW125" s="438"/>
      <c r="BX125" s="296"/>
      <c r="BY125" s="296"/>
      <c r="BZ125" s="296"/>
      <c r="CA125" s="438"/>
      <c r="CB125" s="296"/>
      <c r="CC125" s="296"/>
      <c r="CD125" s="296"/>
      <c r="CE125" s="438"/>
      <c r="CF125" s="296"/>
      <c r="CG125" s="296"/>
      <c r="CH125" s="296"/>
      <c r="CI125" s="438"/>
      <c r="CJ125" s="296"/>
      <c r="CK125" s="296"/>
      <c r="CL125" s="296"/>
      <c r="CM125" s="438"/>
      <c r="CN125" s="296"/>
      <c r="CO125" s="296"/>
      <c r="CP125" s="296"/>
      <c r="CQ125" s="438"/>
      <c r="CR125" s="296"/>
      <c r="CS125" s="296"/>
      <c r="CT125" s="296"/>
      <c r="CU125" s="245"/>
      <c r="CV125" s="245"/>
      <c r="CW125" s="245"/>
      <c r="CX125" s="245"/>
      <c r="CY125" s="245"/>
      <c r="CZ125" s="245"/>
      <c r="DA125" s="245"/>
      <c r="DB125" s="245"/>
      <c r="DC125" s="245"/>
      <c r="DD125" s="267"/>
      <c r="DE125" s="267"/>
    </row>
    <row r="126" spans="1:127" s="268" customFormat="1" ht="48.75" customHeight="1" x14ac:dyDescent="0.2">
      <c r="A126" s="832"/>
      <c r="B126" s="825"/>
      <c r="C126" s="825"/>
      <c r="D126" s="836" t="s">
        <v>22</v>
      </c>
      <c r="E126" s="834" t="s">
        <v>23</v>
      </c>
      <c r="F126" s="835"/>
      <c r="G126" s="835"/>
      <c r="H126" s="835"/>
      <c r="I126" s="835"/>
      <c r="J126" s="835"/>
      <c r="K126" s="835"/>
      <c r="L126" s="835"/>
      <c r="M126" s="835"/>
      <c r="N126" s="835"/>
      <c r="O126" s="835"/>
      <c r="P126" s="835"/>
      <c r="Q126" s="838"/>
      <c r="R126" s="825"/>
      <c r="S126" s="836" t="s">
        <v>22</v>
      </c>
      <c r="T126" s="834" t="s">
        <v>23</v>
      </c>
      <c r="U126" s="835"/>
      <c r="V126" s="835"/>
      <c r="W126" s="835"/>
      <c r="X126" s="835"/>
      <c r="Y126" s="835"/>
      <c r="Z126" s="835"/>
      <c r="AA126" s="835"/>
      <c r="AB126" s="835"/>
      <c r="AC126" s="835"/>
      <c r="AD126" s="835"/>
      <c r="AE126" s="838"/>
      <c r="AF126" s="836" t="s">
        <v>22</v>
      </c>
      <c r="AG126" s="834" t="s">
        <v>23</v>
      </c>
      <c r="AH126" s="835"/>
      <c r="AI126" s="835"/>
      <c r="AJ126" s="835"/>
      <c r="AK126" s="835"/>
      <c r="AL126" s="835"/>
      <c r="AM126" s="835"/>
      <c r="AN126" s="835"/>
      <c r="AO126" s="835"/>
      <c r="AP126" s="835"/>
      <c r="AQ126" s="835"/>
      <c r="AR126" s="835"/>
      <c r="AS126" s="838"/>
      <c r="AT126" s="850"/>
      <c r="AU126" s="851"/>
      <c r="AV126" s="851"/>
      <c r="AW126" s="851"/>
      <c r="AX126" s="851"/>
      <c r="AY126" s="851"/>
      <c r="AZ126" s="851"/>
      <c r="BA126" s="851"/>
      <c r="BB126" s="851"/>
      <c r="BC126" s="851"/>
      <c r="BD126" s="851"/>
      <c r="BE126" s="851"/>
      <c r="BF126" s="852"/>
      <c r="BG126" s="825"/>
      <c r="BH126" s="825"/>
      <c r="BI126" s="876"/>
      <c r="BJ126" s="243"/>
      <c r="BK126" s="477"/>
      <c r="BL126" s="245"/>
      <c r="BM126" s="245"/>
      <c r="BN126" s="296"/>
      <c r="BO126" s="438"/>
      <c r="BP126" s="296"/>
      <c r="BQ126" s="296"/>
      <c r="BR126" s="296"/>
      <c r="BS126" s="438"/>
      <c r="BT126" s="296"/>
      <c r="BU126" s="296"/>
      <c r="BV126" s="296"/>
      <c r="BW126" s="438"/>
      <c r="BX126" s="296"/>
      <c r="BY126" s="296"/>
      <c r="BZ126" s="296"/>
      <c r="CA126" s="438"/>
      <c r="CB126" s="296"/>
      <c r="CC126" s="296"/>
      <c r="CD126" s="296"/>
      <c r="CE126" s="438"/>
      <c r="CF126" s="296"/>
      <c r="CG126" s="296"/>
      <c r="CH126" s="296"/>
      <c r="CI126" s="438"/>
      <c r="CJ126" s="296"/>
      <c r="CK126" s="296"/>
      <c r="CL126" s="296"/>
      <c r="CM126" s="438"/>
      <c r="CN126" s="296"/>
      <c r="CO126" s="296"/>
      <c r="CP126" s="296"/>
      <c r="CQ126" s="438"/>
      <c r="CR126" s="296"/>
      <c r="CS126" s="296"/>
      <c r="CT126" s="296"/>
      <c r="CU126" s="245"/>
      <c r="CV126" s="245"/>
      <c r="CW126" s="245"/>
      <c r="CX126" s="245"/>
      <c r="CY126" s="245"/>
      <c r="CZ126" s="245"/>
      <c r="DA126" s="245"/>
      <c r="DB126" s="245"/>
      <c r="DC126" s="245"/>
      <c r="DD126" s="267"/>
      <c r="DE126" s="267"/>
    </row>
    <row r="127" spans="1:127" s="271" customFormat="1" ht="28.5" customHeight="1" x14ac:dyDescent="0.2">
      <c r="A127" s="833"/>
      <c r="B127" s="826"/>
      <c r="C127" s="826"/>
      <c r="D127" s="867"/>
      <c r="E127" s="269">
        <v>1</v>
      </c>
      <c r="F127" s="269">
        <v>2</v>
      </c>
      <c r="G127" s="418">
        <v>3</v>
      </c>
      <c r="H127" s="269">
        <v>4</v>
      </c>
      <c r="I127" s="418">
        <v>5</v>
      </c>
      <c r="J127" s="269">
        <v>6</v>
      </c>
      <c r="K127" s="269">
        <v>7</v>
      </c>
      <c r="L127" s="269">
        <v>8</v>
      </c>
      <c r="M127" s="269">
        <v>9</v>
      </c>
      <c r="N127" s="269">
        <v>10</v>
      </c>
      <c r="O127" s="269">
        <v>11</v>
      </c>
      <c r="P127" s="269">
        <v>12</v>
      </c>
      <c r="Q127" s="269" t="s">
        <v>25</v>
      </c>
      <c r="R127" s="871"/>
      <c r="S127" s="867"/>
      <c r="T127" s="269">
        <v>1</v>
      </c>
      <c r="U127" s="269">
        <v>2</v>
      </c>
      <c r="V127" s="269">
        <v>3</v>
      </c>
      <c r="W127" s="269">
        <v>4</v>
      </c>
      <c r="X127" s="269">
        <v>5</v>
      </c>
      <c r="Y127" s="269">
        <v>6</v>
      </c>
      <c r="Z127" s="269">
        <v>7</v>
      </c>
      <c r="AA127" s="269">
        <v>8</v>
      </c>
      <c r="AB127" s="269">
        <v>9</v>
      </c>
      <c r="AC127" s="269">
        <v>10</v>
      </c>
      <c r="AD127" s="269">
        <v>11</v>
      </c>
      <c r="AE127" s="269">
        <v>12</v>
      </c>
      <c r="AF127" s="837"/>
      <c r="AG127" s="269">
        <v>1</v>
      </c>
      <c r="AH127" s="269">
        <v>2</v>
      </c>
      <c r="AI127" s="269">
        <v>3</v>
      </c>
      <c r="AJ127" s="269">
        <v>4</v>
      </c>
      <c r="AK127" s="269">
        <v>5</v>
      </c>
      <c r="AL127" s="269">
        <v>6</v>
      </c>
      <c r="AM127" s="269">
        <v>7</v>
      </c>
      <c r="AN127" s="269">
        <v>8</v>
      </c>
      <c r="AO127" s="269">
        <v>9</v>
      </c>
      <c r="AP127" s="269">
        <v>10</v>
      </c>
      <c r="AQ127" s="269">
        <v>11</v>
      </c>
      <c r="AR127" s="269">
        <v>12</v>
      </c>
      <c r="AS127" s="269" t="s">
        <v>16</v>
      </c>
      <c r="AT127" s="270">
        <v>1</v>
      </c>
      <c r="AU127" s="270">
        <v>2</v>
      </c>
      <c r="AV127" s="270">
        <v>3</v>
      </c>
      <c r="AW127" s="270">
        <v>4</v>
      </c>
      <c r="AX127" s="270">
        <v>5</v>
      </c>
      <c r="AY127" s="270">
        <v>6</v>
      </c>
      <c r="AZ127" s="270">
        <v>7</v>
      </c>
      <c r="BA127" s="270">
        <v>8</v>
      </c>
      <c r="BB127" s="270">
        <v>9</v>
      </c>
      <c r="BC127" s="270">
        <v>10</v>
      </c>
      <c r="BD127" s="270">
        <v>11</v>
      </c>
      <c r="BE127" s="270">
        <v>12</v>
      </c>
      <c r="BF127" s="270" t="s">
        <v>16</v>
      </c>
      <c r="BG127" s="826"/>
      <c r="BH127" s="826"/>
      <c r="BI127" s="877"/>
      <c r="BK127" s="478"/>
      <c r="BL127" s="416"/>
      <c r="BM127" s="416"/>
      <c r="BN127" s="433"/>
      <c r="BO127" s="441"/>
      <c r="BP127" s="433"/>
      <c r="BQ127" s="433"/>
      <c r="BR127" s="433"/>
      <c r="BS127" s="441"/>
      <c r="BT127" s="433"/>
      <c r="BU127" s="433"/>
      <c r="BV127" s="433"/>
      <c r="BW127" s="441"/>
      <c r="BX127" s="433"/>
      <c r="BY127" s="433"/>
      <c r="BZ127" s="433"/>
      <c r="CA127" s="441"/>
      <c r="CB127" s="433"/>
      <c r="CC127" s="433"/>
      <c r="CD127" s="433"/>
      <c r="CE127" s="441"/>
      <c r="CF127" s="433"/>
      <c r="CG127" s="433"/>
      <c r="CH127" s="433"/>
      <c r="CI127" s="441"/>
      <c r="CJ127" s="433"/>
      <c r="CK127" s="433"/>
      <c r="CL127" s="433"/>
      <c r="CM127" s="441"/>
      <c r="CN127" s="433"/>
      <c r="CO127" s="433"/>
      <c r="CP127" s="433"/>
      <c r="CQ127" s="441"/>
      <c r="CR127" s="433"/>
      <c r="CS127" s="433"/>
      <c r="CT127" s="433"/>
      <c r="CU127" s="416"/>
      <c r="CV127" s="416"/>
      <c r="CW127" s="416"/>
      <c r="CX127" s="416"/>
      <c r="CY127" s="416"/>
      <c r="CZ127" s="416"/>
      <c r="DA127" s="416"/>
      <c r="DB127" s="416"/>
      <c r="DC127" s="416"/>
      <c r="DD127" s="416"/>
      <c r="DE127" s="416"/>
    </row>
    <row r="128" spans="1:127" s="310" customFormat="1" ht="24.75" customHeight="1" x14ac:dyDescent="0.2">
      <c r="A128" s="298"/>
      <c r="B128" s="518" t="s">
        <v>227</v>
      </c>
      <c r="C128" s="299"/>
      <c r="D128" s="255"/>
      <c r="E128" s="255"/>
      <c r="F128" s="255"/>
      <c r="G128" s="420"/>
      <c r="H128" s="301"/>
      <c r="I128" s="301"/>
      <c r="J128" s="301"/>
      <c r="K128" s="301"/>
      <c r="L128" s="301"/>
      <c r="M128" s="301"/>
      <c r="N128" s="301"/>
      <c r="O128" s="301"/>
      <c r="P128" s="301"/>
      <c r="Q128" s="302"/>
      <c r="R128" s="159"/>
      <c r="S128" s="258"/>
      <c r="T128" s="258"/>
      <c r="U128" s="258"/>
      <c r="V128" s="258"/>
      <c r="W128" s="258"/>
      <c r="X128" s="460"/>
      <c r="Y128" s="460"/>
      <c r="Z128" s="460"/>
      <c r="AA128" s="460"/>
      <c r="AB128" s="460"/>
      <c r="AC128" s="460"/>
      <c r="AD128" s="460"/>
      <c r="AE128" s="460"/>
      <c r="AF128" s="275">
        <f t="shared" ref="AF128:AF134" si="554">SUM(Q128*S128)</f>
        <v>0</v>
      </c>
      <c r="AG128" s="424"/>
      <c r="AH128" s="424"/>
      <c r="AI128" s="424"/>
      <c r="AJ128" s="424"/>
      <c r="AK128" s="424"/>
      <c r="AL128" s="424"/>
      <c r="AM128" s="424"/>
      <c r="AN128" s="424"/>
      <c r="AO128" s="424"/>
      <c r="AP128" s="424"/>
      <c r="AQ128" s="424"/>
      <c r="AR128" s="424"/>
      <c r="AS128" s="425"/>
      <c r="AT128" s="424"/>
      <c r="AU128" s="424"/>
      <c r="AV128" s="424"/>
      <c r="AW128" s="424"/>
      <c r="AX128" s="424"/>
      <c r="AY128" s="424"/>
      <c r="AZ128" s="424"/>
      <c r="BA128" s="424"/>
      <c r="BB128" s="424"/>
      <c r="BC128" s="424"/>
      <c r="BD128" s="424"/>
      <c r="BE128" s="424"/>
      <c r="BF128" s="350"/>
      <c r="BG128" s="305"/>
      <c r="BH128" s="306"/>
      <c r="BI128" s="307"/>
      <c r="BJ128" s="281"/>
      <c r="BK128" s="479"/>
      <c r="BL128" s="308"/>
      <c r="BM128" s="309"/>
      <c r="BN128" s="308"/>
      <c r="BO128" s="442"/>
      <c r="BP128" s="308"/>
      <c r="BQ128" s="308"/>
      <c r="BR128" s="308"/>
      <c r="BS128" s="442"/>
      <c r="BT128" s="308"/>
      <c r="BU128" s="308"/>
      <c r="BV128" s="308"/>
      <c r="BW128" s="442"/>
      <c r="BX128" s="308"/>
      <c r="BY128" s="308"/>
      <c r="BZ128" s="308"/>
      <c r="CA128" s="442"/>
      <c r="CB128" s="308"/>
      <c r="CC128" s="308"/>
      <c r="CD128" s="308"/>
      <c r="CE128" s="442"/>
      <c r="CF128" s="308"/>
      <c r="CG128" s="308"/>
      <c r="CH128" s="308"/>
      <c r="CI128" s="442"/>
      <c r="CJ128" s="308"/>
      <c r="CK128" s="308"/>
      <c r="CL128" s="308"/>
      <c r="CM128" s="442"/>
      <c r="CN128" s="308"/>
      <c r="CO128" s="308"/>
      <c r="CP128" s="308"/>
      <c r="CQ128" s="442"/>
      <c r="CR128" s="308"/>
      <c r="CS128" s="308"/>
      <c r="CT128" s="308"/>
      <c r="CU128" s="309"/>
      <c r="CV128" s="309"/>
      <c r="CW128" s="309"/>
      <c r="CX128" s="309"/>
      <c r="CY128" s="309"/>
      <c r="CZ128" s="309"/>
      <c r="DA128" s="309"/>
      <c r="DB128" s="309"/>
      <c r="DC128" s="309"/>
      <c r="DD128" s="309"/>
      <c r="DE128" s="309"/>
    </row>
    <row r="129" spans="1:127" s="310" customFormat="1" ht="24.75" customHeight="1" x14ac:dyDescent="0.2">
      <c r="A129" s="298"/>
      <c r="B129" s="522" t="s">
        <v>236</v>
      </c>
      <c r="C129" s="521" t="s">
        <v>209</v>
      </c>
      <c r="D129" s="160">
        <v>380</v>
      </c>
      <c r="E129" s="255">
        <v>350</v>
      </c>
      <c r="F129" s="255"/>
      <c r="G129" s="420"/>
      <c r="H129" s="301"/>
      <c r="I129" s="301"/>
      <c r="J129" s="301"/>
      <c r="K129" s="301"/>
      <c r="L129" s="301"/>
      <c r="M129" s="301"/>
      <c r="N129" s="301"/>
      <c r="O129" s="301"/>
      <c r="P129" s="301"/>
      <c r="Q129" s="526">
        <f t="shared" ref="Q129:Q134" si="555">SUM(E129:P129)</f>
        <v>350</v>
      </c>
      <c r="R129" s="524" t="s">
        <v>17</v>
      </c>
      <c r="S129" s="164">
        <v>74100</v>
      </c>
      <c r="T129" s="523">
        <v>62000</v>
      </c>
      <c r="U129" s="258"/>
      <c r="V129" s="258"/>
      <c r="W129" s="258"/>
      <c r="X129" s="460"/>
      <c r="Y129" s="460"/>
      <c r="Z129" s="460"/>
      <c r="AA129" s="460"/>
      <c r="AB129" s="460"/>
      <c r="AC129" s="460"/>
      <c r="AD129" s="460"/>
      <c r="AE129" s="460"/>
      <c r="AF129" s="275">
        <f t="shared" si="554"/>
        <v>25935000</v>
      </c>
      <c r="AG129" s="424">
        <f t="shared" ref="AG129:AG134" si="556">T129*E129</f>
        <v>21700000</v>
      </c>
      <c r="AH129" s="424">
        <f t="shared" ref="AH129:AH134" si="557">U129*F129</f>
        <v>0</v>
      </c>
      <c r="AI129" s="424">
        <f t="shared" ref="AI129:AI134" si="558">V129*G129</f>
        <v>0</v>
      </c>
      <c r="AJ129" s="424">
        <f t="shared" ref="AJ129:AJ134" si="559">W129*H129</f>
        <v>0</v>
      </c>
      <c r="AK129" s="424">
        <f t="shared" ref="AK129:AK134" si="560">X129*I129</f>
        <v>0</v>
      </c>
      <c r="AL129" s="424">
        <f t="shared" ref="AL129:AL134" si="561">Y129*J129</f>
        <v>0</v>
      </c>
      <c r="AM129" s="424">
        <f t="shared" ref="AM129:AM134" si="562">Z129*K129</f>
        <v>0</v>
      </c>
      <c r="AN129" s="424">
        <f t="shared" ref="AN129:AN134" si="563">AA129*L129</f>
        <v>0</v>
      </c>
      <c r="AO129" s="424">
        <f t="shared" ref="AO129:AO134" si="564">AB129*M129</f>
        <v>0</v>
      </c>
      <c r="AP129" s="424">
        <f t="shared" ref="AP129:AP134" si="565">AC129*N129</f>
        <v>0</v>
      </c>
      <c r="AQ129" s="424">
        <f t="shared" ref="AQ129:AQ134" si="566">AD129*O129</f>
        <v>0</v>
      </c>
      <c r="AR129" s="424">
        <f t="shared" ref="AR129:AR134" si="567">AE129*P129</f>
        <v>0</v>
      </c>
      <c r="AS129" s="425">
        <f t="shared" ref="AS129:AS134" si="568">SUM(AG129:AR129)</f>
        <v>21700000</v>
      </c>
      <c r="AT129" s="424">
        <f>SUM(AG129*14%)</f>
        <v>3038000.0000000005</v>
      </c>
      <c r="AU129" s="424">
        <f t="shared" ref="AU129:AU134" si="569">SUM(AH129*14%)</f>
        <v>0</v>
      </c>
      <c r="AV129" s="424">
        <f t="shared" ref="AV129:AV134" si="570">SUM(AI129*14%)</f>
        <v>0</v>
      </c>
      <c r="AW129" s="424">
        <f t="shared" ref="AW129:AW134" si="571">SUM(AJ129*14%)</f>
        <v>0</v>
      </c>
      <c r="AX129" s="424">
        <f t="shared" ref="AX129:AX134" si="572">SUM(AK129*14%)</f>
        <v>0</v>
      </c>
      <c r="AY129" s="424">
        <f t="shared" ref="AY129:AY134" si="573">SUM(AL129*14%)</f>
        <v>0</v>
      </c>
      <c r="AZ129" s="424">
        <f t="shared" ref="AZ129:AZ134" si="574">SUM(AM129*14%)</f>
        <v>0</v>
      </c>
      <c r="BA129" s="424">
        <f t="shared" ref="BA129:BA134" si="575">SUM(AN129*14%)</f>
        <v>0</v>
      </c>
      <c r="BB129" s="424">
        <f t="shared" ref="BB129:BB134" si="576">SUM(AO129*14%)</f>
        <v>0</v>
      </c>
      <c r="BC129" s="424">
        <f t="shared" ref="BC129:BC134" si="577">SUM(AP129*14%)</f>
        <v>0</v>
      </c>
      <c r="BD129" s="424">
        <f t="shared" ref="BD129:BD134" si="578">SUM(AQ129*14%)</f>
        <v>0</v>
      </c>
      <c r="BE129" s="424">
        <f t="shared" ref="BE129:BE134" si="579">SUM(AR129*14%)</f>
        <v>0</v>
      </c>
      <c r="BF129" s="350">
        <f t="shared" ref="BF129:BF134" si="580">SUM(AT129:BE129)</f>
        <v>3038000.0000000005</v>
      </c>
      <c r="BG129" s="305">
        <f t="shared" ref="BG129:BG135" si="581">AF129-AS129-BF129</f>
        <v>1196999.9999999995</v>
      </c>
      <c r="BH129" s="306">
        <f t="shared" ref="BH129:BH134" si="582">S129*D129</f>
        <v>28158000</v>
      </c>
      <c r="BI129" s="307">
        <f t="shared" ref="BI129:BI134" si="583">BH129-AS129-BF129</f>
        <v>3419999.9999999995</v>
      </c>
      <c r="BJ129" s="281">
        <f t="shared" ref="BJ129:BJ134" si="584">SUM(Q129/D129)</f>
        <v>0.92105263157894735</v>
      </c>
      <c r="BK129" s="479"/>
      <c r="BL129" s="308"/>
      <c r="BM129" s="309"/>
      <c r="BN129" s="308"/>
      <c r="BO129" s="442"/>
      <c r="BP129" s="308"/>
      <c r="BQ129" s="308"/>
      <c r="BR129" s="308"/>
      <c r="BS129" s="442"/>
      <c r="BT129" s="308"/>
      <c r="BU129" s="308"/>
      <c r="BV129" s="308"/>
      <c r="BW129" s="442"/>
      <c r="BX129" s="308"/>
      <c r="BY129" s="308"/>
      <c r="BZ129" s="308"/>
      <c r="CA129" s="442"/>
      <c r="CB129" s="308"/>
      <c r="CC129" s="308"/>
      <c r="CD129" s="308"/>
      <c r="CE129" s="442"/>
      <c r="CF129" s="308"/>
      <c r="CG129" s="308"/>
      <c r="CH129" s="308"/>
      <c r="CI129" s="442"/>
      <c r="CJ129" s="308"/>
      <c r="CK129" s="308"/>
      <c r="CL129" s="308"/>
      <c r="CM129" s="442"/>
      <c r="CN129" s="308"/>
      <c r="CO129" s="308"/>
      <c r="CP129" s="308"/>
      <c r="CQ129" s="442"/>
      <c r="CR129" s="308"/>
      <c r="CS129" s="308"/>
      <c r="CT129" s="308"/>
      <c r="CU129" s="309"/>
      <c r="CV129" s="309"/>
      <c r="CW129" s="309"/>
      <c r="CX129" s="309"/>
      <c r="CY129" s="309"/>
      <c r="CZ129" s="309"/>
      <c r="DA129" s="309"/>
      <c r="DB129" s="309"/>
      <c r="DC129" s="309"/>
      <c r="DD129" s="309"/>
      <c r="DE129" s="309"/>
    </row>
    <row r="130" spans="1:127" s="310" customFormat="1" ht="24.75" customHeight="1" x14ac:dyDescent="0.2">
      <c r="A130" s="298"/>
      <c r="B130" s="522" t="s">
        <v>237</v>
      </c>
      <c r="C130" s="521" t="s">
        <v>209</v>
      </c>
      <c r="D130" s="160">
        <v>15</v>
      </c>
      <c r="E130" s="255">
        <v>10</v>
      </c>
      <c r="F130" s="255"/>
      <c r="G130" s="420"/>
      <c r="H130" s="301"/>
      <c r="I130" s="301"/>
      <c r="J130" s="301"/>
      <c r="K130" s="301"/>
      <c r="L130" s="301"/>
      <c r="M130" s="301"/>
      <c r="N130" s="301"/>
      <c r="O130" s="301"/>
      <c r="P130" s="301"/>
      <c r="Q130" s="526">
        <f t="shared" si="555"/>
        <v>10</v>
      </c>
      <c r="R130" s="524" t="s">
        <v>241</v>
      </c>
      <c r="S130" s="164">
        <v>28500</v>
      </c>
      <c r="T130" s="523">
        <v>20000</v>
      </c>
      <c r="U130" s="258"/>
      <c r="V130" s="258"/>
      <c r="W130" s="258"/>
      <c r="X130" s="460"/>
      <c r="Y130" s="460"/>
      <c r="Z130" s="460"/>
      <c r="AA130" s="460"/>
      <c r="AB130" s="460"/>
      <c r="AC130" s="460"/>
      <c r="AD130" s="460"/>
      <c r="AE130" s="460"/>
      <c r="AF130" s="275">
        <f t="shared" si="554"/>
        <v>285000</v>
      </c>
      <c r="AG130" s="424">
        <f t="shared" si="556"/>
        <v>200000</v>
      </c>
      <c r="AH130" s="424">
        <f t="shared" si="557"/>
        <v>0</v>
      </c>
      <c r="AI130" s="424">
        <f t="shared" si="558"/>
        <v>0</v>
      </c>
      <c r="AJ130" s="424">
        <f t="shared" si="559"/>
        <v>0</v>
      </c>
      <c r="AK130" s="424">
        <f t="shared" si="560"/>
        <v>0</v>
      </c>
      <c r="AL130" s="424">
        <f t="shared" si="561"/>
        <v>0</v>
      </c>
      <c r="AM130" s="424">
        <f t="shared" si="562"/>
        <v>0</v>
      </c>
      <c r="AN130" s="424">
        <f t="shared" si="563"/>
        <v>0</v>
      </c>
      <c r="AO130" s="424">
        <f t="shared" si="564"/>
        <v>0</v>
      </c>
      <c r="AP130" s="424">
        <f t="shared" si="565"/>
        <v>0</v>
      </c>
      <c r="AQ130" s="424">
        <f t="shared" si="566"/>
        <v>0</v>
      </c>
      <c r="AR130" s="424">
        <f t="shared" si="567"/>
        <v>0</v>
      </c>
      <c r="AS130" s="425">
        <f t="shared" si="568"/>
        <v>200000</v>
      </c>
      <c r="AT130" s="424">
        <f t="shared" ref="AT130:AT133" si="585">SUM(AG130*14%)</f>
        <v>28000.000000000004</v>
      </c>
      <c r="AU130" s="424">
        <f t="shared" si="569"/>
        <v>0</v>
      </c>
      <c r="AV130" s="424">
        <f t="shared" si="570"/>
        <v>0</v>
      </c>
      <c r="AW130" s="424">
        <f t="shared" si="571"/>
        <v>0</v>
      </c>
      <c r="AX130" s="424">
        <f t="shared" si="572"/>
        <v>0</v>
      </c>
      <c r="AY130" s="424">
        <f t="shared" si="573"/>
        <v>0</v>
      </c>
      <c r="AZ130" s="424">
        <f t="shared" si="574"/>
        <v>0</v>
      </c>
      <c r="BA130" s="424">
        <f t="shared" si="575"/>
        <v>0</v>
      </c>
      <c r="BB130" s="424">
        <f t="shared" si="576"/>
        <v>0</v>
      </c>
      <c r="BC130" s="424">
        <f t="shared" si="577"/>
        <v>0</v>
      </c>
      <c r="BD130" s="424">
        <f t="shared" si="578"/>
        <v>0</v>
      </c>
      <c r="BE130" s="424">
        <f t="shared" si="579"/>
        <v>0</v>
      </c>
      <c r="BF130" s="350">
        <f t="shared" si="580"/>
        <v>28000.000000000004</v>
      </c>
      <c r="BG130" s="305">
        <f t="shared" si="581"/>
        <v>57000</v>
      </c>
      <c r="BH130" s="306">
        <f t="shared" si="582"/>
        <v>427500</v>
      </c>
      <c r="BI130" s="307">
        <f t="shared" si="583"/>
        <v>199500</v>
      </c>
      <c r="BJ130" s="281">
        <f t="shared" si="584"/>
        <v>0.66666666666666663</v>
      </c>
      <c r="BK130" s="479"/>
      <c r="BL130" s="308"/>
      <c r="BM130" s="309"/>
      <c r="BN130" s="308"/>
      <c r="BO130" s="442"/>
      <c r="BP130" s="308"/>
      <c r="BQ130" s="308"/>
      <c r="BR130" s="308"/>
      <c r="BS130" s="442"/>
      <c r="BT130" s="308"/>
      <c r="BU130" s="308"/>
      <c r="BV130" s="308"/>
      <c r="BW130" s="442"/>
      <c r="BX130" s="308"/>
      <c r="BY130" s="308"/>
      <c r="BZ130" s="308"/>
      <c r="CA130" s="442"/>
      <c r="CB130" s="308"/>
      <c r="CC130" s="308"/>
      <c r="CD130" s="308"/>
      <c r="CE130" s="442"/>
      <c r="CF130" s="308"/>
      <c r="CG130" s="308"/>
      <c r="CH130" s="308"/>
      <c r="CI130" s="442"/>
      <c r="CJ130" s="308"/>
      <c r="CK130" s="308"/>
      <c r="CL130" s="308"/>
      <c r="CM130" s="442"/>
      <c r="CN130" s="308"/>
      <c r="CO130" s="308"/>
      <c r="CP130" s="308"/>
      <c r="CQ130" s="442"/>
      <c r="CR130" s="308"/>
      <c r="CS130" s="308"/>
      <c r="CT130" s="308"/>
      <c r="CU130" s="309"/>
      <c r="CV130" s="309"/>
      <c r="CW130" s="309"/>
      <c r="CX130" s="309"/>
      <c r="CY130" s="309"/>
      <c r="CZ130" s="309"/>
      <c r="DA130" s="309"/>
      <c r="DB130" s="309"/>
      <c r="DC130" s="309"/>
      <c r="DD130" s="309"/>
      <c r="DE130" s="309"/>
    </row>
    <row r="131" spans="1:127" s="310" customFormat="1" ht="24.75" customHeight="1" x14ac:dyDescent="0.2">
      <c r="A131" s="298"/>
      <c r="B131" s="522" t="s">
        <v>238</v>
      </c>
      <c r="C131" s="521" t="s">
        <v>209</v>
      </c>
      <c r="D131" s="160">
        <v>22</v>
      </c>
      <c r="E131" s="255">
        <v>20</v>
      </c>
      <c r="F131" s="255"/>
      <c r="G131" s="420"/>
      <c r="H131" s="301"/>
      <c r="I131" s="301"/>
      <c r="J131" s="301"/>
      <c r="K131" s="301"/>
      <c r="L131" s="301"/>
      <c r="M131" s="301"/>
      <c r="N131" s="301"/>
      <c r="O131" s="301"/>
      <c r="P131" s="301"/>
      <c r="Q131" s="526">
        <f t="shared" si="555"/>
        <v>20</v>
      </c>
      <c r="R131" s="524" t="s">
        <v>158</v>
      </c>
      <c r="S131" s="164">
        <v>57000</v>
      </c>
      <c r="T131" s="523">
        <v>30000</v>
      </c>
      <c r="U131" s="258"/>
      <c r="V131" s="258"/>
      <c r="W131" s="258"/>
      <c r="X131" s="460"/>
      <c r="Y131" s="460"/>
      <c r="Z131" s="460"/>
      <c r="AA131" s="460"/>
      <c r="AB131" s="460"/>
      <c r="AC131" s="460"/>
      <c r="AD131" s="460"/>
      <c r="AE131" s="460"/>
      <c r="AF131" s="275">
        <f t="shared" si="554"/>
        <v>1140000</v>
      </c>
      <c r="AG131" s="424">
        <f t="shared" si="556"/>
        <v>600000</v>
      </c>
      <c r="AH131" s="424">
        <f t="shared" si="557"/>
        <v>0</v>
      </c>
      <c r="AI131" s="424">
        <f t="shared" si="558"/>
        <v>0</v>
      </c>
      <c r="AJ131" s="424">
        <f t="shared" si="559"/>
        <v>0</v>
      </c>
      <c r="AK131" s="424">
        <f t="shared" si="560"/>
        <v>0</v>
      </c>
      <c r="AL131" s="424">
        <f t="shared" si="561"/>
        <v>0</v>
      </c>
      <c r="AM131" s="424">
        <f t="shared" si="562"/>
        <v>0</v>
      </c>
      <c r="AN131" s="424">
        <f t="shared" si="563"/>
        <v>0</v>
      </c>
      <c r="AO131" s="424">
        <f t="shared" si="564"/>
        <v>0</v>
      </c>
      <c r="AP131" s="424">
        <f t="shared" si="565"/>
        <v>0</v>
      </c>
      <c r="AQ131" s="424">
        <f t="shared" si="566"/>
        <v>0</v>
      </c>
      <c r="AR131" s="424">
        <f t="shared" si="567"/>
        <v>0</v>
      </c>
      <c r="AS131" s="425">
        <f t="shared" si="568"/>
        <v>600000</v>
      </c>
      <c r="AT131" s="424">
        <f t="shared" si="585"/>
        <v>84000.000000000015</v>
      </c>
      <c r="AU131" s="424">
        <f t="shared" si="569"/>
        <v>0</v>
      </c>
      <c r="AV131" s="424">
        <f t="shared" si="570"/>
        <v>0</v>
      </c>
      <c r="AW131" s="424">
        <f t="shared" si="571"/>
        <v>0</v>
      </c>
      <c r="AX131" s="424">
        <f t="shared" si="572"/>
        <v>0</v>
      </c>
      <c r="AY131" s="424">
        <f t="shared" si="573"/>
        <v>0</v>
      </c>
      <c r="AZ131" s="424">
        <f t="shared" si="574"/>
        <v>0</v>
      </c>
      <c r="BA131" s="424">
        <f t="shared" si="575"/>
        <v>0</v>
      </c>
      <c r="BB131" s="424">
        <f t="shared" si="576"/>
        <v>0</v>
      </c>
      <c r="BC131" s="424">
        <f t="shared" si="577"/>
        <v>0</v>
      </c>
      <c r="BD131" s="424">
        <f t="shared" si="578"/>
        <v>0</v>
      </c>
      <c r="BE131" s="424">
        <f t="shared" si="579"/>
        <v>0</v>
      </c>
      <c r="BF131" s="350">
        <f t="shared" si="580"/>
        <v>84000.000000000015</v>
      </c>
      <c r="BG131" s="305">
        <f t="shared" si="581"/>
        <v>456000</v>
      </c>
      <c r="BH131" s="306">
        <f t="shared" si="582"/>
        <v>1254000</v>
      </c>
      <c r="BI131" s="307">
        <f t="shared" si="583"/>
        <v>570000</v>
      </c>
      <c r="BJ131" s="281">
        <f t="shared" si="584"/>
        <v>0.90909090909090906</v>
      </c>
      <c r="BK131" s="479"/>
      <c r="BL131" s="308"/>
      <c r="BM131" s="309"/>
      <c r="BN131" s="308"/>
      <c r="BO131" s="442"/>
      <c r="BP131" s="308"/>
      <c r="BQ131" s="308"/>
      <c r="BR131" s="308"/>
      <c r="BS131" s="442"/>
      <c r="BT131" s="308"/>
      <c r="BU131" s="308"/>
      <c r="BV131" s="308"/>
      <c r="BW131" s="442"/>
      <c r="BX131" s="308"/>
      <c r="BY131" s="308"/>
      <c r="BZ131" s="308"/>
      <c r="CA131" s="442"/>
      <c r="CB131" s="308"/>
      <c r="CC131" s="308"/>
      <c r="CD131" s="308"/>
      <c r="CE131" s="442"/>
      <c r="CF131" s="308"/>
      <c r="CG131" s="308"/>
      <c r="CH131" s="308"/>
      <c r="CI131" s="442"/>
      <c r="CJ131" s="308"/>
      <c r="CK131" s="308"/>
      <c r="CL131" s="308"/>
      <c r="CM131" s="442"/>
      <c r="CN131" s="308"/>
      <c r="CO131" s="308"/>
      <c r="CP131" s="308"/>
      <c r="CQ131" s="442"/>
      <c r="CR131" s="308"/>
      <c r="CS131" s="308"/>
      <c r="CT131" s="308"/>
      <c r="CU131" s="309"/>
      <c r="CV131" s="309"/>
      <c r="CW131" s="309"/>
      <c r="CX131" s="309"/>
      <c r="CY131" s="309"/>
      <c r="CZ131" s="309"/>
      <c r="DA131" s="309"/>
      <c r="DB131" s="309"/>
      <c r="DC131" s="309"/>
      <c r="DD131" s="309"/>
      <c r="DE131" s="309"/>
    </row>
    <row r="132" spans="1:127" s="310" customFormat="1" ht="24.75" customHeight="1" x14ac:dyDescent="0.2">
      <c r="A132" s="298"/>
      <c r="B132" s="522" t="s">
        <v>239</v>
      </c>
      <c r="C132" s="521" t="s">
        <v>209</v>
      </c>
      <c r="D132" s="160">
        <v>14</v>
      </c>
      <c r="E132" s="255">
        <v>12</v>
      </c>
      <c r="F132" s="255"/>
      <c r="G132" s="420"/>
      <c r="H132" s="301"/>
      <c r="I132" s="301"/>
      <c r="J132" s="301"/>
      <c r="K132" s="301"/>
      <c r="L132" s="301"/>
      <c r="M132" s="301"/>
      <c r="N132" s="301"/>
      <c r="O132" s="301"/>
      <c r="P132" s="301"/>
      <c r="Q132" s="526">
        <f t="shared" si="555"/>
        <v>12</v>
      </c>
      <c r="R132" s="524" t="s">
        <v>158</v>
      </c>
      <c r="S132" s="164">
        <v>199500</v>
      </c>
      <c r="T132" s="523">
        <v>162500</v>
      </c>
      <c r="U132" s="258"/>
      <c r="V132" s="258"/>
      <c r="W132" s="258"/>
      <c r="X132" s="460"/>
      <c r="Y132" s="460"/>
      <c r="Z132" s="460"/>
      <c r="AA132" s="460"/>
      <c r="AB132" s="460"/>
      <c r="AC132" s="460"/>
      <c r="AD132" s="460"/>
      <c r="AE132" s="460"/>
      <c r="AF132" s="275">
        <f t="shared" si="554"/>
        <v>2394000</v>
      </c>
      <c r="AG132" s="424">
        <f t="shared" si="556"/>
        <v>1950000</v>
      </c>
      <c r="AH132" s="424">
        <f t="shared" si="557"/>
        <v>0</v>
      </c>
      <c r="AI132" s="424">
        <f t="shared" si="558"/>
        <v>0</v>
      </c>
      <c r="AJ132" s="424">
        <f t="shared" si="559"/>
        <v>0</v>
      </c>
      <c r="AK132" s="424">
        <f t="shared" si="560"/>
        <v>0</v>
      </c>
      <c r="AL132" s="424">
        <f t="shared" si="561"/>
        <v>0</v>
      </c>
      <c r="AM132" s="424">
        <f t="shared" si="562"/>
        <v>0</v>
      </c>
      <c r="AN132" s="424">
        <f t="shared" si="563"/>
        <v>0</v>
      </c>
      <c r="AO132" s="424">
        <f t="shared" si="564"/>
        <v>0</v>
      </c>
      <c r="AP132" s="424">
        <f t="shared" si="565"/>
        <v>0</v>
      </c>
      <c r="AQ132" s="424">
        <f t="shared" si="566"/>
        <v>0</v>
      </c>
      <c r="AR132" s="424">
        <f t="shared" si="567"/>
        <v>0</v>
      </c>
      <c r="AS132" s="425">
        <f t="shared" si="568"/>
        <v>1950000</v>
      </c>
      <c r="AT132" s="424">
        <f t="shared" si="585"/>
        <v>273000</v>
      </c>
      <c r="AU132" s="424">
        <f t="shared" si="569"/>
        <v>0</v>
      </c>
      <c r="AV132" s="424">
        <f t="shared" si="570"/>
        <v>0</v>
      </c>
      <c r="AW132" s="424">
        <f t="shared" si="571"/>
        <v>0</v>
      </c>
      <c r="AX132" s="424">
        <f t="shared" si="572"/>
        <v>0</v>
      </c>
      <c r="AY132" s="424">
        <f t="shared" si="573"/>
        <v>0</v>
      </c>
      <c r="AZ132" s="424">
        <f t="shared" si="574"/>
        <v>0</v>
      </c>
      <c r="BA132" s="424">
        <f t="shared" si="575"/>
        <v>0</v>
      </c>
      <c r="BB132" s="424">
        <f t="shared" si="576"/>
        <v>0</v>
      </c>
      <c r="BC132" s="424">
        <f t="shared" si="577"/>
        <v>0</v>
      </c>
      <c r="BD132" s="424">
        <f t="shared" si="578"/>
        <v>0</v>
      </c>
      <c r="BE132" s="424">
        <f t="shared" si="579"/>
        <v>0</v>
      </c>
      <c r="BF132" s="350">
        <f t="shared" si="580"/>
        <v>273000</v>
      </c>
      <c r="BG132" s="305">
        <f t="shared" si="581"/>
        <v>171000</v>
      </c>
      <c r="BH132" s="306">
        <f t="shared" si="582"/>
        <v>2793000</v>
      </c>
      <c r="BI132" s="307">
        <f t="shared" si="583"/>
        <v>570000</v>
      </c>
      <c r="BJ132" s="281">
        <f t="shared" si="584"/>
        <v>0.8571428571428571</v>
      </c>
      <c r="BK132" s="479"/>
      <c r="BL132" s="308"/>
      <c r="BM132" s="309"/>
      <c r="BN132" s="308"/>
      <c r="BO132" s="442"/>
      <c r="BP132" s="308"/>
      <c r="BQ132" s="308"/>
      <c r="BR132" s="308"/>
      <c r="BS132" s="442"/>
      <c r="BT132" s="308"/>
      <c r="BU132" s="308"/>
      <c r="BV132" s="308"/>
      <c r="BW132" s="442"/>
      <c r="BX132" s="308"/>
      <c r="BY132" s="308"/>
      <c r="BZ132" s="308"/>
      <c r="CA132" s="442"/>
      <c r="CB132" s="308"/>
      <c r="CC132" s="308"/>
      <c r="CD132" s="308"/>
      <c r="CE132" s="442"/>
      <c r="CF132" s="308"/>
      <c r="CG132" s="308"/>
      <c r="CH132" s="308"/>
      <c r="CI132" s="442"/>
      <c r="CJ132" s="308"/>
      <c r="CK132" s="308"/>
      <c r="CL132" s="308"/>
      <c r="CM132" s="442"/>
      <c r="CN132" s="308"/>
      <c r="CO132" s="308"/>
      <c r="CP132" s="308"/>
      <c r="CQ132" s="442"/>
      <c r="CR132" s="308"/>
      <c r="CS132" s="308"/>
      <c r="CT132" s="308"/>
      <c r="CU132" s="309"/>
      <c r="CV132" s="309"/>
      <c r="CW132" s="309"/>
      <c r="CX132" s="309"/>
      <c r="CY132" s="309"/>
      <c r="CZ132" s="309"/>
      <c r="DA132" s="309"/>
      <c r="DB132" s="309"/>
      <c r="DC132" s="309"/>
      <c r="DD132" s="309"/>
      <c r="DE132" s="309"/>
    </row>
    <row r="133" spans="1:127" s="310" customFormat="1" ht="24.75" customHeight="1" x14ac:dyDescent="0.2">
      <c r="A133" s="298"/>
      <c r="B133" s="522" t="s">
        <v>240</v>
      </c>
      <c r="C133" s="521" t="s">
        <v>209</v>
      </c>
      <c r="D133" s="160">
        <v>2260</v>
      </c>
      <c r="E133" s="255">
        <v>2200</v>
      </c>
      <c r="F133" s="255"/>
      <c r="G133" s="420"/>
      <c r="H133" s="301"/>
      <c r="I133" s="301"/>
      <c r="J133" s="301"/>
      <c r="K133" s="301"/>
      <c r="L133" s="301"/>
      <c r="M133" s="301"/>
      <c r="N133" s="301"/>
      <c r="O133" s="301"/>
      <c r="P133" s="301"/>
      <c r="Q133" s="526">
        <f t="shared" si="555"/>
        <v>2200</v>
      </c>
      <c r="R133" s="524" t="s">
        <v>2</v>
      </c>
      <c r="S133" s="164">
        <v>920</v>
      </c>
      <c r="T133" s="635">
        <v>700</v>
      </c>
      <c r="U133" s="258"/>
      <c r="V133" s="258"/>
      <c r="W133" s="258"/>
      <c r="X133" s="460"/>
      <c r="Y133" s="460"/>
      <c r="Z133" s="460"/>
      <c r="AA133" s="460"/>
      <c r="AB133" s="460"/>
      <c r="AC133" s="460"/>
      <c r="AD133" s="460"/>
      <c r="AE133" s="460"/>
      <c r="AF133" s="275">
        <f t="shared" si="554"/>
        <v>2024000</v>
      </c>
      <c r="AG133" s="424">
        <f t="shared" si="556"/>
        <v>1540000</v>
      </c>
      <c r="AH133" s="424">
        <f t="shared" si="557"/>
        <v>0</v>
      </c>
      <c r="AI133" s="424">
        <f t="shared" si="558"/>
        <v>0</v>
      </c>
      <c r="AJ133" s="424">
        <f t="shared" si="559"/>
        <v>0</v>
      </c>
      <c r="AK133" s="424">
        <f t="shared" si="560"/>
        <v>0</v>
      </c>
      <c r="AL133" s="424">
        <f t="shared" si="561"/>
        <v>0</v>
      </c>
      <c r="AM133" s="424">
        <f t="shared" si="562"/>
        <v>0</v>
      </c>
      <c r="AN133" s="424">
        <f t="shared" si="563"/>
        <v>0</v>
      </c>
      <c r="AO133" s="424">
        <f t="shared" si="564"/>
        <v>0</v>
      </c>
      <c r="AP133" s="424">
        <f t="shared" si="565"/>
        <v>0</v>
      </c>
      <c r="AQ133" s="424">
        <f t="shared" si="566"/>
        <v>0</v>
      </c>
      <c r="AR133" s="424">
        <f t="shared" si="567"/>
        <v>0</v>
      </c>
      <c r="AS133" s="425">
        <f t="shared" si="568"/>
        <v>1540000</v>
      </c>
      <c r="AT133" s="424">
        <f t="shared" si="585"/>
        <v>215600.00000000003</v>
      </c>
      <c r="AU133" s="424">
        <f t="shared" si="569"/>
        <v>0</v>
      </c>
      <c r="AV133" s="424">
        <f t="shared" si="570"/>
        <v>0</v>
      </c>
      <c r="AW133" s="424">
        <f t="shared" si="571"/>
        <v>0</v>
      </c>
      <c r="AX133" s="424">
        <f t="shared" si="572"/>
        <v>0</v>
      </c>
      <c r="AY133" s="424">
        <f t="shared" si="573"/>
        <v>0</v>
      </c>
      <c r="AZ133" s="424">
        <f t="shared" si="574"/>
        <v>0</v>
      </c>
      <c r="BA133" s="424">
        <f t="shared" si="575"/>
        <v>0</v>
      </c>
      <c r="BB133" s="424">
        <f t="shared" si="576"/>
        <v>0</v>
      </c>
      <c r="BC133" s="424">
        <f t="shared" si="577"/>
        <v>0</v>
      </c>
      <c r="BD133" s="424">
        <f t="shared" si="578"/>
        <v>0</v>
      </c>
      <c r="BE133" s="424">
        <f t="shared" si="579"/>
        <v>0</v>
      </c>
      <c r="BF133" s="350">
        <f t="shared" si="580"/>
        <v>215600.00000000003</v>
      </c>
      <c r="BG133" s="305">
        <f t="shared" si="581"/>
        <v>268400</v>
      </c>
      <c r="BH133" s="306">
        <f t="shared" si="582"/>
        <v>2079200</v>
      </c>
      <c r="BI133" s="307">
        <f t="shared" si="583"/>
        <v>323600</v>
      </c>
      <c r="BJ133" s="281">
        <f t="shared" si="584"/>
        <v>0.97345132743362828</v>
      </c>
      <c r="BK133" s="479"/>
      <c r="BL133" s="308"/>
      <c r="BM133" s="309"/>
      <c r="BN133" s="308"/>
      <c r="BO133" s="442"/>
      <c r="BP133" s="308"/>
      <c r="BQ133" s="308"/>
      <c r="BR133" s="308"/>
      <c r="BS133" s="442"/>
      <c r="BT133" s="308"/>
      <c r="BU133" s="308"/>
      <c r="BV133" s="308"/>
      <c r="BW133" s="442"/>
      <c r="BX133" s="308"/>
      <c r="BY133" s="308"/>
      <c r="BZ133" s="308"/>
      <c r="CA133" s="442"/>
      <c r="CB133" s="308"/>
      <c r="CC133" s="308"/>
      <c r="CD133" s="308"/>
      <c r="CE133" s="442"/>
      <c r="CF133" s="308"/>
      <c r="CG133" s="308"/>
      <c r="CH133" s="308"/>
      <c r="CI133" s="442"/>
      <c r="CJ133" s="308"/>
      <c r="CK133" s="308"/>
      <c r="CL133" s="308"/>
      <c r="CM133" s="442"/>
      <c r="CN133" s="308"/>
      <c r="CO133" s="308"/>
      <c r="CP133" s="308"/>
      <c r="CQ133" s="442"/>
      <c r="CR133" s="308"/>
      <c r="CS133" s="308"/>
      <c r="CT133" s="308"/>
      <c r="CU133" s="309"/>
      <c r="CV133" s="309"/>
      <c r="CW133" s="309"/>
      <c r="CX133" s="309"/>
      <c r="CY133" s="309"/>
      <c r="CZ133" s="309"/>
      <c r="DA133" s="309"/>
      <c r="DB133" s="309"/>
      <c r="DC133" s="309"/>
      <c r="DD133" s="309"/>
      <c r="DE133" s="309"/>
    </row>
    <row r="134" spans="1:127" s="310" customFormat="1" ht="24.75" customHeight="1" thickBot="1" x14ac:dyDescent="0.25">
      <c r="A134" s="298"/>
      <c r="B134" s="522" t="s">
        <v>242</v>
      </c>
      <c r="C134" s="521" t="s">
        <v>209</v>
      </c>
      <c r="D134" s="160">
        <v>1</v>
      </c>
      <c r="E134" s="255">
        <v>1</v>
      </c>
      <c r="F134" s="255"/>
      <c r="G134" s="420"/>
      <c r="H134" s="301"/>
      <c r="I134" s="301"/>
      <c r="J134" s="301"/>
      <c r="K134" s="301"/>
      <c r="L134" s="301"/>
      <c r="M134" s="301"/>
      <c r="N134" s="301"/>
      <c r="O134" s="301"/>
      <c r="P134" s="301"/>
      <c r="Q134" s="526">
        <f t="shared" si="555"/>
        <v>1</v>
      </c>
      <c r="R134" s="159" t="s">
        <v>18</v>
      </c>
      <c r="S134" s="164">
        <v>222900</v>
      </c>
      <c r="T134" s="164">
        <v>222900</v>
      </c>
      <c r="U134" s="258"/>
      <c r="V134" s="258"/>
      <c r="W134" s="258"/>
      <c r="X134" s="460"/>
      <c r="Y134" s="460"/>
      <c r="Z134" s="460"/>
      <c r="AA134" s="460"/>
      <c r="AB134" s="460"/>
      <c r="AC134" s="460"/>
      <c r="AD134" s="460"/>
      <c r="AE134" s="460"/>
      <c r="AF134" s="275">
        <f t="shared" si="554"/>
        <v>222900</v>
      </c>
      <c r="AG134" s="424">
        <f t="shared" si="556"/>
        <v>222900</v>
      </c>
      <c r="AH134" s="424">
        <f t="shared" si="557"/>
        <v>0</v>
      </c>
      <c r="AI134" s="424">
        <f t="shared" si="558"/>
        <v>0</v>
      </c>
      <c r="AJ134" s="424">
        <f t="shared" si="559"/>
        <v>0</v>
      </c>
      <c r="AK134" s="424">
        <f t="shared" si="560"/>
        <v>0</v>
      </c>
      <c r="AL134" s="424">
        <f t="shared" si="561"/>
        <v>0</v>
      </c>
      <c r="AM134" s="424">
        <f t="shared" si="562"/>
        <v>0</v>
      </c>
      <c r="AN134" s="424">
        <f t="shared" si="563"/>
        <v>0</v>
      </c>
      <c r="AO134" s="424">
        <f t="shared" si="564"/>
        <v>0</v>
      </c>
      <c r="AP134" s="424">
        <f t="shared" si="565"/>
        <v>0</v>
      </c>
      <c r="AQ134" s="424">
        <f t="shared" si="566"/>
        <v>0</v>
      </c>
      <c r="AR134" s="424">
        <f t="shared" si="567"/>
        <v>0</v>
      </c>
      <c r="AS134" s="425">
        <f t="shared" si="568"/>
        <v>222900</v>
      </c>
      <c r="AT134" s="424"/>
      <c r="AU134" s="424">
        <f t="shared" si="569"/>
        <v>0</v>
      </c>
      <c r="AV134" s="424">
        <f t="shared" si="570"/>
        <v>0</v>
      </c>
      <c r="AW134" s="424">
        <f t="shared" si="571"/>
        <v>0</v>
      </c>
      <c r="AX134" s="424">
        <f t="shared" si="572"/>
        <v>0</v>
      </c>
      <c r="AY134" s="424">
        <f t="shared" si="573"/>
        <v>0</v>
      </c>
      <c r="AZ134" s="424">
        <f t="shared" si="574"/>
        <v>0</v>
      </c>
      <c r="BA134" s="424">
        <f t="shared" si="575"/>
        <v>0</v>
      </c>
      <c r="BB134" s="424">
        <f t="shared" si="576"/>
        <v>0</v>
      </c>
      <c r="BC134" s="424">
        <f t="shared" si="577"/>
        <v>0</v>
      </c>
      <c r="BD134" s="424">
        <f t="shared" si="578"/>
        <v>0</v>
      </c>
      <c r="BE134" s="424">
        <f t="shared" si="579"/>
        <v>0</v>
      </c>
      <c r="BF134" s="350">
        <f t="shared" si="580"/>
        <v>0</v>
      </c>
      <c r="BG134" s="305">
        <f t="shared" si="581"/>
        <v>0</v>
      </c>
      <c r="BH134" s="306">
        <f t="shared" si="582"/>
        <v>222900</v>
      </c>
      <c r="BI134" s="307">
        <f t="shared" si="583"/>
        <v>0</v>
      </c>
      <c r="BJ134" s="281">
        <f t="shared" si="584"/>
        <v>1</v>
      </c>
      <c r="BK134" s="479"/>
      <c r="BL134" s="308"/>
      <c r="BM134" s="309"/>
      <c r="BN134" s="308"/>
      <c r="BO134" s="442"/>
      <c r="BP134" s="308"/>
      <c r="BQ134" s="308"/>
      <c r="BR134" s="308"/>
      <c r="BS134" s="442"/>
      <c r="BT134" s="308"/>
      <c r="BU134" s="308"/>
      <c r="BV134" s="308"/>
      <c r="BW134" s="442"/>
      <c r="BX134" s="308"/>
      <c r="BY134" s="308"/>
      <c r="BZ134" s="308"/>
      <c r="CA134" s="442"/>
      <c r="CB134" s="308"/>
      <c r="CC134" s="308"/>
      <c r="CD134" s="308"/>
      <c r="CE134" s="442"/>
      <c r="CF134" s="308"/>
      <c r="CG134" s="308"/>
      <c r="CH134" s="308"/>
      <c r="CI134" s="442"/>
      <c r="CJ134" s="308"/>
      <c r="CK134" s="308"/>
      <c r="CL134" s="308"/>
      <c r="CM134" s="442"/>
      <c r="CN134" s="308"/>
      <c r="CO134" s="308"/>
      <c r="CP134" s="308"/>
      <c r="CQ134" s="442"/>
      <c r="CR134" s="308"/>
      <c r="CS134" s="308"/>
      <c r="CT134" s="308"/>
      <c r="CU134" s="309"/>
      <c r="CV134" s="309"/>
      <c r="CW134" s="309"/>
      <c r="CX134" s="309"/>
      <c r="CY134" s="309"/>
      <c r="CZ134" s="309"/>
      <c r="DA134" s="309"/>
      <c r="DB134" s="309"/>
      <c r="DC134" s="309"/>
      <c r="DD134" s="309"/>
      <c r="DE134" s="309"/>
    </row>
    <row r="135" spans="1:127" s="286" customFormat="1" ht="24.75" customHeight="1" thickBot="1" x14ac:dyDescent="0.25">
      <c r="A135" s="314"/>
      <c r="B135" s="315" t="s">
        <v>5</v>
      </c>
      <c r="C135" s="315"/>
      <c r="D135" s="316"/>
      <c r="E135" s="317"/>
      <c r="F135" s="317"/>
      <c r="G135" s="421"/>
      <c r="H135" s="317"/>
      <c r="I135" s="489"/>
      <c r="J135" s="489"/>
      <c r="K135" s="317"/>
      <c r="L135" s="317"/>
      <c r="M135" s="317"/>
      <c r="N135" s="317"/>
      <c r="O135" s="317"/>
      <c r="P135" s="317"/>
      <c r="Q135" s="318"/>
      <c r="R135" s="319"/>
      <c r="S135" s="320"/>
      <c r="T135" s="321"/>
      <c r="U135" s="321"/>
      <c r="V135" s="321"/>
      <c r="W135" s="321"/>
      <c r="X135" s="321"/>
      <c r="Y135" s="321"/>
      <c r="Z135" s="321"/>
      <c r="AA135" s="321"/>
      <c r="AB135" s="321"/>
      <c r="AC135" s="321"/>
      <c r="AD135" s="321"/>
      <c r="AE135" s="321"/>
      <c r="AF135" s="322">
        <f>SUM(AF128:AF134)</f>
        <v>32000900</v>
      </c>
      <c r="AG135" s="322">
        <f>SUM(AG128:AG134)</f>
        <v>26212900</v>
      </c>
      <c r="AH135" s="322">
        <f t="shared" ref="AH135:AS135" si="586">SUM(AH128:AH134)</f>
        <v>0</v>
      </c>
      <c r="AI135" s="322">
        <f t="shared" si="586"/>
        <v>0</v>
      </c>
      <c r="AJ135" s="322">
        <f t="shared" si="586"/>
        <v>0</v>
      </c>
      <c r="AK135" s="322">
        <f t="shared" si="586"/>
        <v>0</v>
      </c>
      <c r="AL135" s="322">
        <f t="shared" si="586"/>
        <v>0</v>
      </c>
      <c r="AM135" s="322">
        <f t="shared" si="586"/>
        <v>0</v>
      </c>
      <c r="AN135" s="322">
        <f t="shared" si="586"/>
        <v>0</v>
      </c>
      <c r="AO135" s="322">
        <f t="shared" si="586"/>
        <v>0</v>
      </c>
      <c r="AP135" s="322">
        <f t="shared" si="586"/>
        <v>0</v>
      </c>
      <c r="AQ135" s="322">
        <f t="shared" si="586"/>
        <v>0</v>
      </c>
      <c r="AR135" s="322">
        <f t="shared" si="586"/>
        <v>0</v>
      </c>
      <c r="AS135" s="322">
        <f t="shared" si="586"/>
        <v>26212900</v>
      </c>
      <c r="AT135" s="322">
        <f>SUM(AT128:AT134)</f>
        <v>3638600.0000000005</v>
      </c>
      <c r="AU135" s="322">
        <f t="shared" ref="AU135:BF135" si="587">SUM(AU128:AU134)</f>
        <v>0</v>
      </c>
      <c r="AV135" s="322">
        <f t="shared" si="587"/>
        <v>0</v>
      </c>
      <c r="AW135" s="322">
        <f t="shared" si="587"/>
        <v>0</v>
      </c>
      <c r="AX135" s="322">
        <f t="shared" si="587"/>
        <v>0</v>
      </c>
      <c r="AY135" s="322">
        <f t="shared" si="587"/>
        <v>0</v>
      </c>
      <c r="AZ135" s="322">
        <f t="shared" si="587"/>
        <v>0</v>
      </c>
      <c r="BA135" s="322">
        <f t="shared" si="587"/>
        <v>0</v>
      </c>
      <c r="BB135" s="322">
        <f t="shared" si="587"/>
        <v>0</v>
      </c>
      <c r="BC135" s="322">
        <f t="shared" si="587"/>
        <v>0</v>
      </c>
      <c r="BD135" s="322">
        <f t="shared" si="587"/>
        <v>0</v>
      </c>
      <c r="BE135" s="322">
        <f t="shared" si="587"/>
        <v>0</v>
      </c>
      <c r="BF135" s="322">
        <f t="shared" si="587"/>
        <v>3638600.0000000005</v>
      </c>
      <c r="BG135" s="323">
        <f t="shared" si="581"/>
        <v>2149399.9999999995</v>
      </c>
      <c r="BH135" s="322">
        <f>SUM(BH128:BH134)</f>
        <v>34934600</v>
      </c>
      <c r="BI135" s="322">
        <f>SUM(BI128:BI134)</f>
        <v>5083100</v>
      </c>
      <c r="BJ135" s="283">
        <v>1</v>
      </c>
      <c r="BK135" s="480"/>
      <c r="BL135" s="324"/>
      <c r="BM135" s="325"/>
      <c r="BN135" s="324"/>
      <c r="BO135" s="444"/>
      <c r="BP135" s="324"/>
      <c r="BQ135" s="324"/>
      <c r="BR135" s="324"/>
      <c r="BS135" s="444"/>
      <c r="BT135" s="324"/>
      <c r="BU135" s="324"/>
      <c r="BV135" s="324"/>
      <c r="BW135" s="444"/>
      <c r="BX135" s="324"/>
      <c r="BY135" s="324"/>
      <c r="BZ135" s="324"/>
      <c r="CA135" s="444"/>
      <c r="CB135" s="324"/>
      <c r="CC135" s="324"/>
      <c r="CD135" s="324"/>
      <c r="CE135" s="444"/>
      <c r="CF135" s="324"/>
      <c r="CG135" s="324"/>
      <c r="CH135" s="324"/>
      <c r="CI135" s="444"/>
      <c r="CJ135" s="324"/>
      <c r="CK135" s="324"/>
      <c r="CL135" s="324"/>
      <c r="CM135" s="444"/>
      <c r="CN135" s="324"/>
      <c r="CO135" s="324"/>
      <c r="CP135" s="324"/>
      <c r="CQ135" s="444"/>
      <c r="CR135" s="324"/>
      <c r="CS135" s="324"/>
      <c r="CT135" s="324"/>
      <c r="CU135" s="325"/>
      <c r="CV135" s="325"/>
      <c r="CW135" s="325"/>
      <c r="CX135" s="325"/>
      <c r="CY135" s="325"/>
      <c r="CZ135" s="325"/>
      <c r="DA135" s="325"/>
      <c r="DB135" s="325"/>
      <c r="DC135" s="325"/>
      <c r="DD135" s="325"/>
      <c r="DE135" s="325"/>
    </row>
    <row r="136" spans="1:127" s="265" customFormat="1" ht="24.75" customHeight="1" x14ac:dyDescent="0.2">
      <c r="A136" s="287"/>
      <c r="D136" s="287"/>
      <c r="E136" s="287"/>
      <c r="F136" s="287"/>
      <c r="G136" s="419"/>
      <c r="H136" s="287"/>
      <c r="I136" s="487"/>
      <c r="J136" s="487"/>
      <c r="K136" s="287"/>
      <c r="L136" s="287"/>
      <c r="M136" s="287"/>
      <c r="N136" s="287"/>
      <c r="O136" s="287"/>
      <c r="P136" s="287"/>
      <c r="Q136" s="287"/>
      <c r="R136" s="287"/>
      <c r="AS136" s="295"/>
      <c r="BF136" s="326">
        <f>SUM(AS135+BF135)</f>
        <v>29851500</v>
      </c>
      <c r="BG136" s="288">
        <f>AF135-AS135-BF135</f>
        <v>2149399.9999999995</v>
      </c>
      <c r="BH136" s="327">
        <f>SUM(BI135+AS135+BF135)</f>
        <v>34934600</v>
      </c>
      <c r="BI136" s="289">
        <f>SUM(BG135)</f>
        <v>2149399.9999999995</v>
      </c>
      <c r="BJ136" s="284" t="s">
        <v>37</v>
      </c>
      <c r="BK136" s="481"/>
      <c r="BL136" s="262"/>
      <c r="BM136" s="263"/>
      <c r="BN136" s="430"/>
      <c r="BO136" s="437"/>
      <c r="BP136" s="430"/>
      <c r="BQ136" s="430"/>
      <c r="BR136" s="430"/>
      <c r="BS136" s="437"/>
      <c r="BT136" s="430"/>
      <c r="BU136" s="430"/>
      <c r="BV136" s="430"/>
      <c r="BW136" s="437"/>
      <c r="BX136" s="430"/>
      <c r="BY136" s="430"/>
      <c r="BZ136" s="430"/>
      <c r="CA136" s="437"/>
      <c r="CB136" s="430"/>
      <c r="CC136" s="430"/>
      <c r="CD136" s="430"/>
      <c r="CE136" s="437"/>
      <c r="CF136" s="430"/>
      <c r="CG136" s="430"/>
      <c r="CH136" s="430"/>
      <c r="CI136" s="437"/>
      <c r="CJ136" s="430"/>
      <c r="CK136" s="430"/>
      <c r="CL136" s="430"/>
      <c r="CM136" s="437"/>
      <c r="CN136" s="430"/>
      <c r="CO136" s="430"/>
      <c r="CP136" s="430"/>
      <c r="CQ136" s="437"/>
      <c r="CR136" s="430"/>
      <c r="CS136" s="430"/>
      <c r="CT136" s="430"/>
      <c r="CU136" s="263"/>
      <c r="CV136" s="263"/>
      <c r="CW136" s="263"/>
      <c r="CX136" s="263"/>
      <c r="CY136" s="263"/>
      <c r="CZ136" s="263"/>
      <c r="DA136" s="263"/>
      <c r="DB136" s="263"/>
      <c r="DC136" s="263"/>
      <c r="DD136" s="263"/>
      <c r="DE136" s="263"/>
      <c r="DF136" s="263"/>
    </row>
    <row r="137" spans="1:127" s="265" customFormat="1" ht="24.75" customHeight="1" x14ac:dyDescent="0.2">
      <c r="A137" s="287"/>
      <c r="D137" s="287"/>
      <c r="E137" s="287"/>
      <c r="F137" s="287"/>
      <c r="G137" s="419"/>
      <c r="H137" s="287"/>
      <c r="I137" s="487"/>
      <c r="J137" s="487"/>
      <c r="K137" s="287"/>
      <c r="L137" s="287"/>
      <c r="M137" s="287"/>
      <c r="N137" s="287"/>
      <c r="O137" s="287"/>
      <c r="P137" s="287"/>
      <c r="Q137" s="287"/>
      <c r="R137" s="287"/>
      <c r="AS137" s="284"/>
      <c r="AT137" s="409">
        <f>SUM(AG135+AT135)</f>
        <v>29851500</v>
      </c>
      <c r="AU137" s="409">
        <f t="shared" ref="AU137" si="588">SUM(AH135+AU135)</f>
        <v>0</v>
      </c>
      <c r="AV137" s="409">
        <f t="shared" ref="AV137" si="589">SUM(AI135+AV135)</f>
        <v>0</v>
      </c>
      <c r="AW137" s="409">
        <f t="shared" ref="AW137" si="590">SUM(AJ135+AW135)</f>
        <v>0</v>
      </c>
      <c r="AX137" s="409">
        <f t="shared" ref="AX137" si="591">SUM(AK135+AX135)</f>
        <v>0</v>
      </c>
      <c r="AY137" s="409">
        <f t="shared" ref="AY137" si="592">SUM(AL135+AY135)</f>
        <v>0</v>
      </c>
      <c r="AZ137" s="409">
        <f t="shared" ref="AZ137" si="593">SUM(AM135+AZ135)</f>
        <v>0</v>
      </c>
      <c r="BA137" s="409">
        <f t="shared" ref="BA137" si="594">SUM(AN135+BA135)</f>
        <v>0</v>
      </c>
      <c r="BB137" s="409">
        <f t="shared" ref="BB137" si="595">SUM(AO135+BB135)</f>
        <v>0</v>
      </c>
      <c r="BC137" s="409">
        <f t="shared" ref="BC137" si="596">SUM(AP135+BC135)</f>
        <v>0</v>
      </c>
      <c r="BD137" s="409">
        <f t="shared" ref="BD137" si="597">SUM(AQ135+BD135)</f>
        <v>0</v>
      </c>
      <c r="BE137" s="409">
        <f t="shared" ref="BE137" si="598">SUM(AR135+BE135)</f>
        <v>0</v>
      </c>
      <c r="BF137" s="409">
        <f>SUM(AT137:BE137)</f>
        <v>29851500</v>
      </c>
      <c r="BG137" s="284"/>
      <c r="BH137" s="290"/>
      <c r="BI137" s="291">
        <f>SUM(BI135-BI136)</f>
        <v>2933700.0000000005</v>
      </c>
      <c r="BJ137" s="284" t="s">
        <v>36</v>
      </c>
      <c r="BK137" s="481"/>
      <c r="BL137" s="262"/>
      <c r="BM137" s="263"/>
      <c r="BN137" s="430"/>
      <c r="BO137" s="437"/>
      <c r="BP137" s="430"/>
      <c r="BQ137" s="430"/>
      <c r="BR137" s="430"/>
      <c r="BS137" s="437"/>
      <c r="BT137" s="430"/>
      <c r="BU137" s="430"/>
      <c r="BV137" s="430"/>
      <c r="BW137" s="437"/>
      <c r="BX137" s="430"/>
      <c r="BY137" s="430"/>
      <c r="BZ137" s="430"/>
      <c r="CA137" s="437"/>
      <c r="CB137" s="430"/>
      <c r="CC137" s="430"/>
      <c r="CD137" s="430"/>
      <c r="CE137" s="437"/>
      <c r="CF137" s="430"/>
      <c r="CG137" s="430"/>
      <c r="CH137" s="430"/>
      <c r="CI137" s="437"/>
      <c r="CJ137" s="430"/>
      <c r="CK137" s="430"/>
      <c r="CL137" s="430"/>
      <c r="CM137" s="437"/>
      <c r="CN137" s="430"/>
      <c r="CO137" s="430"/>
      <c r="CP137" s="430"/>
      <c r="CQ137" s="437"/>
      <c r="CR137" s="430"/>
      <c r="CS137" s="430"/>
      <c r="CT137" s="430"/>
      <c r="CU137" s="263"/>
      <c r="CV137" s="263"/>
      <c r="CW137" s="263"/>
      <c r="CX137" s="263"/>
      <c r="CY137" s="263"/>
      <c r="CZ137" s="263"/>
      <c r="DA137" s="263"/>
      <c r="DB137" s="263"/>
      <c r="DC137" s="263"/>
      <c r="DD137" s="263"/>
      <c r="DE137" s="263"/>
      <c r="DF137" s="263"/>
    </row>
    <row r="138" spans="1:127" s="265" customFormat="1" ht="24.75" customHeight="1" x14ac:dyDescent="0.2">
      <c r="A138" s="827" t="s">
        <v>9</v>
      </c>
      <c r="B138" s="828"/>
      <c r="C138" s="244" t="s">
        <v>273</v>
      </c>
      <c r="D138" s="245"/>
      <c r="E138" s="245"/>
      <c r="F138" s="245"/>
      <c r="G138" s="296"/>
      <c r="H138" s="245"/>
      <c r="I138" s="484"/>
      <c r="J138" s="484"/>
      <c r="K138" s="245"/>
      <c r="L138" s="245"/>
      <c r="M138" s="245"/>
      <c r="N138" s="245"/>
      <c r="O138" s="245"/>
      <c r="P138" s="245"/>
      <c r="Q138" s="245"/>
      <c r="R138" s="245"/>
      <c r="S138" s="245"/>
      <c r="T138" s="246"/>
      <c r="U138" s="246"/>
      <c r="V138" s="246"/>
      <c r="W138" s="246"/>
      <c r="X138" s="246"/>
      <c r="Y138" s="246"/>
      <c r="Z138" s="246"/>
      <c r="AA138" s="246"/>
      <c r="AB138" s="246"/>
      <c r="AC138" s="246"/>
      <c r="AD138" s="246"/>
      <c r="AE138" s="246"/>
      <c r="AF138" s="245"/>
      <c r="AG138" s="246"/>
      <c r="AH138" s="246"/>
      <c r="AI138" s="246"/>
      <c r="AJ138" s="246"/>
      <c r="AK138" s="246"/>
      <c r="AL138" s="246"/>
      <c r="AM138" s="246"/>
      <c r="AN138" s="246"/>
      <c r="AO138" s="246"/>
      <c r="AP138" s="246"/>
      <c r="AQ138" s="246"/>
      <c r="AR138" s="246"/>
      <c r="AS138" s="247"/>
      <c r="AT138" s="246"/>
      <c r="AU138" s="246"/>
      <c r="AV138" s="246"/>
      <c r="AW138" s="246"/>
      <c r="AX138" s="246"/>
      <c r="AY138" s="246"/>
      <c r="AZ138" s="246"/>
      <c r="BA138" s="246"/>
      <c r="BB138" s="246"/>
      <c r="BC138" s="246"/>
      <c r="BD138" s="246"/>
      <c r="BE138" s="246"/>
      <c r="BF138" s="247"/>
      <c r="BG138" s="247"/>
      <c r="BH138" s="243"/>
      <c r="BI138" s="248"/>
      <c r="BJ138" s="245"/>
      <c r="BK138" s="296"/>
      <c r="BL138" s="296"/>
      <c r="BM138" s="246"/>
      <c r="BN138" s="296"/>
      <c r="BO138" s="438"/>
      <c r="BP138" s="296"/>
      <c r="BQ138" s="249"/>
      <c r="BR138" s="296"/>
      <c r="BS138" s="438"/>
      <c r="BT138" s="296"/>
      <c r="BU138" s="249"/>
      <c r="BV138" s="296"/>
      <c r="BW138" s="438"/>
      <c r="BX138" s="296"/>
      <c r="BY138" s="249"/>
      <c r="BZ138" s="296"/>
      <c r="CA138" s="438"/>
      <c r="CB138" s="296"/>
      <c r="CC138" s="249"/>
      <c r="CD138" s="296"/>
      <c r="CE138" s="438"/>
      <c r="CF138" s="296"/>
      <c r="CG138" s="249"/>
      <c r="CH138" s="296"/>
      <c r="CI138" s="438"/>
      <c r="CJ138" s="296"/>
      <c r="CK138" s="249"/>
      <c r="CL138" s="296"/>
      <c r="CM138" s="438"/>
      <c r="CN138" s="296"/>
      <c r="CO138" s="249"/>
      <c r="CP138" s="296"/>
      <c r="CQ138" s="438"/>
      <c r="CR138" s="296"/>
      <c r="CS138" s="249"/>
      <c r="CT138" s="296"/>
      <c r="CU138" s="246"/>
      <c r="CV138" s="246"/>
      <c r="CW138" s="246"/>
      <c r="CX138" s="246"/>
      <c r="CY138" s="247"/>
      <c r="CZ138" s="247"/>
      <c r="DA138" s="247"/>
      <c r="DB138" s="243"/>
      <c r="DC138" s="248"/>
      <c r="DD138" s="247"/>
      <c r="DE138" s="247"/>
      <c r="DF138" s="263"/>
      <c r="DG138" s="263"/>
      <c r="DH138" s="263"/>
      <c r="DI138" s="263"/>
      <c r="DJ138" s="263"/>
      <c r="DK138" s="264"/>
      <c r="DL138" s="263"/>
      <c r="DM138" s="263"/>
      <c r="DN138" s="263"/>
      <c r="DO138" s="263"/>
      <c r="DP138" s="263"/>
      <c r="DQ138" s="263"/>
      <c r="DR138" s="263"/>
      <c r="DS138" s="263"/>
      <c r="DT138" s="263"/>
      <c r="DU138" s="263"/>
      <c r="DV138" s="263"/>
      <c r="DW138" s="263"/>
    </row>
    <row r="139" spans="1:127" s="265" customFormat="1" ht="26.25" customHeight="1" x14ac:dyDescent="0.2">
      <c r="A139" s="829" t="s">
        <v>10</v>
      </c>
      <c r="B139" s="830"/>
      <c r="C139" s="251" t="s">
        <v>84</v>
      </c>
      <c r="D139" s="252"/>
      <c r="E139" s="252"/>
      <c r="F139" s="252"/>
      <c r="G139" s="417"/>
      <c r="H139" s="252"/>
      <c r="I139" s="485"/>
      <c r="J139" s="485"/>
      <c r="K139" s="252"/>
      <c r="L139" s="252"/>
      <c r="M139" s="252"/>
      <c r="N139" s="252"/>
      <c r="O139" s="252"/>
      <c r="P139" s="252"/>
      <c r="Q139" s="252"/>
      <c r="R139" s="252"/>
      <c r="S139" s="252"/>
      <c r="T139" s="266"/>
      <c r="U139" s="266"/>
      <c r="V139" s="266"/>
      <c r="W139" s="266"/>
      <c r="X139" s="266"/>
      <c r="Y139" s="266"/>
      <c r="Z139" s="266"/>
      <c r="AA139" s="266"/>
      <c r="AB139" s="266"/>
      <c r="AC139" s="266"/>
      <c r="AD139" s="266"/>
      <c r="AE139" s="266"/>
      <c r="AF139" s="252"/>
      <c r="AG139" s="266"/>
      <c r="AH139" s="266"/>
      <c r="AI139" s="266"/>
      <c r="AJ139" s="266"/>
      <c r="AK139" s="266"/>
      <c r="AL139" s="266"/>
      <c r="AM139" s="266"/>
      <c r="AN139" s="266"/>
      <c r="AO139" s="266"/>
      <c r="AP139" s="266"/>
      <c r="AQ139" s="266"/>
      <c r="AR139" s="266"/>
      <c r="AS139" s="253"/>
      <c r="AT139" s="266"/>
      <c r="AU139" s="266"/>
      <c r="AV139" s="266"/>
      <c r="AW139" s="266"/>
      <c r="AX139" s="266"/>
      <c r="AY139" s="266"/>
      <c r="AZ139" s="266"/>
      <c r="BA139" s="266"/>
      <c r="BB139" s="266"/>
      <c r="BC139" s="266"/>
      <c r="BD139" s="266"/>
      <c r="BE139" s="266"/>
      <c r="BF139" s="253"/>
      <c r="BG139" s="253"/>
      <c r="BH139" s="250"/>
      <c r="BI139" s="254"/>
      <c r="BJ139" s="245"/>
      <c r="BK139" s="296"/>
      <c r="BL139" s="296"/>
      <c r="BM139" s="245"/>
      <c r="BN139" s="296"/>
      <c r="BO139" s="438"/>
      <c r="BP139" s="296"/>
      <c r="BQ139" s="296"/>
      <c r="BR139" s="296"/>
      <c r="BS139" s="438"/>
      <c r="BT139" s="296"/>
      <c r="BU139" s="296"/>
      <c r="BV139" s="296"/>
      <c r="BW139" s="438"/>
      <c r="BX139" s="296"/>
      <c r="BY139" s="296"/>
      <c r="BZ139" s="296"/>
      <c r="CA139" s="438"/>
      <c r="CB139" s="296"/>
      <c r="CC139" s="296"/>
      <c r="CD139" s="296"/>
      <c r="CE139" s="438"/>
      <c r="CF139" s="296"/>
      <c r="CG139" s="296"/>
      <c r="CH139" s="296"/>
      <c r="CI139" s="438"/>
      <c r="CJ139" s="296"/>
      <c r="CK139" s="296"/>
      <c r="CL139" s="296"/>
      <c r="CM139" s="438"/>
      <c r="CN139" s="296"/>
      <c r="CO139" s="296"/>
      <c r="CP139" s="296"/>
      <c r="CQ139" s="438"/>
      <c r="CR139" s="296"/>
      <c r="CS139" s="296"/>
      <c r="CT139" s="296"/>
      <c r="CU139" s="245"/>
      <c r="CV139" s="245"/>
      <c r="CW139" s="245"/>
      <c r="CX139" s="245"/>
      <c r="CY139" s="245"/>
      <c r="CZ139" s="245"/>
      <c r="DA139" s="245"/>
      <c r="DB139" s="245"/>
      <c r="DC139" s="245"/>
      <c r="DD139" s="247"/>
      <c r="DE139" s="247"/>
      <c r="DF139" s="263"/>
      <c r="DG139" s="263"/>
      <c r="DH139" s="263"/>
      <c r="DI139" s="263"/>
      <c r="DJ139" s="263"/>
      <c r="DK139" s="264"/>
      <c r="DL139" s="263"/>
      <c r="DM139" s="263"/>
      <c r="DN139" s="263"/>
      <c r="DO139" s="263"/>
      <c r="DP139" s="263"/>
      <c r="DQ139" s="263"/>
      <c r="DR139" s="263"/>
      <c r="DS139" s="263"/>
      <c r="DT139" s="263"/>
      <c r="DU139" s="263"/>
      <c r="DV139" s="263"/>
      <c r="DW139" s="263"/>
    </row>
    <row r="140" spans="1:127" s="268" customFormat="1" ht="48.75" customHeight="1" x14ac:dyDescent="0.2">
      <c r="A140" s="831" t="s">
        <v>11</v>
      </c>
      <c r="B140" s="824" t="s">
        <v>12</v>
      </c>
      <c r="C140" s="824" t="s">
        <v>224</v>
      </c>
      <c r="D140" s="868" t="s">
        <v>13</v>
      </c>
      <c r="E140" s="869"/>
      <c r="F140" s="869"/>
      <c r="G140" s="869"/>
      <c r="H140" s="869"/>
      <c r="I140" s="869"/>
      <c r="J140" s="869"/>
      <c r="K140" s="869"/>
      <c r="L140" s="869"/>
      <c r="M140" s="869"/>
      <c r="N140" s="869"/>
      <c r="O140" s="869"/>
      <c r="P140" s="869"/>
      <c r="Q140" s="870"/>
      <c r="R140" s="824" t="s">
        <v>24</v>
      </c>
      <c r="S140" s="840" t="s">
        <v>21</v>
      </c>
      <c r="T140" s="841"/>
      <c r="U140" s="841"/>
      <c r="V140" s="841"/>
      <c r="W140" s="841"/>
      <c r="X140" s="841"/>
      <c r="Y140" s="841"/>
      <c r="Z140" s="841"/>
      <c r="AA140" s="841"/>
      <c r="AB140" s="841"/>
      <c r="AC140" s="841"/>
      <c r="AD140" s="841"/>
      <c r="AE140" s="842"/>
      <c r="AF140" s="872" t="s">
        <v>6</v>
      </c>
      <c r="AG140" s="873"/>
      <c r="AH140" s="873"/>
      <c r="AI140" s="873"/>
      <c r="AJ140" s="873"/>
      <c r="AK140" s="873"/>
      <c r="AL140" s="873"/>
      <c r="AM140" s="873"/>
      <c r="AN140" s="873"/>
      <c r="AO140" s="873"/>
      <c r="AP140" s="873"/>
      <c r="AQ140" s="873"/>
      <c r="AR140" s="873"/>
      <c r="AS140" s="874"/>
      <c r="AT140" s="847" t="s">
        <v>40</v>
      </c>
      <c r="AU140" s="848"/>
      <c r="AV140" s="848"/>
      <c r="AW140" s="848"/>
      <c r="AX140" s="848"/>
      <c r="AY140" s="848"/>
      <c r="AZ140" s="848"/>
      <c r="BA140" s="848"/>
      <c r="BB140" s="848"/>
      <c r="BC140" s="848"/>
      <c r="BD140" s="848"/>
      <c r="BE140" s="848"/>
      <c r="BF140" s="849"/>
      <c r="BG140" s="824" t="s">
        <v>37</v>
      </c>
      <c r="BH140" s="824" t="s">
        <v>124</v>
      </c>
      <c r="BI140" s="844" t="s">
        <v>38</v>
      </c>
      <c r="BJ140" s="243"/>
      <c r="BK140" s="477"/>
      <c r="BL140" s="245"/>
      <c r="BM140" s="245"/>
      <c r="BN140" s="296"/>
      <c r="BO140" s="438"/>
      <c r="BP140" s="296"/>
      <c r="BQ140" s="296"/>
      <c r="BR140" s="296"/>
      <c r="BS140" s="438"/>
      <c r="BT140" s="296"/>
      <c r="BU140" s="296"/>
      <c r="BV140" s="296"/>
      <c r="BW140" s="438"/>
      <c r="BX140" s="296"/>
      <c r="BY140" s="296"/>
      <c r="BZ140" s="296"/>
      <c r="CA140" s="438"/>
      <c r="CB140" s="296"/>
      <c r="CC140" s="296"/>
      <c r="CD140" s="296"/>
      <c r="CE140" s="438"/>
      <c r="CF140" s="296"/>
      <c r="CG140" s="296"/>
      <c r="CH140" s="296"/>
      <c r="CI140" s="438"/>
      <c r="CJ140" s="296"/>
      <c r="CK140" s="296"/>
      <c r="CL140" s="296"/>
      <c r="CM140" s="438"/>
      <c r="CN140" s="296"/>
      <c r="CO140" s="296"/>
      <c r="CP140" s="296"/>
      <c r="CQ140" s="438"/>
      <c r="CR140" s="296"/>
      <c r="CS140" s="296"/>
      <c r="CT140" s="296"/>
      <c r="CU140" s="245"/>
      <c r="CV140" s="245"/>
      <c r="CW140" s="245"/>
      <c r="CX140" s="245"/>
      <c r="CY140" s="245"/>
      <c r="CZ140" s="245"/>
      <c r="DA140" s="245"/>
      <c r="DB140" s="245"/>
      <c r="DC140" s="245"/>
      <c r="DD140" s="267"/>
      <c r="DE140" s="267"/>
    </row>
    <row r="141" spans="1:127" s="268" customFormat="1" ht="48.75" customHeight="1" x14ac:dyDescent="0.2">
      <c r="A141" s="832"/>
      <c r="B141" s="825"/>
      <c r="C141" s="825"/>
      <c r="D141" s="836" t="s">
        <v>22</v>
      </c>
      <c r="E141" s="834" t="s">
        <v>23</v>
      </c>
      <c r="F141" s="835"/>
      <c r="G141" s="835"/>
      <c r="H141" s="835"/>
      <c r="I141" s="835"/>
      <c r="J141" s="835"/>
      <c r="K141" s="835"/>
      <c r="L141" s="835"/>
      <c r="M141" s="835"/>
      <c r="N141" s="835"/>
      <c r="O141" s="835"/>
      <c r="P141" s="835"/>
      <c r="Q141" s="838"/>
      <c r="R141" s="825"/>
      <c r="S141" s="836" t="s">
        <v>22</v>
      </c>
      <c r="T141" s="834" t="s">
        <v>23</v>
      </c>
      <c r="U141" s="835"/>
      <c r="V141" s="835"/>
      <c r="W141" s="835"/>
      <c r="X141" s="835"/>
      <c r="Y141" s="835"/>
      <c r="Z141" s="835"/>
      <c r="AA141" s="835"/>
      <c r="AB141" s="835"/>
      <c r="AC141" s="835"/>
      <c r="AD141" s="835"/>
      <c r="AE141" s="838"/>
      <c r="AF141" s="836" t="s">
        <v>22</v>
      </c>
      <c r="AG141" s="834" t="s">
        <v>23</v>
      </c>
      <c r="AH141" s="835"/>
      <c r="AI141" s="835"/>
      <c r="AJ141" s="835"/>
      <c r="AK141" s="835"/>
      <c r="AL141" s="835"/>
      <c r="AM141" s="835"/>
      <c r="AN141" s="835"/>
      <c r="AO141" s="835"/>
      <c r="AP141" s="835"/>
      <c r="AQ141" s="835"/>
      <c r="AR141" s="835"/>
      <c r="AS141" s="838"/>
      <c r="AT141" s="864"/>
      <c r="AU141" s="865"/>
      <c r="AV141" s="865"/>
      <c r="AW141" s="865"/>
      <c r="AX141" s="865"/>
      <c r="AY141" s="865"/>
      <c r="AZ141" s="865"/>
      <c r="BA141" s="865"/>
      <c r="BB141" s="865"/>
      <c r="BC141" s="865"/>
      <c r="BD141" s="865"/>
      <c r="BE141" s="865"/>
      <c r="BF141" s="866"/>
      <c r="BG141" s="825"/>
      <c r="BH141" s="825"/>
      <c r="BI141" s="845"/>
      <c r="BJ141" s="243"/>
      <c r="BK141" s="477"/>
      <c r="BL141" s="245"/>
      <c r="BM141" s="245"/>
      <c r="BN141" s="296"/>
      <c r="BO141" s="438"/>
      <c r="BP141" s="296"/>
      <c r="BQ141" s="296"/>
      <c r="BR141" s="296"/>
      <c r="BS141" s="438"/>
      <c r="BT141" s="296"/>
      <c r="BU141" s="296"/>
      <c r="BV141" s="296"/>
      <c r="BW141" s="438"/>
      <c r="BX141" s="296"/>
      <c r="BY141" s="296"/>
      <c r="BZ141" s="296"/>
      <c r="CA141" s="438"/>
      <c r="CB141" s="296"/>
      <c r="CC141" s="296"/>
      <c r="CD141" s="296"/>
      <c r="CE141" s="438"/>
      <c r="CF141" s="296"/>
      <c r="CG141" s="296"/>
      <c r="CH141" s="296"/>
      <c r="CI141" s="438"/>
      <c r="CJ141" s="296"/>
      <c r="CK141" s="296"/>
      <c r="CL141" s="296"/>
      <c r="CM141" s="438"/>
      <c r="CN141" s="296"/>
      <c r="CO141" s="296"/>
      <c r="CP141" s="296"/>
      <c r="CQ141" s="438"/>
      <c r="CR141" s="296"/>
      <c r="CS141" s="296"/>
      <c r="CT141" s="296"/>
      <c r="CU141" s="245"/>
      <c r="CV141" s="245"/>
      <c r="CW141" s="245"/>
      <c r="CX141" s="245"/>
      <c r="CY141" s="245"/>
      <c r="CZ141" s="245"/>
      <c r="DA141" s="245"/>
      <c r="DB141" s="245"/>
      <c r="DC141" s="245"/>
      <c r="DD141" s="267"/>
      <c r="DE141" s="267"/>
    </row>
    <row r="142" spans="1:127" s="271" customFormat="1" ht="28.5" customHeight="1" x14ac:dyDescent="0.2">
      <c r="A142" s="833"/>
      <c r="B142" s="826"/>
      <c r="C142" s="826"/>
      <c r="D142" s="867"/>
      <c r="E142" s="269">
        <v>1</v>
      </c>
      <c r="F142" s="269">
        <v>2</v>
      </c>
      <c r="G142" s="418">
        <v>3</v>
      </c>
      <c r="H142" s="269">
        <v>4</v>
      </c>
      <c r="I142" s="486">
        <v>5</v>
      </c>
      <c r="J142" s="486">
        <v>6</v>
      </c>
      <c r="K142" s="269">
        <v>7</v>
      </c>
      <c r="L142" s="269">
        <v>8</v>
      </c>
      <c r="M142" s="269">
        <v>9</v>
      </c>
      <c r="N142" s="269">
        <v>10</v>
      </c>
      <c r="O142" s="269">
        <v>11</v>
      </c>
      <c r="P142" s="269">
        <v>12</v>
      </c>
      <c r="Q142" s="269" t="s">
        <v>25</v>
      </c>
      <c r="R142" s="871"/>
      <c r="S142" s="867"/>
      <c r="T142" s="269">
        <v>1</v>
      </c>
      <c r="U142" s="269">
        <v>2</v>
      </c>
      <c r="V142" s="269">
        <v>3</v>
      </c>
      <c r="W142" s="269">
        <v>4</v>
      </c>
      <c r="X142" s="269">
        <v>5</v>
      </c>
      <c r="Y142" s="269">
        <v>6</v>
      </c>
      <c r="Z142" s="269">
        <v>7</v>
      </c>
      <c r="AA142" s="269">
        <v>8</v>
      </c>
      <c r="AB142" s="269">
        <v>9</v>
      </c>
      <c r="AC142" s="269">
        <v>10</v>
      </c>
      <c r="AD142" s="269">
        <v>11</v>
      </c>
      <c r="AE142" s="269">
        <v>12</v>
      </c>
      <c r="AF142" s="837"/>
      <c r="AG142" s="269">
        <v>1</v>
      </c>
      <c r="AH142" s="269">
        <v>2</v>
      </c>
      <c r="AI142" s="269">
        <v>3</v>
      </c>
      <c r="AJ142" s="269">
        <v>4</v>
      </c>
      <c r="AK142" s="448">
        <v>5</v>
      </c>
      <c r="AL142" s="269">
        <v>6</v>
      </c>
      <c r="AM142" s="269">
        <v>7</v>
      </c>
      <c r="AN142" s="269">
        <v>8</v>
      </c>
      <c r="AO142" s="269">
        <v>9</v>
      </c>
      <c r="AP142" s="269">
        <v>10</v>
      </c>
      <c r="AQ142" s="269">
        <v>11</v>
      </c>
      <c r="AR142" s="269">
        <v>12</v>
      </c>
      <c r="AS142" s="269" t="s">
        <v>16</v>
      </c>
      <c r="AT142" s="270">
        <v>1</v>
      </c>
      <c r="AU142" s="270">
        <v>2</v>
      </c>
      <c r="AV142" s="270">
        <v>3</v>
      </c>
      <c r="AW142" s="270">
        <v>4</v>
      </c>
      <c r="AX142" s="270">
        <v>5</v>
      </c>
      <c r="AY142" s="270">
        <v>6</v>
      </c>
      <c r="AZ142" s="270">
        <v>7</v>
      </c>
      <c r="BA142" s="270">
        <v>8</v>
      </c>
      <c r="BB142" s="270">
        <v>9</v>
      </c>
      <c r="BC142" s="270">
        <v>10</v>
      </c>
      <c r="BD142" s="270">
        <v>11</v>
      </c>
      <c r="BE142" s="270">
        <v>12</v>
      </c>
      <c r="BF142" s="269" t="s">
        <v>16</v>
      </c>
      <c r="BG142" s="826"/>
      <c r="BH142" s="826"/>
      <c r="BI142" s="846"/>
      <c r="BK142" s="478"/>
      <c r="BL142" s="416"/>
      <c r="BM142" s="416"/>
      <c r="BN142" s="433"/>
      <c r="BO142" s="441"/>
      <c r="BP142" s="433"/>
      <c r="BQ142" s="433"/>
      <c r="BR142" s="433"/>
      <c r="BS142" s="441"/>
      <c r="BT142" s="433"/>
      <c r="BU142" s="433"/>
      <c r="BV142" s="433"/>
      <c r="BW142" s="441"/>
      <c r="BX142" s="433"/>
      <c r="BY142" s="433"/>
      <c r="BZ142" s="433"/>
      <c r="CA142" s="441"/>
      <c r="CB142" s="433"/>
      <c r="CC142" s="433"/>
      <c r="CD142" s="433"/>
      <c r="CE142" s="441"/>
      <c r="CF142" s="433"/>
      <c r="CG142" s="433"/>
      <c r="CH142" s="433"/>
      <c r="CI142" s="441"/>
      <c r="CJ142" s="433"/>
      <c r="CK142" s="433"/>
      <c r="CL142" s="433"/>
      <c r="CM142" s="441"/>
      <c r="CN142" s="433"/>
      <c r="CO142" s="433"/>
      <c r="CP142" s="433"/>
      <c r="CQ142" s="441"/>
      <c r="CR142" s="433"/>
      <c r="CS142" s="433"/>
      <c r="CT142" s="433"/>
      <c r="CU142" s="416"/>
      <c r="CV142" s="416"/>
      <c r="CW142" s="416"/>
      <c r="CX142" s="416"/>
      <c r="CY142" s="416"/>
      <c r="CZ142" s="416"/>
      <c r="DA142" s="416"/>
      <c r="DB142" s="416"/>
      <c r="DC142" s="416"/>
      <c r="DD142" s="416"/>
      <c r="DE142" s="416"/>
    </row>
    <row r="143" spans="1:127" s="310" customFormat="1" ht="24.75" customHeight="1" x14ac:dyDescent="0.2">
      <c r="A143" s="298"/>
      <c r="B143" s="522" t="s">
        <v>243</v>
      </c>
      <c r="C143" s="521" t="s">
        <v>197</v>
      </c>
      <c r="D143" s="160">
        <v>33</v>
      </c>
      <c r="E143" s="255">
        <v>32</v>
      </c>
      <c r="F143" s="255"/>
      <c r="G143" s="420"/>
      <c r="H143" s="301"/>
      <c r="I143" s="301"/>
      <c r="J143" s="301"/>
      <c r="K143" s="301"/>
      <c r="L143" s="301"/>
      <c r="M143" s="301"/>
      <c r="N143" s="301"/>
      <c r="O143" s="301"/>
      <c r="P143" s="301"/>
      <c r="Q143" s="526">
        <f t="shared" ref="Q143:Q152" si="599">SUM(E143:P143)</f>
        <v>32</v>
      </c>
      <c r="R143" s="524" t="s">
        <v>158</v>
      </c>
      <c r="S143" s="164">
        <v>156750</v>
      </c>
      <c r="T143" s="523">
        <v>125000</v>
      </c>
      <c r="U143" s="258"/>
      <c r="V143" s="258"/>
      <c r="W143" s="258"/>
      <c r="X143" s="460"/>
      <c r="Y143" s="460"/>
      <c r="Z143" s="460"/>
      <c r="AA143" s="460"/>
      <c r="AB143" s="460"/>
      <c r="AC143" s="460"/>
      <c r="AD143" s="460"/>
      <c r="AE143" s="460"/>
      <c r="AF143" s="275">
        <f>SUM(Q143*S143)</f>
        <v>5016000</v>
      </c>
      <c r="AG143" s="424">
        <f t="shared" ref="AG143:AG152" si="600">T143*E143</f>
        <v>4000000</v>
      </c>
      <c r="AH143" s="424">
        <f t="shared" ref="AH143:AH152" si="601">U143*F143</f>
        <v>0</v>
      </c>
      <c r="AI143" s="424">
        <f t="shared" ref="AI143:AI152" si="602">V143*G143</f>
        <v>0</v>
      </c>
      <c r="AJ143" s="424">
        <f t="shared" ref="AJ143:AJ152" si="603">W143*H143</f>
        <v>0</v>
      </c>
      <c r="AK143" s="424">
        <f t="shared" ref="AK143:AK152" si="604">X143*I143</f>
        <v>0</v>
      </c>
      <c r="AL143" s="424">
        <f t="shared" ref="AL143:AL152" si="605">Y143*J143</f>
        <v>0</v>
      </c>
      <c r="AM143" s="424">
        <f t="shared" ref="AM143:AM152" si="606">Z143*K143</f>
        <v>0</v>
      </c>
      <c r="AN143" s="424">
        <f t="shared" ref="AN143:AN152" si="607">AA143*L143</f>
        <v>0</v>
      </c>
      <c r="AO143" s="424">
        <f t="shared" ref="AO143:AO152" si="608">AB143*M143</f>
        <v>0</v>
      </c>
      <c r="AP143" s="424">
        <f t="shared" ref="AP143:AP152" si="609">AC143*N143</f>
        <v>0</v>
      </c>
      <c r="AQ143" s="424">
        <f t="shared" ref="AQ143:AQ152" si="610">AD143*O143</f>
        <v>0</v>
      </c>
      <c r="AR143" s="424">
        <f t="shared" ref="AR143:AR152" si="611">AE143*P143</f>
        <v>0</v>
      </c>
      <c r="AS143" s="425">
        <f t="shared" ref="AS143:AS152" si="612">SUM(AG143:AR143)</f>
        <v>4000000</v>
      </c>
      <c r="AT143" s="424">
        <f t="shared" ref="AT143:AT151" si="613">SUM(AG143*14%)</f>
        <v>560000</v>
      </c>
      <c r="AU143" s="424">
        <f t="shared" ref="AU143:AU152" si="614">SUM(AH143*14%)</f>
        <v>0</v>
      </c>
      <c r="AV143" s="424">
        <f t="shared" ref="AV143:AV152" si="615">SUM(AI143*14%)</f>
        <v>0</v>
      </c>
      <c r="AW143" s="424">
        <f t="shared" ref="AW143:AW152" si="616">SUM(AJ143*14%)</f>
        <v>0</v>
      </c>
      <c r="AX143" s="424">
        <f t="shared" ref="AX143:AX152" si="617">SUM(AK143*14%)</f>
        <v>0</v>
      </c>
      <c r="AY143" s="424">
        <f t="shared" ref="AY143:AY152" si="618">SUM(AL143*14%)</f>
        <v>0</v>
      </c>
      <c r="AZ143" s="424">
        <f t="shared" ref="AZ143:AZ152" si="619">SUM(AM143*14%)</f>
        <v>0</v>
      </c>
      <c r="BA143" s="424">
        <f t="shared" ref="BA143:BA152" si="620">SUM(AN143*14%)</f>
        <v>0</v>
      </c>
      <c r="BB143" s="424">
        <f t="shared" ref="BB143:BB152" si="621">SUM(AO143*14%)</f>
        <v>0</v>
      </c>
      <c r="BC143" s="424">
        <f t="shared" ref="BC143:BC152" si="622">SUM(AP143*14%)</f>
        <v>0</v>
      </c>
      <c r="BD143" s="424">
        <f t="shared" ref="BD143:BD152" si="623">SUM(AQ143*14%)</f>
        <v>0</v>
      </c>
      <c r="BE143" s="424">
        <f t="shared" ref="BE143:BE152" si="624">SUM(AR143*14%)</f>
        <v>0</v>
      </c>
      <c r="BF143" s="350">
        <f t="shared" ref="BF143:BF152" si="625">SUM(AT143:BE143)</f>
        <v>560000</v>
      </c>
      <c r="BG143" s="305">
        <f t="shared" ref="BG143:BG154" si="626">AF143-AS143-BF143</f>
        <v>456000</v>
      </c>
      <c r="BH143" s="306">
        <f t="shared" ref="BH143:BH152" si="627">S143*D143</f>
        <v>5172750</v>
      </c>
      <c r="BI143" s="307">
        <f t="shared" ref="BI143:BI152" si="628">BH143-AS143-BF143</f>
        <v>612750</v>
      </c>
      <c r="BJ143" s="281">
        <f t="shared" ref="BJ143:BJ152" si="629">SUM(Q143/D143)</f>
        <v>0.96969696969696972</v>
      </c>
      <c r="BK143" s="479"/>
      <c r="BL143" s="308"/>
      <c r="BM143" s="309"/>
      <c r="BN143" s="308"/>
      <c r="BO143" s="442"/>
      <c r="BP143" s="308"/>
      <c r="BQ143" s="308"/>
      <c r="BR143" s="308"/>
      <c r="BS143" s="442"/>
      <c r="BT143" s="308"/>
      <c r="BU143" s="308"/>
      <c r="BV143" s="308"/>
      <c r="BW143" s="442"/>
      <c r="BX143" s="308"/>
      <c r="BY143" s="308"/>
      <c r="BZ143" s="308"/>
      <c r="CA143" s="442"/>
      <c r="CB143" s="308"/>
      <c r="CC143" s="308"/>
      <c r="CD143" s="308"/>
      <c r="CE143" s="442"/>
      <c r="CF143" s="308"/>
      <c r="CG143" s="308"/>
      <c r="CH143" s="308"/>
      <c r="CI143" s="442"/>
      <c r="CJ143" s="308"/>
      <c r="CK143" s="308"/>
      <c r="CL143" s="308"/>
      <c r="CM143" s="442"/>
      <c r="CN143" s="308"/>
      <c r="CO143" s="308"/>
      <c r="CP143" s="308"/>
      <c r="CQ143" s="442"/>
      <c r="CR143" s="308"/>
      <c r="CS143" s="308"/>
      <c r="CT143" s="308"/>
      <c r="CU143" s="309"/>
      <c r="CV143" s="309"/>
      <c r="CW143" s="309"/>
      <c r="CX143" s="309"/>
      <c r="CY143" s="309"/>
      <c r="CZ143" s="309"/>
      <c r="DA143" s="309"/>
      <c r="DB143" s="309"/>
      <c r="DC143" s="309"/>
      <c r="DD143" s="309"/>
      <c r="DE143" s="309"/>
    </row>
    <row r="144" spans="1:127" s="310" customFormat="1" ht="24.75" customHeight="1" x14ac:dyDescent="0.2">
      <c r="A144" s="298"/>
      <c r="B144" s="522" t="s">
        <v>244</v>
      </c>
      <c r="C144" s="521" t="s">
        <v>197</v>
      </c>
      <c r="D144" s="160">
        <v>8000</v>
      </c>
      <c r="E144" s="255">
        <v>8000</v>
      </c>
      <c r="F144" s="255"/>
      <c r="G144" s="420"/>
      <c r="H144" s="301"/>
      <c r="I144" s="301"/>
      <c r="J144" s="301"/>
      <c r="K144" s="301"/>
      <c r="L144" s="301"/>
      <c r="M144" s="301"/>
      <c r="N144" s="301"/>
      <c r="O144" s="301"/>
      <c r="P144" s="301"/>
      <c r="Q144" s="526">
        <f t="shared" si="599"/>
        <v>8000</v>
      </c>
      <c r="R144" s="524" t="s">
        <v>253</v>
      </c>
      <c r="S144" s="164">
        <v>60</v>
      </c>
      <c r="T144" s="523">
        <v>50</v>
      </c>
      <c r="U144" s="258"/>
      <c r="V144" s="258"/>
      <c r="W144" s="258"/>
      <c r="X144" s="460"/>
      <c r="Y144" s="460"/>
      <c r="Z144" s="460"/>
      <c r="AA144" s="460"/>
      <c r="AB144" s="460"/>
      <c r="AC144" s="460"/>
      <c r="AD144" s="460"/>
      <c r="AE144" s="460"/>
      <c r="AF144" s="275">
        <f t="shared" ref="AF144:AF152" si="630">SUM(Q144*S144)</f>
        <v>480000</v>
      </c>
      <c r="AG144" s="424">
        <f t="shared" si="600"/>
        <v>400000</v>
      </c>
      <c r="AH144" s="424">
        <f t="shared" si="601"/>
        <v>0</v>
      </c>
      <c r="AI144" s="424">
        <f t="shared" si="602"/>
        <v>0</v>
      </c>
      <c r="AJ144" s="424">
        <f t="shared" si="603"/>
        <v>0</v>
      </c>
      <c r="AK144" s="424">
        <f t="shared" si="604"/>
        <v>0</v>
      </c>
      <c r="AL144" s="424">
        <f t="shared" si="605"/>
        <v>0</v>
      </c>
      <c r="AM144" s="424">
        <f t="shared" si="606"/>
        <v>0</v>
      </c>
      <c r="AN144" s="424">
        <f t="shared" si="607"/>
        <v>0</v>
      </c>
      <c r="AO144" s="424">
        <f t="shared" si="608"/>
        <v>0</v>
      </c>
      <c r="AP144" s="424">
        <f t="shared" si="609"/>
        <v>0</v>
      </c>
      <c r="AQ144" s="424">
        <f t="shared" si="610"/>
        <v>0</v>
      </c>
      <c r="AR144" s="424">
        <f t="shared" si="611"/>
        <v>0</v>
      </c>
      <c r="AS144" s="425">
        <f t="shared" si="612"/>
        <v>400000</v>
      </c>
      <c r="AT144" s="424">
        <f>SUM(AG144*4%)</f>
        <v>16000</v>
      </c>
      <c r="AU144" s="424">
        <f t="shared" si="614"/>
        <v>0</v>
      </c>
      <c r="AV144" s="424">
        <f t="shared" si="615"/>
        <v>0</v>
      </c>
      <c r="AW144" s="424">
        <f t="shared" si="616"/>
        <v>0</v>
      </c>
      <c r="AX144" s="424">
        <f t="shared" si="617"/>
        <v>0</v>
      </c>
      <c r="AY144" s="424">
        <f t="shared" si="618"/>
        <v>0</v>
      </c>
      <c r="AZ144" s="424">
        <f t="shared" si="619"/>
        <v>0</v>
      </c>
      <c r="BA144" s="424">
        <f t="shared" si="620"/>
        <v>0</v>
      </c>
      <c r="BB144" s="424">
        <f t="shared" si="621"/>
        <v>0</v>
      </c>
      <c r="BC144" s="424">
        <f t="shared" si="622"/>
        <v>0</v>
      </c>
      <c r="BD144" s="424">
        <f t="shared" si="623"/>
        <v>0</v>
      </c>
      <c r="BE144" s="424">
        <f t="shared" si="624"/>
        <v>0</v>
      </c>
      <c r="BF144" s="350">
        <f t="shared" si="625"/>
        <v>16000</v>
      </c>
      <c r="BG144" s="305">
        <f t="shared" si="626"/>
        <v>64000</v>
      </c>
      <c r="BH144" s="306">
        <f t="shared" si="627"/>
        <v>480000</v>
      </c>
      <c r="BI144" s="307">
        <f t="shared" si="628"/>
        <v>64000</v>
      </c>
      <c r="BJ144" s="281">
        <f t="shared" si="629"/>
        <v>1</v>
      </c>
      <c r="BK144" s="479"/>
      <c r="BL144" s="308"/>
      <c r="BM144" s="309"/>
      <c r="BN144" s="308"/>
      <c r="BO144" s="442"/>
      <c r="BP144" s="308"/>
      <c r="BQ144" s="308"/>
      <c r="BR144" s="308"/>
      <c r="BS144" s="442"/>
      <c r="BT144" s="308"/>
      <c r="BU144" s="308"/>
      <c r="BV144" s="308"/>
      <c r="BW144" s="442"/>
      <c r="BX144" s="308"/>
      <c r="BY144" s="308"/>
      <c r="BZ144" s="308"/>
      <c r="CA144" s="442"/>
      <c r="CB144" s="308"/>
      <c r="CC144" s="308"/>
      <c r="CD144" s="308"/>
      <c r="CE144" s="442"/>
      <c r="CF144" s="308"/>
      <c r="CG144" s="308"/>
      <c r="CH144" s="308"/>
      <c r="CI144" s="442"/>
      <c r="CJ144" s="308"/>
      <c r="CK144" s="308"/>
      <c r="CL144" s="308"/>
      <c r="CM144" s="442"/>
      <c r="CN144" s="308"/>
      <c r="CO144" s="308"/>
      <c r="CP144" s="308"/>
      <c r="CQ144" s="442"/>
      <c r="CR144" s="308"/>
      <c r="CS144" s="308"/>
      <c r="CT144" s="308"/>
      <c r="CU144" s="309"/>
      <c r="CV144" s="309"/>
      <c r="CW144" s="309"/>
      <c r="CX144" s="309"/>
      <c r="CY144" s="309"/>
      <c r="CZ144" s="309"/>
      <c r="DA144" s="309"/>
      <c r="DB144" s="309"/>
      <c r="DC144" s="309"/>
      <c r="DD144" s="309"/>
      <c r="DE144" s="309"/>
    </row>
    <row r="145" spans="1:127" s="310" customFormat="1" ht="24.75" customHeight="1" x14ac:dyDescent="0.2">
      <c r="A145" s="298"/>
      <c r="B145" s="522" t="s">
        <v>245</v>
      </c>
      <c r="C145" s="521" t="s">
        <v>197</v>
      </c>
      <c r="D145" s="160">
        <v>0.1</v>
      </c>
      <c r="E145" s="160">
        <v>0.1</v>
      </c>
      <c r="F145" s="255"/>
      <c r="G145" s="420"/>
      <c r="H145" s="301"/>
      <c r="I145" s="301"/>
      <c r="J145" s="301"/>
      <c r="K145" s="301"/>
      <c r="L145" s="301"/>
      <c r="M145" s="301"/>
      <c r="N145" s="301"/>
      <c r="O145" s="301"/>
      <c r="P145" s="301"/>
      <c r="Q145" s="528">
        <f t="shared" si="599"/>
        <v>0.1</v>
      </c>
      <c r="R145" s="524" t="s">
        <v>158</v>
      </c>
      <c r="S145" s="164">
        <v>2280000</v>
      </c>
      <c r="T145" s="523">
        <v>2000000</v>
      </c>
      <c r="U145" s="258"/>
      <c r="V145" s="258"/>
      <c r="W145" s="258"/>
      <c r="X145" s="460"/>
      <c r="Y145" s="460"/>
      <c r="Z145" s="460"/>
      <c r="AA145" s="460"/>
      <c r="AB145" s="460"/>
      <c r="AC145" s="460"/>
      <c r="AD145" s="460"/>
      <c r="AE145" s="460"/>
      <c r="AF145" s="275">
        <f t="shared" si="630"/>
        <v>228000</v>
      </c>
      <c r="AG145" s="424">
        <f t="shared" si="600"/>
        <v>200000</v>
      </c>
      <c r="AH145" s="424">
        <f t="shared" si="601"/>
        <v>0</v>
      </c>
      <c r="AI145" s="424">
        <f t="shared" si="602"/>
        <v>0</v>
      </c>
      <c r="AJ145" s="424">
        <f t="shared" si="603"/>
        <v>0</v>
      </c>
      <c r="AK145" s="424">
        <f t="shared" si="604"/>
        <v>0</v>
      </c>
      <c r="AL145" s="424">
        <f t="shared" si="605"/>
        <v>0</v>
      </c>
      <c r="AM145" s="424">
        <f t="shared" si="606"/>
        <v>0</v>
      </c>
      <c r="AN145" s="424">
        <f t="shared" si="607"/>
        <v>0</v>
      </c>
      <c r="AO145" s="424">
        <f t="shared" si="608"/>
        <v>0</v>
      </c>
      <c r="AP145" s="424">
        <f t="shared" si="609"/>
        <v>0</v>
      </c>
      <c r="AQ145" s="424">
        <f t="shared" si="610"/>
        <v>0</v>
      </c>
      <c r="AR145" s="424">
        <f t="shared" si="611"/>
        <v>0</v>
      </c>
      <c r="AS145" s="425">
        <f t="shared" si="612"/>
        <v>200000</v>
      </c>
      <c r="AT145" s="424">
        <f t="shared" si="613"/>
        <v>28000.000000000004</v>
      </c>
      <c r="AU145" s="424">
        <f t="shared" si="614"/>
        <v>0</v>
      </c>
      <c r="AV145" s="424">
        <f t="shared" si="615"/>
        <v>0</v>
      </c>
      <c r="AW145" s="424">
        <f t="shared" si="616"/>
        <v>0</v>
      </c>
      <c r="AX145" s="424">
        <f t="shared" si="617"/>
        <v>0</v>
      </c>
      <c r="AY145" s="424">
        <f t="shared" si="618"/>
        <v>0</v>
      </c>
      <c r="AZ145" s="424">
        <f t="shared" si="619"/>
        <v>0</v>
      </c>
      <c r="BA145" s="424">
        <f t="shared" si="620"/>
        <v>0</v>
      </c>
      <c r="BB145" s="424">
        <f t="shared" si="621"/>
        <v>0</v>
      </c>
      <c r="BC145" s="424">
        <f t="shared" si="622"/>
        <v>0</v>
      </c>
      <c r="BD145" s="424">
        <f t="shared" si="623"/>
        <v>0</v>
      </c>
      <c r="BE145" s="424">
        <f t="shared" si="624"/>
        <v>0</v>
      </c>
      <c r="BF145" s="350">
        <f t="shared" si="625"/>
        <v>28000.000000000004</v>
      </c>
      <c r="BG145" s="305">
        <f t="shared" si="626"/>
        <v>0</v>
      </c>
      <c r="BH145" s="306">
        <f t="shared" si="627"/>
        <v>228000</v>
      </c>
      <c r="BI145" s="307">
        <f t="shared" si="628"/>
        <v>0</v>
      </c>
      <c r="BJ145" s="281">
        <f t="shared" si="629"/>
        <v>1</v>
      </c>
      <c r="BK145" s="479"/>
      <c r="BL145" s="308"/>
      <c r="BM145" s="309"/>
      <c r="BN145" s="308"/>
      <c r="BO145" s="442"/>
      <c r="BP145" s="308"/>
      <c r="BQ145" s="308"/>
      <c r="BR145" s="308"/>
      <c r="BS145" s="442"/>
      <c r="BT145" s="308"/>
      <c r="BU145" s="308"/>
      <c r="BV145" s="308"/>
      <c r="BW145" s="442"/>
      <c r="BX145" s="308"/>
      <c r="BY145" s="308"/>
      <c r="BZ145" s="308"/>
      <c r="CA145" s="442"/>
      <c r="CB145" s="308"/>
      <c r="CC145" s="308"/>
      <c r="CD145" s="308"/>
      <c r="CE145" s="442"/>
      <c r="CF145" s="308"/>
      <c r="CG145" s="308"/>
      <c r="CH145" s="308"/>
      <c r="CI145" s="442"/>
      <c r="CJ145" s="308"/>
      <c r="CK145" s="308"/>
      <c r="CL145" s="308"/>
      <c r="CM145" s="442"/>
      <c r="CN145" s="308"/>
      <c r="CO145" s="308"/>
      <c r="CP145" s="308"/>
      <c r="CQ145" s="442"/>
      <c r="CR145" s="308"/>
      <c r="CS145" s="308"/>
      <c r="CT145" s="308"/>
      <c r="CU145" s="309"/>
      <c r="CV145" s="309"/>
      <c r="CW145" s="309"/>
      <c r="CX145" s="309"/>
      <c r="CY145" s="309"/>
      <c r="CZ145" s="309"/>
      <c r="DA145" s="309"/>
      <c r="DB145" s="309"/>
      <c r="DC145" s="309"/>
      <c r="DD145" s="309"/>
      <c r="DE145" s="309"/>
    </row>
    <row r="146" spans="1:127" s="310" customFormat="1" ht="24.75" customHeight="1" x14ac:dyDescent="0.2">
      <c r="A146" s="298"/>
      <c r="B146" s="522" t="s">
        <v>246</v>
      </c>
      <c r="C146" s="521" t="s">
        <v>197</v>
      </c>
      <c r="D146" s="160">
        <v>2</v>
      </c>
      <c r="E146" s="255">
        <v>2</v>
      </c>
      <c r="F146" s="255"/>
      <c r="G146" s="420"/>
      <c r="H146" s="301"/>
      <c r="I146" s="301"/>
      <c r="J146" s="301"/>
      <c r="K146" s="301"/>
      <c r="L146" s="301"/>
      <c r="M146" s="301"/>
      <c r="N146" s="301"/>
      <c r="O146" s="301"/>
      <c r="P146" s="301"/>
      <c r="Q146" s="526">
        <f t="shared" si="599"/>
        <v>2</v>
      </c>
      <c r="R146" s="524" t="s">
        <v>241</v>
      </c>
      <c r="S146" s="164">
        <v>28500</v>
      </c>
      <c r="T146" s="523">
        <v>25000</v>
      </c>
      <c r="U146" s="258"/>
      <c r="V146" s="258"/>
      <c r="W146" s="258"/>
      <c r="X146" s="460"/>
      <c r="Y146" s="460"/>
      <c r="Z146" s="460"/>
      <c r="AA146" s="460"/>
      <c r="AB146" s="460"/>
      <c r="AC146" s="460"/>
      <c r="AD146" s="460"/>
      <c r="AE146" s="460"/>
      <c r="AF146" s="275">
        <f t="shared" si="630"/>
        <v>57000</v>
      </c>
      <c r="AG146" s="424">
        <f t="shared" si="600"/>
        <v>50000</v>
      </c>
      <c r="AH146" s="424">
        <f t="shared" si="601"/>
        <v>0</v>
      </c>
      <c r="AI146" s="424">
        <f t="shared" si="602"/>
        <v>0</v>
      </c>
      <c r="AJ146" s="424">
        <f t="shared" si="603"/>
        <v>0</v>
      </c>
      <c r="AK146" s="424">
        <f t="shared" si="604"/>
        <v>0</v>
      </c>
      <c r="AL146" s="424">
        <f t="shared" si="605"/>
        <v>0</v>
      </c>
      <c r="AM146" s="424">
        <f t="shared" si="606"/>
        <v>0</v>
      </c>
      <c r="AN146" s="424">
        <f t="shared" si="607"/>
        <v>0</v>
      </c>
      <c r="AO146" s="424">
        <f t="shared" si="608"/>
        <v>0</v>
      </c>
      <c r="AP146" s="424">
        <f t="shared" si="609"/>
        <v>0</v>
      </c>
      <c r="AQ146" s="424">
        <f t="shared" si="610"/>
        <v>0</v>
      </c>
      <c r="AR146" s="424">
        <f t="shared" si="611"/>
        <v>0</v>
      </c>
      <c r="AS146" s="425">
        <f t="shared" si="612"/>
        <v>50000</v>
      </c>
      <c r="AT146" s="424">
        <f t="shared" si="613"/>
        <v>7000.0000000000009</v>
      </c>
      <c r="AU146" s="424">
        <f t="shared" si="614"/>
        <v>0</v>
      </c>
      <c r="AV146" s="424">
        <f t="shared" si="615"/>
        <v>0</v>
      </c>
      <c r="AW146" s="424">
        <f t="shared" si="616"/>
        <v>0</v>
      </c>
      <c r="AX146" s="424">
        <f t="shared" si="617"/>
        <v>0</v>
      </c>
      <c r="AY146" s="424">
        <f t="shared" si="618"/>
        <v>0</v>
      </c>
      <c r="AZ146" s="424">
        <f t="shared" si="619"/>
        <v>0</v>
      </c>
      <c r="BA146" s="424">
        <f t="shared" si="620"/>
        <v>0</v>
      </c>
      <c r="BB146" s="424">
        <f t="shared" si="621"/>
        <v>0</v>
      </c>
      <c r="BC146" s="424">
        <f t="shared" si="622"/>
        <v>0</v>
      </c>
      <c r="BD146" s="424">
        <f t="shared" si="623"/>
        <v>0</v>
      </c>
      <c r="BE146" s="424">
        <f t="shared" si="624"/>
        <v>0</v>
      </c>
      <c r="BF146" s="350">
        <f t="shared" si="625"/>
        <v>7000.0000000000009</v>
      </c>
      <c r="BG146" s="305">
        <f t="shared" si="626"/>
        <v>0</v>
      </c>
      <c r="BH146" s="306">
        <f t="shared" si="627"/>
        <v>57000</v>
      </c>
      <c r="BI146" s="307">
        <f t="shared" si="628"/>
        <v>0</v>
      </c>
      <c r="BJ146" s="281">
        <f t="shared" si="629"/>
        <v>1</v>
      </c>
      <c r="BK146" s="479"/>
      <c r="BL146" s="308"/>
      <c r="BM146" s="309"/>
      <c r="BN146" s="308"/>
      <c r="BO146" s="442"/>
      <c r="BP146" s="308"/>
      <c r="BQ146" s="308"/>
      <c r="BR146" s="308"/>
      <c r="BS146" s="442"/>
      <c r="BT146" s="308"/>
      <c r="BU146" s="308"/>
      <c r="BV146" s="308"/>
      <c r="BW146" s="442"/>
      <c r="BX146" s="308"/>
      <c r="BY146" s="308"/>
      <c r="BZ146" s="308"/>
      <c r="CA146" s="442"/>
      <c r="CB146" s="308"/>
      <c r="CC146" s="308"/>
      <c r="CD146" s="308"/>
      <c r="CE146" s="442"/>
      <c r="CF146" s="308"/>
      <c r="CG146" s="308"/>
      <c r="CH146" s="308"/>
      <c r="CI146" s="442"/>
      <c r="CJ146" s="308"/>
      <c r="CK146" s="308"/>
      <c r="CL146" s="308"/>
      <c r="CM146" s="442"/>
      <c r="CN146" s="308"/>
      <c r="CO146" s="308"/>
      <c r="CP146" s="308"/>
      <c r="CQ146" s="442"/>
      <c r="CR146" s="308"/>
      <c r="CS146" s="308"/>
      <c r="CT146" s="308"/>
      <c r="CU146" s="309"/>
      <c r="CV146" s="309"/>
      <c r="CW146" s="309"/>
      <c r="CX146" s="309"/>
      <c r="CY146" s="309"/>
      <c r="CZ146" s="309"/>
      <c r="DA146" s="309"/>
      <c r="DB146" s="309"/>
      <c r="DC146" s="309"/>
      <c r="DD146" s="309"/>
      <c r="DE146" s="309"/>
    </row>
    <row r="147" spans="1:127" s="310" customFormat="1" ht="24.75" customHeight="1" x14ac:dyDescent="0.2">
      <c r="A147" s="298"/>
      <c r="B147" s="522" t="s">
        <v>247</v>
      </c>
      <c r="C147" s="521" t="s">
        <v>197</v>
      </c>
      <c r="D147" s="160">
        <v>1</v>
      </c>
      <c r="E147" s="255">
        <v>1</v>
      </c>
      <c r="F147" s="255"/>
      <c r="G147" s="420"/>
      <c r="H147" s="301"/>
      <c r="I147" s="301"/>
      <c r="J147" s="301"/>
      <c r="K147" s="301"/>
      <c r="L147" s="301"/>
      <c r="M147" s="301"/>
      <c r="N147" s="301"/>
      <c r="O147" s="301"/>
      <c r="P147" s="301"/>
      <c r="Q147" s="526">
        <f t="shared" si="599"/>
        <v>1</v>
      </c>
      <c r="R147" s="524" t="s">
        <v>8</v>
      </c>
      <c r="S147" s="164">
        <v>136800</v>
      </c>
      <c r="T147" s="523">
        <v>90000</v>
      </c>
      <c r="U147" s="258"/>
      <c r="V147" s="258"/>
      <c r="W147" s="258"/>
      <c r="X147" s="460"/>
      <c r="Y147" s="460"/>
      <c r="Z147" s="460"/>
      <c r="AA147" s="460"/>
      <c r="AB147" s="460"/>
      <c r="AC147" s="460"/>
      <c r="AD147" s="460"/>
      <c r="AE147" s="460"/>
      <c r="AF147" s="275">
        <f t="shared" si="630"/>
        <v>136800</v>
      </c>
      <c r="AG147" s="424">
        <f t="shared" si="600"/>
        <v>90000</v>
      </c>
      <c r="AH147" s="424">
        <f t="shared" si="601"/>
        <v>0</v>
      </c>
      <c r="AI147" s="424">
        <f t="shared" si="602"/>
        <v>0</v>
      </c>
      <c r="AJ147" s="424">
        <f t="shared" si="603"/>
        <v>0</v>
      </c>
      <c r="AK147" s="424">
        <f t="shared" si="604"/>
        <v>0</v>
      </c>
      <c r="AL147" s="424">
        <f t="shared" si="605"/>
        <v>0</v>
      </c>
      <c r="AM147" s="424">
        <f t="shared" si="606"/>
        <v>0</v>
      </c>
      <c r="AN147" s="424">
        <f t="shared" si="607"/>
        <v>0</v>
      </c>
      <c r="AO147" s="424">
        <f t="shared" si="608"/>
        <v>0</v>
      </c>
      <c r="AP147" s="424">
        <f t="shared" si="609"/>
        <v>0</v>
      </c>
      <c r="AQ147" s="424">
        <f t="shared" si="610"/>
        <v>0</v>
      </c>
      <c r="AR147" s="424">
        <f t="shared" si="611"/>
        <v>0</v>
      </c>
      <c r="AS147" s="425">
        <f t="shared" si="612"/>
        <v>90000</v>
      </c>
      <c r="AT147" s="424">
        <f t="shared" si="613"/>
        <v>12600.000000000002</v>
      </c>
      <c r="AU147" s="424">
        <f t="shared" si="614"/>
        <v>0</v>
      </c>
      <c r="AV147" s="424">
        <f t="shared" si="615"/>
        <v>0</v>
      </c>
      <c r="AW147" s="424">
        <f t="shared" si="616"/>
        <v>0</v>
      </c>
      <c r="AX147" s="424">
        <f t="shared" si="617"/>
        <v>0</v>
      </c>
      <c r="AY147" s="424">
        <f t="shared" si="618"/>
        <v>0</v>
      </c>
      <c r="AZ147" s="424">
        <f t="shared" si="619"/>
        <v>0</v>
      </c>
      <c r="BA147" s="424">
        <f t="shared" si="620"/>
        <v>0</v>
      </c>
      <c r="BB147" s="424">
        <f t="shared" si="621"/>
        <v>0</v>
      </c>
      <c r="BC147" s="424">
        <f t="shared" si="622"/>
        <v>0</v>
      </c>
      <c r="BD147" s="424">
        <f t="shared" si="623"/>
        <v>0</v>
      </c>
      <c r="BE147" s="424">
        <f t="shared" si="624"/>
        <v>0</v>
      </c>
      <c r="BF147" s="350">
        <f t="shared" si="625"/>
        <v>12600.000000000002</v>
      </c>
      <c r="BG147" s="305">
        <f t="shared" si="626"/>
        <v>34200</v>
      </c>
      <c r="BH147" s="306">
        <f t="shared" si="627"/>
        <v>136800</v>
      </c>
      <c r="BI147" s="307">
        <f t="shared" si="628"/>
        <v>34200</v>
      </c>
      <c r="BJ147" s="281">
        <f t="shared" si="629"/>
        <v>1</v>
      </c>
      <c r="BK147" s="479"/>
      <c r="BL147" s="308"/>
      <c r="BM147" s="309"/>
      <c r="BN147" s="308"/>
      <c r="BO147" s="442"/>
      <c r="BP147" s="308"/>
      <c r="BQ147" s="308"/>
      <c r="BR147" s="308"/>
      <c r="BS147" s="442"/>
      <c r="BT147" s="308"/>
      <c r="BU147" s="308"/>
      <c r="BV147" s="308"/>
      <c r="BW147" s="442"/>
      <c r="BX147" s="308"/>
      <c r="BY147" s="308"/>
      <c r="BZ147" s="308"/>
      <c r="CA147" s="442"/>
      <c r="CB147" s="308"/>
      <c r="CC147" s="308"/>
      <c r="CD147" s="308"/>
      <c r="CE147" s="442"/>
      <c r="CF147" s="308"/>
      <c r="CG147" s="308"/>
      <c r="CH147" s="308"/>
      <c r="CI147" s="442"/>
      <c r="CJ147" s="308"/>
      <c r="CK147" s="308"/>
      <c r="CL147" s="308"/>
      <c r="CM147" s="442"/>
      <c r="CN147" s="308"/>
      <c r="CO147" s="308"/>
      <c r="CP147" s="308"/>
      <c r="CQ147" s="442"/>
      <c r="CR147" s="308"/>
      <c r="CS147" s="308"/>
      <c r="CT147" s="308"/>
      <c r="CU147" s="309"/>
      <c r="CV147" s="309"/>
      <c r="CW147" s="309"/>
      <c r="CX147" s="309"/>
      <c r="CY147" s="309"/>
      <c r="CZ147" s="309"/>
      <c r="DA147" s="309"/>
      <c r="DB147" s="309"/>
      <c r="DC147" s="309"/>
      <c r="DD147" s="309"/>
      <c r="DE147" s="309"/>
    </row>
    <row r="148" spans="1:127" s="310" customFormat="1" ht="24.75" customHeight="1" x14ac:dyDescent="0.2">
      <c r="A148" s="298"/>
      <c r="B148" s="522" t="s">
        <v>248</v>
      </c>
      <c r="C148" s="521" t="s">
        <v>197</v>
      </c>
      <c r="D148" s="160">
        <v>18</v>
      </c>
      <c r="E148" s="255">
        <v>16</v>
      </c>
      <c r="F148" s="255"/>
      <c r="G148" s="420"/>
      <c r="H148" s="301"/>
      <c r="I148" s="301"/>
      <c r="J148" s="301"/>
      <c r="K148" s="301"/>
      <c r="L148" s="301"/>
      <c r="M148" s="301"/>
      <c r="N148" s="301"/>
      <c r="O148" s="301"/>
      <c r="P148" s="301"/>
      <c r="Q148" s="526">
        <f t="shared" si="599"/>
        <v>16</v>
      </c>
      <c r="R148" s="524" t="s">
        <v>254</v>
      </c>
      <c r="S148" s="164">
        <v>136800</v>
      </c>
      <c r="T148" s="523">
        <v>114000</v>
      </c>
      <c r="U148" s="258"/>
      <c r="V148" s="258"/>
      <c r="W148" s="258"/>
      <c r="X148" s="460"/>
      <c r="Y148" s="460"/>
      <c r="Z148" s="460"/>
      <c r="AA148" s="460"/>
      <c r="AB148" s="460"/>
      <c r="AC148" s="460"/>
      <c r="AD148" s="460"/>
      <c r="AE148" s="460"/>
      <c r="AF148" s="275">
        <f t="shared" si="630"/>
        <v>2188800</v>
      </c>
      <c r="AG148" s="424">
        <f t="shared" si="600"/>
        <v>1824000</v>
      </c>
      <c r="AH148" s="424">
        <f t="shared" si="601"/>
        <v>0</v>
      </c>
      <c r="AI148" s="424">
        <f t="shared" si="602"/>
        <v>0</v>
      </c>
      <c r="AJ148" s="424">
        <f t="shared" si="603"/>
        <v>0</v>
      </c>
      <c r="AK148" s="424">
        <f t="shared" si="604"/>
        <v>0</v>
      </c>
      <c r="AL148" s="424">
        <f t="shared" si="605"/>
        <v>0</v>
      </c>
      <c r="AM148" s="424">
        <f t="shared" si="606"/>
        <v>0</v>
      </c>
      <c r="AN148" s="424">
        <f t="shared" si="607"/>
        <v>0</v>
      </c>
      <c r="AO148" s="424">
        <f t="shared" si="608"/>
        <v>0</v>
      </c>
      <c r="AP148" s="424">
        <f t="shared" si="609"/>
        <v>0</v>
      </c>
      <c r="AQ148" s="424">
        <f t="shared" si="610"/>
        <v>0</v>
      </c>
      <c r="AR148" s="424">
        <f t="shared" si="611"/>
        <v>0</v>
      </c>
      <c r="AS148" s="425">
        <f t="shared" si="612"/>
        <v>1824000</v>
      </c>
      <c r="AT148" s="424">
        <f t="shared" si="613"/>
        <v>255360.00000000003</v>
      </c>
      <c r="AU148" s="424">
        <f t="shared" si="614"/>
        <v>0</v>
      </c>
      <c r="AV148" s="424">
        <f t="shared" si="615"/>
        <v>0</v>
      </c>
      <c r="AW148" s="424">
        <f t="shared" si="616"/>
        <v>0</v>
      </c>
      <c r="AX148" s="424">
        <f t="shared" si="617"/>
        <v>0</v>
      </c>
      <c r="AY148" s="424">
        <f t="shared" si="618"/>
        <v>0</v>
      </c>
      <c r="AZ148" s="424">
        <f t="shared" si="619"/>
        <v>0</v>
      </c>
      <c r="BA148" s="424">
        <f t="shared" si="620"/>
        <v>0</v>
      </c>
      <c r="BB148" s="424">
        <f t="shared" si="621"/>
        <v>0</v>
      </c>
      <c r="BC148" s="424">
        <f t="shared" si="622"/>
        <v>0</v>
      </c>
      <c r="BD148" s="424">
        <f t="shared" si="623"/>
        <v>0</v>
      </c>
      <c r="BE148" s="424">
        <f t="shared" si="624"/>
        <v>0</v>
      </c>
      <c r="BF148" s="350">
        <f t="shared" si="625"/>
        <v>255360.00000000003</v>
      </c>
      <c r="BG148" s="305">
        <f t="shared" si="626"/>
        <v>109439.99999999997</v>
      </c>
      <c r="BH148" s="306">
        <f t="shared" si="627"/>
        <v>2462400</v>
      </c>
      <c r="BI148" s="307">
        <f t="shared" si="628"/>
        <v>383040</v>
      </c>
      <c r="BJ148" s="281">
        <f t="shared" si="629"/>
        <v>0.88888888888888884</v>
      </c>
      <c r="BK148" s="479"/>
      <c r="BL148" s="308"/>
      <c r="BM148" s="309"/>
      <c r="BN148" s="308"/>
      <c r="BO148" s="442"/>
      <c r="BP148" s="308"/>
      <c r="BQ148" s="308"/>
      <c r="BR148" s="308"/>
      <c r="BS148" s="442"/>
      <c r="BT148" s="308"/>
      <c r="BU148" s="308"/>
      <c r="BV148" s="308"/>
      <c r="BW148" s="442"/>
      <c r="BX148" s="308"/>
      <c r="BY148" s="308"/>
      <c r="BZ148" s="308"/>
      <c r="CA148" s="442"/>
      <c r="CB148" s="308"/>
      <c r="CC148" s="308"/>
      <c r="CD148" s="308"/>
      <c r="CE148" s="442"/>
      <c r="CF148" s="308"/>
      <c r="CG148" s="308"/>
      <c r="CH148" s="308"/>
      <c r="CI148" s="442"/>
      <c r="CJ148" s="308"/>
      <c r="CK148" s="308"/>
      <c r="CL148" s="308"/>
      <c r="CM148" s="442"/>
      <c r="CN148" s="308"/>
      <c r="CO148" s="308"/>
      <c r="CP148" s="308"/>
      <c r="CQ148" s="442"/>
      <c r="CR148" s="308"/>
      <c r="CS148" s="308"/>
      <c r="CT148" s="308"/>
      <c r="CU148" s="309"/>
      <c r="CV148" s="309"/>
      <c r="CW148" s="309"/>
      <c r="CX148" s="309"/>
      <c r="CY148" s="309"/>
      <c r="CZ148" s="309"/>
      <c r="DA148" s="309"/>
      <c r="DB148" s="309"/>
      <c r="DC148" s="309"/>
      <c r="DD148" s="309"/>
      <c r="DE148" s="309"/>
    </row>
    <row r="149" spans="1:127" s="310" customFormat="1" ht="24.75" customHeight="1" x14ac:dyDescent="0.2">
      <c r="A149" s="298"/>
      <c r="B149" s="522" t="s">
        <v>249</v>
      </c>
      <c r="C149" s="521" t="s">
        <v>197</v>
      </c>
      <c r="D149" s="160">
        <v>3</v>
      </c>
      <c r="E149" s="255">
        <v>2</v>
      </c>
      <c r="F149" s="255"/>
      <c r="G149" s="420"/>
      <c r="H149" s="301"/>
      <c r="I149" s="301"/>
      <c r="J149" s="301"/>
      <c r="K149" s="301"/>
      <c r="L149" s="301"/>
      <c r="M149" s="301"/>
      <c r="N149" s="301"/>
      <c r="O149" s="301"/>
      <c r="P149" s="301"/>
      <c r="Q149" s="526">
        <f t="shared" si="599"/>
        <v>2</v>
      </c>
      <c r="R149" s="524" t="s">
        <v>241</v>
      </c>
      <c r="S149" s="164">
        <v>28500</v>
      </c>
      <c r="T149" s="523">
        <v>20000</v>
      </c>
      <c r="U149" s="258"/>
      <c r="V149" s="258"/>
      <c r="W149" s="258"/>
      <c r="X149" s="460"/>
      <c r="Y149" s="460"/>
      <c r="Z149" s="460"/>
      <c r="AA149" s="460"/>
      <c r="AB149" s="460"/>
      <c r="AC149" s="460"/>
      <c r="AD149" s="460"/>
      <c r="AE149" s="460"/>
      <c r="AF149" s="275">
        <f t="shared" si="630"/>
        <v>57000</v>
      </c>
      <c r="AG149" s="424">
        <f t="shared" si="600"/>
        <v>40000</v>
      </c>
      <c r="AH149" s="424">
        <f t="shared" si="601"/>
        <v>0</v>
      </c>
      <c r="AI149" s="424">
        <f t="shared" si="602"/>
        <v>0</v>
      </c>
      <c r="AJ149" s="424">
        <f t="shared" si="603"/>
        <v>0</v>
      </c>
      <c r="AK149" s="424">
        <f t="shared" si="604"/>
        <v>0</v>
      </c>
      <c r="AL149" s="424">
        <f t="shared" si="605"/>
        <v>0</v>
      </c>
      <c r="AM149" s="424">
        <f t="shared" si="606"/>
        <v>0</v>
      </c>
      <c r="AN149" s="424">
        <f t="shared" si="607"/>
        <v>0</v>
      </c>
      <c r="AO149" s="424">
        <f t="shared" si="608"/>
        <v>0</v>
      </c>
      <c r="AP149" s="424">
        <f t="shared" si="609"/>
        <v>0</v>
      </c>
      <c r="AQ149" s="424">
        <f t="shared" si="610"/>
        <v>0</v>
      </c>
      <c r="AR149" s="424">
        <f t="shared" si="611"/>
        <v>0</v>
      </c>
      <c r="AS149" s="425">
        <f t="shared" si="612"/>
        <v>40000</v>
      </c>
      <c r="AT149" s="424">
        <f t="shared" si="613"/>
        <v>5600.0000000000009</v>
      </c>
      <c r="AU149" s="424">
        <f t="shared" si="614"/>
        <v>0</v>
      </c>
      <c r="AV149" s="424">
        <f t="shared" si="615"/>
        <v>0</v>
      </c>
      <c r="AW149" s="424">
        <f t="shared" si="616"/>
        <v>0</v>
      </c>
      <c r="AX149" s="424">
        <f t="shared" si="617"/>
        <v>0</v>
      </c>
      <c r="AY149" s="424">
        <f t="shared" si="618"/>
        <v>0</v>
      </c>
      <c r="AZ149" s="424">
        <f t="shared" si="619"/>
        <v>0</v>
      </c>
      <c r="BA149" s="424">
        <f t="shared" si="620"/>
        <v>0</v>
      </c>
      <c r="BB149" s="424">
        <f t="shared" si="621"/>
        <v>0</v>
      </c>
      <c r="BC149" s="424">
        <f t="shared" si="622"/>
        <v>0</v>
      </c>
      <c r="BD149" s="424">
        <f t="shared" si="623"/>
        <v>0</v>
      </c>
      <c r="BE149" s="424">
        <f t="shared" si="624"/>
        <v>0</v>
      </c>
      <c r="BF149" s="350">
        <f t="shared" si="625"/>
        <v>5600.0000000000009</v>
      </c>
      <c r="BG149" s="305">
        <f t="shared" si="626"/>
        <v>11400</v>
      </c>
      <c r="BH149" s="306">
        <f t="shared" si="627"/>
        <v>85500</v>
      </c>
      <c r="BI149" s="307">
        <f t="shared" si="628"/>
        <v>39900</v>
      </c>
      <c r="BJ149" s="281">
        <f t="shared" si="629"/>
        <v>0.66666666666666663</v>
      </c>
      <c r="BK149" s="479"/>
      <c r="BL149" s="308"/>
      <c r="BM149" s="309"/>
      <c r="BN149" s="308"/>
      <c r="BO149" s="442"/>
      <c r="BP149" s="308"/>
      <c r="BQ149" s="308"/>
      <c r="BR149" s="308"/>
      <c r="BS149" s="442"/>
      <c r="BT149" s="308"/>
      <c r="BU149" s="308"/>
      <c r="BV149" s="308"/>
      <c r="BW149" s="442"/>
      <c r="BX149" s="308"/>
      <c r="BY149" s="308"/>
      <c r="BZ149" s="308"/>
      <c r="CA149" s="442"/>
      <c r="CB149" s="308"/>
      <c r="CC149" s="308"/>
      <c r="CD149" s="308"/>
      <c r="CE149" s="442"/>
      <c r="CF149" s="308"/>
      <c r="CG149" s="308"/>
      <c r="CH149" s="308"/>
      <c r="CI149" s="442"/>
      <c r="CJ149" s="308"/>
      <c r="CK149" s="308"/>
      <c r="CL149" s="308"/>
      <c r="CM149" s="442"/>
      <c r="CN149" s="308"/>
      <c r="CO149" s="308"/>
      <c r="CP149" s="308"/>
      <c r="CQ149" s="442"/>
      <c r="CR149" s="308"/>
      <c r="CS149" s="308"/>
      <c r="CT149" s="308"/>
      <c r="CU149" s="309"/>
      <c r="CV149" s="309"/>
      <c r="CW149" s="309"/>
      <c r="CX149" s="309"/>
      <c r="CY149" s="309"/>
      <c r="CZ149" s="309"/>
      <c r="DA149" s="309"/>
      <c r="DB149" s="309"/>
      <c r="DC149" s="309"/>
      <c r="DD149" s="309"/>
      <c r="DE149" s="309"/>
    </row>
    <row r="150" spans="1:127" s="310" customFormat="1" ht="24.75" customHeight="1" x14ac:dyDescent="0.2">
      <c r="A150" s="298"/>
      <c r="B150" s="522" t="s">
        <v>250</v>
      </c>
      <c r="C150" s="521" t="s">
        <v>197</v>
      </c>
      <c r="D150" s="160">
        <v>3</v>
      </c>
      <c r="E150" s="255">
        <v>3</v>
      </c>
      <c r="F150" s="255"/>
      <c r="G150" s="420"/>
      <c r="H150" s="301"/>
      <c r="I150" s="301"/>
      <c r="J150" s="301"/>
      <c r="K150" s="301"/>
      <c r="L150" s="301"/>
      <c r="M150" s="301"/>
      <c r="N150" s="301"/>
      <c r="O150" s="301"/>
      <c r="P150" s="301"/>
      <c r="Q150" s="526">
        <f t="shared" si="599"/>
        <v>3</v>
      </c>
      <c r="R150" s="524" t="s">
        <v>241</v>
      </c>
      <c r="S150" s="164">
        <v>37050</v>
      </c>
      <c r="T150" s="523">
        <v>32500</v>
      </c>
      <c r="U150" s="258"/>
      <c r="V150" s="258"/>
      <c r="W150" s="258"/>
      <c r="X150" s="460"/>
      <c r="Y150" s="460"/>
      <c r="Z150" s="460"/>
      <c r="AA150" s="460"/>
      <c r="AB150" s="460"/>
      <c r="AC150" s="460"/>
      <c r="AD150" s="460"/>
      <c r="AE150" s="460"/>
      <c r="AF150" s="275">
        <f t="shared" si="630"/>
        <v>111150</v>
      </c>
      <c r="AG150" s="424">
        <f t="shared" si="600"/>
        <v>97500</v>
      </c>
      <c r="AH150" s="424">
        <f t="shared" si="601"/>
        <v>0</v>
      </c>
      <c r="AI150" s="424">
        <f t="shared" si="602"/>
        <v>0</v>
      </c>
      <c r="AJ150" s="424">
        <f t="shared" si="603"/>
        <v>0</v>
      </c>
      <c r="AK150" s="424">
        <f t="shared" si="604"/>
        <v>0</v>
      </c>
      <c r="AL150" s="424">
        <f t="shared" si="605"/>
        <v>0</v>
      </c>
      <c r="AM150" s="424">
        <f t="shared" si="606"/>
        <v>0</v>
      </c>
      <c r="AN150" s="424">
        <f t="shared" si="607"/>
        <v>0</v>
      </c>
      <c r="AO150" s="424">
        <f t="shared" si="608"/>
        <v>0</v>
      </c>
      <c r="AP150" s="424">
        <f t="shared" si="609"/>
        <v>0</v>
      </c>
      <c r="AQ150" s="424">
        <f t="shared" si="610"/>
        <v>0</v>
      </c>
      <c r="AR150" s="424">
        <f t="shared" si="611"/>
        <v>0</v>
      </c>
      <c r="AS150" s="425">
        <f t="shared" si="612"/>
        <v>97500</v>
      </c>
      <c r="AT150" s="424">
        <f t="shared" si="613"/>
        <v>13650.000000000002</v>
      </c>
      <c r="AU150" s="424">
        <f t="shared" si="614"/>
        <v>0</v>
      </c>
      <c r="AV150" s="424">
        <f t="shared" si="615"/>
        <v>0</v>
      </c>
      <c r="AW150" s="424">
        <f t="shared" si="616"/>
        <v>0</v>
      </c>
      <c r="AX150" s="424">
        <f t="shared" si="617"/>
        <v>0</v>
      </c>
      <c r="AY150" s="424">
        <f t="shared" si="618"/>
        <v>0</v>
      </c>
      <c r="AZ150" s="424">
        <f t="shared" si="619"/>
        <v>0</v>
      </c>
      <c r="BA150" s="424">
        <f t="shared" si="620"/>
        <v>0</v>
      </c>
      <c r="BB150" s="424">
        <f t="shared" si="621"/>
        <v>0</v>
      </c>
      <c r="BC150" s="424">
        <f t="shared" si="622"/>
        <v>0</v>
      </c>
      <c r="BD150" s="424">
        <f t="shared" si="623"/>
        <v>0</v>
      </c>
      <c r="BE150" s="424">
        <f t="shared" si="624"/>
        <v>0</v>
      </c>
      <c r="BF150" s="350">
        <f t="shared" si="625"/>
        <v>13650.000000000002</v>
      </c>
      <c r="BG150" s="305">
        <f t="shared" si="626"/>
        <v>0</v>
      </c>
      <c r="BH150" s="306">
        <f t="shared" si="627"/>
        <v>111150</v>
      </c>
      <c r="BI150" s="307">
        <f t="shared" si="628"/>
        <v>0</v>
      </c>
      <c r="BJ150" s="281">
        <f t="shared" si="629"/>
        <v>1</v>
      </c>
      <c r="BK150" s="479"/>
      <c r="BL150" s="308"/>
      <c r="BM150" s="309"/>
      <c r="BN150" s="308"/>
      <c r="BO150" s="442"/>
      <c r="BP150" s="308"/>
      <c r="BQ150" s="308"/>
      <c r="BR150" s="308"/>
      <c r="BS150" s="442"/>
      <c r="BT150" s="308"/>
      <c r="BU150" s="308"/>
      <c r="BV150" s="308"/>
      <c r="BW150" s="442"/>
      <c r="BX150" s="308"/>
      <c r="BY150" s="308"/>
      <c r="BZ150" s="308"/>
      <c r="CA150" s="442"/>
      <c r="CB150" s="308"/>
      <c r="CC150" s="308"/>
      <c r="CD150" s="308"/>
      <c r="CE150" s="442"/>
      <c r="CF150" s="308"/>
      <c r="CG150" s="308"/>
      <c r="CH150" s="308"/>
      <c r="CI150" s="442"/>
      <c r="CJ150" s="308"/>
      <c r="CK150" s="308"/>
      <c r="CL150" s="308"/>
      <c r="CM150" s="442"/>
      <c r="CN150" s="308"/>
      <c r="CO150" s="308"/>
      <c r="CP150" s="308"/>
      <c r="CQ150" s="442"/>
      <c r="CR150" s="308"/>
      <c r="CS150" s="308"/>
      <c r="CT150" s="308"/>
      <c r="CU150" s="309"/>
      <c r="CV150" s="309"/>
      <c r="CW150" s="309"/>
      <c r="CX150" s="309"/>
      <c r="CY150" s="309"/>
      <c r="CZ150" s="309"/>
      <c r="DA150" s="309"/>
      <c r="DB150" s="309"/>
      <c r="DC150" s="309"/>
      <c r="DD150" s="309"/>
      <c r="DE150" s="309"/>
    </row>
    <row r="151" spans="1:127" s="310" customFormat="1" ht="24.75" customHeight="1" x14ac:dyDescent="0.2">
      <c r="A151" s="298"/>
      <c r="B151" s="522" t="s">
        <v>251</v>
      </c>
      <c r="C151" s="521" t="s">
        <v>197</v>
      </c>
      <c r="D151" s="160">
        <v>8</v>
      </c>
      <c r="E151" s="255">
        <v>8</v>
      </c>
      <c r="F151" s="255"/>
      <c r="G151" s="420"/>
      <c r="H151" s="301"/>
      <c r="I151" s="301"/>
      <c r="J151" s="301"/>
      <c r="K151" s="301"/>
      <c r="L151" s="301"/>
      <c r="M151" s="301"/>
      <c r="N151" s="301"/>
      <c r="O151" s="301"/>
      <c r="P151" s="301"/>
      <c r="Q151" s="526">
        <f t="shared" si="599"/>
        <v>8</v>
      </c>
      <c r="R151" s="524" t="s">
        <v>241</v>
      </c>
      <c r="S151" s="164">
        <v>62700</v>
      </c>
      <c r="T151" s="523">
        <v>55000</v>
      </c>
      <c r="U151" s="258"/>
      <c r="V151" s="258"/>
      <c r="W151" s="258"/>
      <c r="X151" s="460"/>
      <c r="Y151" s="460"/>
      <c r="Z151" s="460"/>
      <c r="AA151" s="460"/>
      <c r="AB151" s="460"/>
      <c r="AC151" s="460"/>
      <c r="AD151" s="460"/>
      <c r="AE151" s="460"/>
      <c r="AF151" s="275">
        <f t="shared" si="630"/>
        <v>501600</v>
      </c>
      <c r="AG151" s="424">
        <f t="shared" si="600"/>
        <v>440000</v>
      </c>
      <c r="AH151" s="424">
        <f t="shared" si="601"/>
        <v>0</v>
      </c>
      <c r="AI151" s="424">
        <f t="shared" si="602"/>
        <v>0</v>
      </c>
      <c r="AJ151" s="424">
        <f t="shared" si="603"/>
        <v>0</v>
      </c>
      <c r="AK151" s="424">
        <f t="shared" si="604"/>
        <v>0</v>
      </c>
      <c r="AL151" s="424">
        <f t="shared" si="605"/>
        <v>0</v>
      </c>
      <c r="AM151" s="424">
        <f t="shared" si="606"/>
        <v>0</v>
      </c>
      <c r="AN151" s="424">
        <f t="shared" si="607"/>
        <v>0</v>
      </c>
      <c r="AO151" s="424">
        <f t="shared" si="608"/>
        <v>0</v>
      </c>
      <c r="AP151" s="424">
        <f t="shared" si="609"/>
        <v>0</v>
      </c>
      <c r="AQ151" s="424">
        <f t="shared" si="610"/>
        <v>0</v>
      </c>
      <c r="AR151" s="424">
        <f t="shared" si="611"/>
        <v>0</v>
      </c>
      <c r="AS151" s="425">
        <f t="shared" si="612"/>
        <v>440000</v>
      </c>
      <c r="AT151" s="424">
        <f t="shared" si="613"/>
        <v>61600.000000000007</v>
      </c>
      <c r="AU151" s="424">
        <f t="shared" si="614"/>
        <v>0</v>
      </c>
      <c r="AV151" s="424">
        <f t="shared" si="615"/>
        <v>0</v>
      </c>
      <c r="AW151" s="424">
        <f t="shared" si="616"/>
        <v>0</v>
      </c>
      <c r="AX151" s="424">
        <f t="shared" si="617"/>
        <v>0</v>
      </c>
      <c r="AY151" s="424">
        <f t="shared" si="618"/>
        <v>0</v>
      </c>
      <c r="AZ151" s="424">
        <f t="shared" si="619"/>
        <v>0</v>
      </c>
      <c r="BA151" s="424">
        <f t="shared" si="620"/>
        <v>0</v>
      </c>
      <c r="BB151" s="424">
        <f t="shared" si="621"/>
        <v>0</v>
      </c>
      <c r="BC151" s="424">
        <f t="shared" si="622"/>
        <v>0</v>
      </c>
      <c r="BD151" s="424">
        <f t="shared" si="623"/>
        <v>0</v>
      </c>
      <c r="BE151" s="424">
        <f t="shared" si="624"/>
        <v>0</v>
      </c>
      <c r="BF151" s="350">
        <f t="shared" si="625"/>
        <v>61600.000000000007</v>
      </c>
      <c r="BG151" s="305">
        <f t="shared" si="626"/>
        <v>0</v>
      </c>
      <c r="BH151" s="306">
        <f t="shared" si="627"/>
        <v>501600</v>
      </c>
      <c r="BI151" s="307">
        <f t="shared" si="628"/>
        <v>0</v>
      </c>
      <c r="BJ151" s="281">
        <f t="shared" si="629"/>
        <v>1</v>
      </c>
      <c r="BK151" s="479"/>
      <c r="BL151" s="308"/>
      <c r="BM151" s="309"/>
      <c r="BN151" s="308"/>
      <c r="BO151" s="442"/>
      <c r="BP151" s="308"/>
      <c r="BQ151" s="308"/>
      <c r="BR151" s="308"/>
      <c r="BS151" s="442"/>
      <c r="BT151" s="308"/>
      <c r="BU151" s="308"/>
      <c r="BV151" s="308"/>
      <c r="BW151" s="442"/>
      <c r="BX151" s="308"/>
      <c r="BY151" s="308"/>
      <c r="BZ151" s="308"/>
      <c r="CA151" s="442"/>
      <c r="CB151" s="308"/>
      <c r="CC151" s="308"/>
      <c r="CD151" s="308"/>
      <c r="CE151" s="442"/>
      <c r="CF151" s="308"/>
      <c r="CG151" s="308"/>
      <c r="CH151" s="308"/>
      <c r="CI151" s="442"/>
      <c r="CJ151" s="308"/>
      <c r="CK151" s="308"/>
      <c r="CL151" s="308"/>
      <c r="CM151" s="442"/>
      <c r="CN151" s="308"/>
      <c r="CO151" s="308"/>
      <c r="CP151" s="308"/>
      <c r="CQ151" s="442"/>
      <c r="CR151" s="308"/>
      <c r="CS151" s="308"/>
      <c r="CT151" s="308"/>
      <c r="CU151" s="309"/>
      <c r="CV151" s="309"/>
      <c r="CW151" s="309"/>
      <c r="CX151" s="309"/>
      <c r="CY151" s="309"/>
      <c r="CZ151" s="309"/>
      <c r="DA151" s="309"/>
      <c r="DB151" s="309"/>
      <c r="DC151" s="309"/>
      <c r="DD151" s="309"/>
      <c r="DE151" s="309"/>
    </row>
    <row r="152" spans="1:127" s="310" customFormat="1" ht="24.75" customHeight="1" x14ac:dyDescent="0.2">
      <c r="A152" s="298"/>
      <c r="B152" s="636" t="s">
        <v>252</v>
      </c>
      <c r="C152" s="521" t="s">
        <v>197</v>
      </c>
      <c r="D152" s="255">
        <v>1</v>
      </c>
      <c r="E152" s="255">
        <v>1</v>
      </c>
      <c r="F152" s="255"/>
      <c r="G152" s="420"/>
      <c r="H152" s="301"/>
      <c r="I152" s="301"/>
      <c r="J152" s="301"/>
      <c r="K152" s="301"/>
      <c r="L152" s="301"/>
      <c r="M152" s="301"/>
      <c r="N152" s="301"/>
      <c r="O152" s="301"/>
      <c r="P152" s="301"/>
      <c r="Q152" s="526">
        <f t="shared" si="599"/>
        <v>1</v>
      </c>
      <c r="R152" s="159" t="s">
        <v>18</v>
      </c>
      <c r="S152" s="164">
        <v>764800</v>
      </c>
      <c r="T152" s="164">
        <v>764800</v>
      </c>
      <c r="U152" s="258"/>
      <c r="V152" s="258"/>
      <c r="W152" s="258"/>
      <c r="X152" s="460"/>
      <c r="Y152" s="460"/>
      <c r="Z152" s="460"/>
      <c r="AA152" s="460"/>
      <c r="AB152" s="460"/>
      <c r="AC152" s="460"/>
      <c r="AD152" s="460"/>
      <c r="AE152" s="460"/>
      <c r="AF152" s="275">
        <f t="shared" si="630"/>
        <v>764800</v>
      </c>
      <c r="AG152" s="424">
        <f t="shared" si="600"/>
        <v>764800</v>
      </c>
      <c r="AH152" s="424">
        <f t="shared" si="601"/>
        <v>0</v>
      </c>
      <c r="AI152" s="424">
        <f t="shared" si="602"/>
        <v>0</v>
      </c>
      <c r="AJ152" s="424">
        <f t="shared" si="603"/>
        <v>0</v>
      </c>
      <c r="AK152" s="424">
        <f t="shared" si="604"/>
        <v>0</v>
      </c>
      <c r="AL152" s="424">
        <f t="shared" si="605"/>
        <v>0</v>
      </c>
      <c r="AM152" s="424">
        <f t="shared" si="606"/>
        <v>0</v>
      </c>
      <c r="AN152" s="424">
        <f t="shared" si="607"/>
        <v>0</v>
      </c>
      <c r="AO152" s="424">
        <f t="shared" si="608"/>
        <v>0</v>
      </c>
      <c r="AP152" s="424">
        <f t="shared" si="609"/>
        <v>0</v>
      </c>
      <c r="AQ152" s="424">
        <f t="shared" si="610"/>
        <v>0</v>
      </c>
      <c r="AR152" s="424">
        <f t="shared" si="611"/>
        <v>0</v>
      </c>
      <c r="AS152" s="425">
        <f t="shared" si="612"/>
        <v>764800</v>
      </c>
      <c r="AT152" s="424"/>
      <c r="AU152" s="424">
        <f t="shared" si="614"/>
        <v>0</v>
      </c>
      <c r="AV152" s="424">
        <f t="shared" si="615"/>
        <v>0</v>
      </c>
      <c r="AW152" s="424">
        <f t="shared" si="616"/>
        <v>0</v>
      </c>
      <c r="AX152" s="424">
        <f t="shared" si="617"/>
        <v>0</v>
      </c>
      <c r="AY152" s="424">
        <f t="shared" si="618"/>
        <v>0</v>
      </c>
      <c r="AZ152" s="424">
        <f t="shared" si="619"/>
        <v>0</v>
      </c>
      <c r="BA152" s="424">
        <f t="shared" si="620"/>
        <v>0</v>
      </c>
      <c r="BB152" s="424">
        <f t="shared" si="621"/>
        <v>0</v>
      </c>
      <c r="BC152" s="424">
        <f t="shared" si="622"/>
        <v>0</v>
      </c>
      <c r="BD152" s="424">
        <f t="shared" si="623"/>
        <v>0</v>
      </c>
      <c r="BE152" s="424">
        <f t="shared" si="624"/>
        <v>0</v>
      </c>
      <c r="BF152" s="350">
        <f t="shared" si="625"/>
        <v>0</v>
      </c>
      <c r="BG152" s="305">
        <f t="shared" si="626"/>
        <v>0</v>
      </c>
      <c r="BH152" s="306">
        <f t="shared" si="627"/>
        <v>764800</v>
      </c>
      <c r="BI152" s="307">
        <f t="shared" si="628"/>
        <v>0</v>
      </c>
      <c r="BJ152" s="281">
        <f t="shared" si="629"/>
        <v>1</v>
      </c>
      <c r="BK152" s="479"/>
      <c r="BL152" s="308"/>
      <c r="BM152" s="309"/>
      <c r="BN152" s="308"/>
      <c r="BO152" s="442"/>
      <c r="BP152" s="308"/>
      <c r="BQ152" s="308"/>
      <c r="BR152" s="308"/>
      <c r="BS152" s="442"/>
      <c r="BT152" s="308"/>
      <c r="BU152" s="308"/>
      <c r="BV152" s="308"/>
      <c r="BW152" s="442"/>
      <c r="BX152" s="308"/>
      <c r="BY152" s="308"/>
      <c r="BZ152" s="308"/>
      <c r="CA152" s="442"/>
      <c r="CB152" s="308"/>
      <c r="CC152" s="308"/>
      <c r="CD152" s="308"/>
      <c r="CE152" s="442"/>
      <c r="CF152" s="308"/>
      <c r="CG152" s="308"/>
      <c r="CH152" s="308"/>
      <c r="CI152" s="442"/>
      <c r="CJ152" s="308"/>
      <c r="CK152" s="308"/>
      <c r="CL152" s="308"/>
      <c r="CM152" s="442"/>
      <c r="CN152" s="308"/>
      <c r="CO152" s="308"/>
      <c r="CP152" s="308"/>
      <c r="CQ152" s="442"/>
      <c r="CR152" s="308"/>
      <c r="CS152" s="308"/>
      <c r="CT152" s="308"/>
      <c r="CU152" s="309"/>
      <c r="CV152" s="309"/>
      <c r="CW152" s="309"/>
      <c r="CX152" s="309"/>
      <c r="CY152" s="309"/>
      <c r="CZ152" s="309"/>
      <c r="DA152" s="309"/>
      <c r="DB152" s="309"/>
      <c r="DC152" s="309"/>
      <c r="DD152" s="309"/>
      <c r="DE152" s="309"/>
    </row>
    <row r="153" spans="1:127" s="310" customFormat="1" ht="24.75" customHeight="1" thickBot="1" x14ac:dyDescent="0.25">
      <c r="A153" s="298"/>
      <c r="B153" s="519"/>
      <c r="C153" s="521"/>
      <c r="D153" s="255"/>
      <c r="E153" s="255"/>
      <c r="F153" s="255"/>
      <c r="G153" s="420"/>
      <c r="H153" s="301"/>
      <c r="I153" s="488"/>
      <c r="J153" s="488"/>
      <c r="K153" s="301"/>
      <c r="L153" s="301"/>
      <c r="M153" s="301"/>
      <c r="N153" s="301"/>
      <c r="O153" s="301"/>
      <c r="P153" s="301"/>
      <c r="Q153" s="526"/>
      <c r="R153" s="159"/>
      <c r="S153" s="520"/>
      <c r="T153" s="523"/>
      <c r="U153" s="258"/>
      <c r="V153" s="258"/>
      <c r="W153" s="258"/>
      <c r="X153" s="303"/>
      <c r="Y153" s="303"/>
      <c r="Z153" s="303"/>
      <c r="AA153" s="303"/>
      <c r="AB153" s="303"/>
      <c r="AC153" s="303"/>
      <c r="AD153" s="303"/>
      <c r="AE153" s="303"/>
      <c r="AF153" s="275"/>
      <c r="AG153" s="276"/>
      <c r="AH153" s="276"/>
      <c r="AI153" s="276"/>
      <c r="AJ153" s="276"/>
      <c r="AK153" s="424"/>
      <c r="AL153" s="276"/>
      <c r="AM153" s="276"/>
      <c r="AN153" s="276"/>
      <c r="AO153" s="276"/>
      <c r="AP153" s="276"/>
      <c r="AQ153" s="276"/>
      <c r="AR153" s="276"/>
      <c r="AS153" s="277"/>
      <c r="AT153" s="424"/>
      <c r="AU153" s="424"/>
      <c r="AV153" s="424"/>
      <c r="AW153" s="424"/>
      <c r="AX153" s="424"/>
      <c r="AY153" s="424"/>
      <c r="AZ153" s="424"/>
      <c r="BA153" s="424"/>
      <c r="BB153" s="424"/>
      <c r="BC153" s="424"/>
      <c r="BD153" s="424"/>
      <c r="BE153" s="424"/>
      <c r="BF153" s="304"/>
      <c r="BG153" s="305"/>
      <c r="BH153" s="306"/>
      <c r="BI153" s="307"/>
      <c r="BJ153" s="281"/>
      <c r="BK153" s="479"/>
      <c r="BL153" s="308"/>
      <c r="BM153" s="309"/>
      <c r="BN153" s="308"/>
      <c r="BO153" s="442"/>
      <c r="BP153" s="308"/>
      <c r="BQ153" s="308"/>
      <c r="BR153" s="308"/>
      <c r="BS153" s="442"/>
      <c r="BT153" s="308"/>
      <c r="BU153" s="308"/>
      <c r="BV153" s="308"/>
      <c r="BW153" s="442"/>
      <c r="BX153" s="308"/>
      <c r="BY153" s="308"/>
      <c r="BZ153" s="308"/>
      <c r="CA153" s="442"/>
      <c r="CB153" s="308"/>
      <c r="CC153" s="308"/>
      <c r="CD153" s="308"/>
      <c r="CE153" s="442"/>
      <c r="CF153" s="308"/>
      <c r="CG153" s="308"/>
      <c r="CH153" s="308"/>
      <c r="CI153" s="442"/>
      <c r="CJ153" s="308"/>
      <c r="CK153" s="308"/>
      <c r="CL153" s="308"/>
      <c r="CM153" s="442"/>
      <c r="CN153" s="308"/>
      <c r="CO153" s="308"/>
      <c r="CP153" s="308"/>
      <c r="CQ153" s="442"/>
      <c r="CR153" s="308"/>
      <c r="CS153" s="308"/>
      <c r="CT153" s="308"/>
      <c r="CU153" s="309"/>
      <c r="CV153" s="309"/>
      <c r="CW153" s="309"/>
      <c r="CX153" s="309"/>
      <c r="CY153" s="309"/>
      <c r="CZ153" s="309"/>
      <c r="DA153" s="309"/>
      <c r="DB153" s="309"/>
      <c r="DC153" s="309"/>
      <c r="DD153" s="309"/>
      <c r="DE153" s="309"/>
    </row>
    <row r="154" spans="1:127" s="286" customFormat="1" ht="24.75" customHeight="1" thickBot="1" x14ac:dyDescent="0.25">
      <c r="A154" s="314"/>
      <c r="B154" s="315" t="s">
        <v>5</v>
      </c>
      <c r="C154" s="315"/>
      <c r="D154" s="316"/>
      <c r="E154" s="317"/>
      <c r="F154" s="317"/>
      <c r="G154" s="421"/>
      <c r="H154" s="317"/>
      <c r="I154" s="489"/>
      <c r="J154" s="489"/>
      <c r="K154" s="317"/>
      <c r="L154" s="317"/>
      <c r="M154" s="317"/>
      <c r="N154" s="317"/>
      <c r="O154" s="317"/>
      <c r="P154" s="317"/>
      <c r="Q154" s="318"/>
      <c r="R154" s="319"/>
      <c r="S154" s="320"/>
      <c r="T154" s="321"/>
      <c r="U154" s="321"/>
      <c r="V154" s="321"/>
      <c r="W154" s="321"/>
      <c r="X154" s="321"/>
      <c r="Y154" s="321"/>
      <c r="Z154" s="321"/>
      <c r="AA154" s="321"/>
      <c r="AB154" s="321"/>
      <c r="AC154" s="321"/>
      <c r="AD154" s="321"/>
      <c r="AE154" s="321"/>
      <c r="AF154" s="322">
        <f>SUM(AF143:AF153)</f>
        <v>9541150</v>
      </c>
      <c r="AG154" s="322">
        <f>SUM(AG143:AG153)</f>
        <v>7906300</v>
      </c>
      <c r="AH154" s="322">
        <f t="shared" ref="AH154:AS154" si="631">SUM(AH143:AH153)</f>
        <v>0</v>
      </c>
      <c r="AI154" s="322">
        <f t="shared" si="631"/>
        <v>0</v>
      </c>
      <c r="AJ154" s="322">
        <f t="shared" si="631"/>
        <v>0</v>
      </c>
      <c r="AK154" s="322">
        <f t="shared" si="631"/>
        <v>0</v>
      </c>
      <c r="AL154" s="322">
        <f t="shared" si="631"/>
        <v>0</v>
      </c>
      <c r="AM154" s="322">
        <f t="shared" si="631"/>
        <v>0</v>
      </c>
      <c r="AN154" s="322">
        <f t="shared" si="631"/>
        <v>0</v>
      </c>
      <c r="AO154" s="322">
        <f t="shared" si="631"/>
        <v>0</v>
      </c>
      <c r="AP154" s="322">
        <f t="shared" si="631"/>
        <v>0</v>
      </c>
      <c r="AQ154" s="322">
        <f t="shared" si="631"/>
        <v>0</v>
      </c>
      <c r="AR154" s="322">
        <f t="shared" si="631"/>
        <v>0</v>
      </c>
      <c r="AS154" s="322">
        <f t="shared" si="631"/>
        <v>7906300</v>
      </c>
      <c r="AT154" s="322">
        <f>SUM(AT143:AT153)</f>
        <v>959810</v>
      </c>
      <c r="AU154" s="322">
        <f t="shared" ref="AU154:BF154" si="632">SUM(AU143:AU153)</f>
        <v>0</v>
      </c>
      <c r="AV154" s="322">
        <f t="shared" si="632"/>
        <v>0</v>
      </c>
      <c r="AW154" s="322">
        <f t="shared" si="632"/>
        <v>0</v>
      </c>
      <c r="AX154" s="322">
        <f t="shared" si="632"/>
        <v>0</v>
      </c>
      <c r="AY154" s="322">
        <f t="shared" si="632"/>
        <v>0</v>
      </c>
      <c r="AZ154" s="322">
        <f t="shared" si="632"/>
        <v>0</v>
      </c>
      <c r="BA154" s="322">
        <f t="shared" si="632"/>
        <v>0</v>
      </c>
      <c r="BB154" s="322">
        <f t="shared" si="632"/>
        <v>0</v>
      </c>
      <c r="BC154" s="322">
        <f t="shared" si="632"/>
        <v>0</v>
      </c>
      <c r="BD154" s="322">
        <f t="shared" si="632"/>
        <v>0</v>
      </c>
      <c r="BE154" s="322">
        <f t="shared" si="632"/>
        <v>0</v>
      </c>
      <c r="BF154" s="322">
        <f t="shared" si="632"/>
        <v>959810</v>
      </c>
      <c r="BG154" s="323">
        <f t="shared" si="626"/>
        <v>675040</v>
      </c>
      <c r="BH154" s="322">
        <f>SUM(BH143:BH153)</f>
        <v>10000000</v>
      </c>
      <c r="BI154" s="322">
        <f>SUM(BI143:BI153)</f>
        <v>1133890</v>
      </c>
      <c r="BJ154" s="283">
        <v>1</v>
      </c>
      <c r="BK154" s="480"/>
      <c r="BL154" s="324"/>
      <c r="BM154" s="325"/>
      <c r="BN154" s="324"/>
      <c r="BO154" s="444"/>
      <c r="BP154" s="324"/>
      <c r="BQ154" s="324"/>
      <c r="BR154" s="324"/>
      <c r="BS154" s="444"/>
      <c r="BT154" s="324"/>
      <c r="BU154" s="324"/>
      <c r="BV154" s="324"/>
      <c r="BW154" s="444"/>
      <c r="BX154" s="324"/>
      <c r="BY154" s="324"/>
      <c r="BZ154" s="324"/>
      <c r="CA154" s="444"/>
      <c r="CB154" s="324"/>
      <c r="CC154" s="324"/>
      <c r="CD154" s="324"/>
      <c r="CE154" s="444"/>
      <c r="CF154" s="324"/>
      <c r="CG154" s="324"/>
      <c r="CH154" s="324"/>
      <c r="CI154" s="444"/>
      <c r="CJ154" s="324"/>
      <c r="CK154" s="324"/>
      <c r="CL154" s="324"/>
      <c r="CM154" s="444"/>
      <c r="CN154" s="324"/>
      <c r="CO154" s="324"/>
      <c r="CP154" s="324"/>
      <c r="CQ154" s="444"/>
      <c r="CR154" s="324"/>
      <c r="CS154" s="324"/>
      <c r="CT154" s="324"/>
      <c r="CU154" s="325"/>
      <c r="CV154" s="325"/>
      <c r="CW154" s="325"/>
      <c r="CX154" s="325"/>
      <c r="CY154" s="325"/>
      <c r="CZ154" s="325"/>
      <c r="DA154" s="325"/>
      <c r="DB154" s="325"/>
      <c r="DC154" s="325"/>
      <c r="DD154" s="325"/>
      <c r="DE154" s="325"/>
    </row>
    <row r="155" spans="1:127" s="265" customFormat="1" ht="24.75" customHeight="1" x14ac:dyDescent="0.2">
      <c r="A155" s="287"/>
      <c r="D155" s="287"/>
      <c r="E155" s="287"/>
      <c r="F155" s="287"/>
      <c r="G155" s="419"/>
      <c r="H155" s="287"/>
      <c r="I155" s="487"/>
      <c r="J155" s="487"/>
      <c r="K155" s="287"/>
      <c r="L155" s="287"/>
      <c r="M155" s="287"/>
      <c r="N155" s="287"/>
      <c r="O155" s="287"/>
      <c r="P155" s="287"/>
      <c r="Q155" s="287"/>
      <c r="R155" s="287"/>
      <c r="AS155" s="295"/>
      <c r="BF155" s="326">
        <f>SUM(AS154+BF154)</f>
        <v>8866110</v>
      </c>
      <c r="BG155" s="288">
        <f>AF154-AS154-BF154</f>
        <v>675040</v>
      </c>
      <c r="BH155" s="327">
        <f>SUM(BI154+AS154+BF154)</f>
        <v>10000000</v>
      </c>
      <c r="BI155" s="289">
        <f>SUM(BG154)</f>
        <v>675040</v>
      </c>
      <c r="BJ155" s="284" t="s">
        <v>37</v>
      </c>
      <c r="BK155" s="481"/>
      <c r="BL155" s="262"/>
      <c r="BM155" s="263"/>
      <c r="BN155" s="430"/>
      <c r="BO155" s="437"/>
      <c r="BP155" s="430"/>
      <c r="BQ155" s="430"/>
      <c r="BR155" s="430"/>
      <c r="BS155" s="437"/>
      <c r="BT155" s="430"/>
      <c r="BU155" s="430"/>
      <c r="BV155" s="430"/>
      <c r="BW155" s="437"/>
      <c r="BX155" s="430"/>
      <c r="BY155" s="430"/>
      <c r="BZ155" s="430"/>
      <c r="CA155" s="437"/>
      <c r="CB155" s="430"/>
      <c r="CC155" s="430"/>
      <c r="CD155" s="430"/>
      <c r="CE155" s="437"/>
      <c r="CF155" s="430"/>
      <c r="CG155" s="430"/>
      <c r="CH155" s="430"/>
      <c r="CI155" s="437"/>
      <c r="CJ155" s="430"/>
      <c r="CK155" s="430"/>
      <c r="CL155" s="430"/>
      <c r="CM155" s="437"/>
      <c r="CN155" s="430"/>
      <c r="CO155" s="430"/>
      <c r="CP155" s="430"/>
      <c r="CQ155" s="437"/>
      <c r="CR155" s="430"/>
      <c r="CS155" s="430"/>
      <c r="CT155" s="430"/>
      <c r="CU155" s="263"/>
      <c r="CV155" s="263"/>
      <c r="CW155" s="263"/>
      <c r="CX155" s="263"/>
      <c r="CY155" s="263"/>
      <c r="CZ155" s="263"/>
      <c r="DA155" s="263"/>
      <c r="DB155" s="263"/>
      <c r="DC155" s="263"/>
      <c r="DD155" s="263"/>
      <c r="DE155" s="263"/>
      <c r="DF155" s="263"/>
    </row>
    <row r="156" spans="1:127" s="265" customFormat="1" ht="24.75" customHeight="1" x14ac:dyDescent="0.2">
      <c r="A156" s="287"/>
      <c r="D156" s="287"/>
      <c r="E156" s="287"/>
      <c r="F156" s="287"/>
      <c r="G156" s="419"/>
      <c r="H156" s="287"/>
      <c r="I156" s="487"/>
      <c r="J156" s="487"/>
      <c r="K156" s="287"/>
      <c r="L156" s="287"/>
      <c r="M156" s="287"/>
      <c r="N156" s="287"/>
      <c r="O156" s="287"/>
      <c r="P156" s="287"/>
      <c r="Q156" s="287"/>
      <c r="R156" s="287"/>
      <c r="AS156" s="284"/>
      <c r="AT156" s="409">
        <f>SUM(AG154+AT154)</f>
        <v>8866110</v>
      </c>
      <c r="AU156" s="409">
        <f t="shared" ref="AU156" si="633">SUM(AH154+AU154)</f>
        <v>0</v>
      </c>
      <c r="AV156" s="409">
        <f t="shared" ref="AV156" si="634">SUM(AI154+AV154)</f>
        <v>0</v>
      </c>
      <c r="AW156" s="409">
        <f t="shared" ref="AW156" si="635">SUM(AJ154+AW154)</f>
        <v>0</v>
      </c>
      <c r="AX156" s="409">
        <f t="shared" ref="AX156" si="636">SUM(AK154+AX154)</f>
        <v>0</v>
      </c>
      <c r="AY156" s="409">
        <f t="shared" ref="AY156" si="637">SUM(AL154+AY154)</f>
        <v>0</v>
      </c>
      <c r="AZ156" s="409">
        <f t="shared" ref="AZ156" si="638">SUM(AM154+AZ154)</f>
        <v>0</v>
      </c>
      <c r="BA156" s="409">
        <f t="shared" ref="BA156" si="639">SUM(AN154+BA154)</f>
        <v>0</v>
      </c>
      <c r="BB156" s="409">
        <f t="shared" ref="BB156" si="640">SUM(AO154+BB154)</f>
        <v>0</v>
      </c>
      <c r="BC156" s="409">
        <f t="shared" ref="BC156" si="641">SUM(AP154+BC154)</f>
        <v>0</v>
      </c>
      <c r="BD156" s="409">
        <f t="shared" ref="BD156" si="642">SUM(AQ154+BD154)</f>
        <v>0</v>
      </c>
      <c r="BE156" s="409">
        <f t="shared" ref="BE156" si="643">SUM(AR154+BE154)</f>
        <v>0</v>
      </c>
      <c r="BF156" s="409">
        <f>SUM(AT156:BE156)</f>
        <v>8866110</v>
      </c>
      <c r="BG156" s="284"/>
      <c r="BH156" s="290"/>
      <c r="BI156" s="291">
        <f>SUM(BI154-BI155)</f>
        <v>458850</v>
      </c>
      <c r="BJ156" s="284" t="s">
        <v>36</v>
      </c>
      <c r="BK156" s="481"/>
      <c r="BL156" s="262"/>
      <c r="BM156" s="263"/>
      <c r="BN156" s="430"/>
      <c r="BO156" s="437"/>
      <c r="BP156" s="430"/>
      <c r="BQ156" s="430"/>
      <c r="BR156" s="430"/>
      <c r="BS156" s="437"/>
      <c r="BT156" s="430"/>
      <c r="BU156" s="430"/>
      <c r="BV156" s="430"/>
      <c r="BW156" s="437"/>
      <c r="BX156" s="430"/>
      <c r="BY156" s="430"/>
      <c r="BZ156" s="430"/>
      <c r="CA156" s="437"/>
      <c r="CB156" s="430"/>
      <c r="CC156" s="430"/>
      <c r="CD156" s="430"/>
      <c r="CE156" s="437"/>
      <c r="CF156" s="430"/>
      <c r="CG156" s="430"/>
      <c r="CH156" s="430"/>
      <c r="CI156" s="437"/>
      <c r="CJ156" s="430"/>
      <c r="CK156" s="430"/>
      <c r="CL156" s="430"/>
      <c r="CM156" s="437"/>
      <c r="CN156" s="430"/>
      <c r="CO156" s="430"/>
      <c r="CP156" s="430"/>
      <c r="CQ156" s="437"/>
      <c r="CR156" s="430"/>
      <c r="CS156" s="430"/>
      <c r="CT156" s="430"/>
      <c r="CU156" s="263"/>
      <c r="CV156" s="263"/>
      <c r="CW156" s="263"/>
      <c r="CX156" s="263"/>
      <c r="CY156" s="263"/>
      <c r="CZ156" s="263"/>
      <c r="DA156" s="263"/>
      <c r="DB156" s="263"/>
      <c r="DC156" s="263"/>
      <c r="DD156" s="263"/>
      <c r="DE156" s="263"/>
      <c r="DF156" s="263"/>
    </row>
    <row r="157" spans="1:127" s="265" customFormat="1" ht="24.75" customHeight="1" x14ac:dyDescent="0.2">
      <c r="A157" s="827" t="s">
        <v>9</v>
      </c>
      <c r="B157" s="828"/>
      <c r="C157" s="244" t="s">
        <v>273</v>
      </c>
      <c r="D157" s="245"/>
      <c r="E157" s="245"/>
      <c r="F157" s="245"/>
      <c r="G157" s="296"/>
      <c r="H157" s="245"/>
      <c r="I157" s="484"/>
      <c r="J157" s="484"/>
      <c r="K157" s="245"/>
      <c r="L157" s="245"/>
      <c r="M157" s="245"/>
      <c r="N157" s="245"/>
      <c r="O157" s="245"/>
      <c r="P157" s="245"/>
      <c r="Q157" s="245"/>
      <c r="R157" s="245"/>
      <c r="S157" s="245"/>
      <c r="T157" s="246"/>
      <c r="U157" s="246"/>
      <c r="V157" s="246"/>
      <c r="W157" s="246"/>
      <c r="X157" s="246"/>
      <c r="Y157" s="246"/>
      <c r="Z157" s="246"/>
      <c r="AA157" s="246"/>
      <c r="AB157" s="246"/>
      <c r="AC157" s="246"/>
      <c r="AD157" s="246"/>
      <c r="AE157" s="246"/>
      <c r="AF157" s="245"/>
      <c r="AG157" s="246"/>
      <c r="AH157" s="246"/>
      <c r="AI157" s="246"/>
      <c r="AJ157" s="246"/>
      <c r="AK157" s="246"/>
      <c r="AL157" s="246"/>
      <c r="AM157" s="246"/>
      <c r="AN157" s="246"/>
      <c r="AO157" s="246"/>
      <c r="AP157" s="246"/>
      <c r="AQ157" s="246"/>
      <c r="AR157" s="246"/>
      <c r="AS157" s="247"/>
      <c r="AT157" s="246"/>
      <c r="AU157" s="246"/>
      <c r="AV157" s="246"/>
      <c r="AW157" s="246"/>
      <c r="AX157" s="246"/>
      <c r="AY157" s="246"/>
      <c r="AZ157" s="246"/>
      <c r="BA157" s="246"/>
      <c r="BB157" s="246"/>
      <c r="BC157" s="246"/>
      <c r="BD157" s="246"/>
      <c r="BE157" s="246"/>
      <c r="BF157" s="247"/>
      <c r="BG157" s="247"/>
      <c r="BH157" s="243"/>
      <c r="BI157" s="248"/>
      <c r="BJ157" s="245"/>
      <c r="BK157" s="296"/>
      <c r="BL157" s="296"/>
      <c r="BM157" s="246"/>
      <c r="BN157" s="296"/>
      <c r="BO157" s="438"/>
      <c r="BP157" s="296"/>
      <c r="BQ157" s="249"/>
      <c r="BR157" s="296"/>
      <c r="BS157" s="438"/>
      <c r="BT157" s="296"/>
      <c r="BU157" s="249"/>
      <c r="BV157" s="296"/>
      <c r="BW157" s="438"/>
      <c r="BX157" s="296"/>
      <c r="BY157" s="249"/>
      <c r="BZ157" s="296"/>
      <c r="CA157" s="438"/>
      <c r="CB157" s="296"/>
      <c r="CC157" s="249"/>
      <c r="CD157" s="296"/>
      <c r="CE157" s="438"/>
      <c r="CF157" s="296"/>
      <c r="CG157" s="249"/>
      <c r="CH157" s="296"/>
      <c r="CI157" s="438"/>
      <c r="CJ157" s="296"/>
      <c r="CK157" s="249"/>
      <c r="CL157" s="296"/>
      <c r="CM157" s="438"/>
      <c r="CN157" s="296"/>
      <c r="CO157" s="249"/>
      <c r="CP157" s="296"/>
      <c r="CQ157" s="438"/>
      <c r="CR157" s="296"/>
      <c r="CS157" s="249"/>
      <c r="CT157" s="296"/>
      <c r="CU157" s="246"/>
      <c r="CV157" s="246"/>
      <c r="CW157" s="246"/>
      <c r="CX157" s="246"/>
      <c r="CY157" s="247"/>
      <c r="CZ157" s="247"/>
      <c r="DA157" s="247"/>
      <c r="DB157" s="243"/>
      <c r="DC157" s="248"/>
      <c r="DD157" s="247"/>
      <c r="DE157" s="247"/>
      <c r="DF157" s="263"/>
      <c r="DG157" s="263"/>
      <c r="DH157" s="263"/>
      <c r="DI157" s="263"/>
      <c r="DJ157" s="263"/>
      <c r="DK157" s="264"/>
      <c r="DL157" s="263"/>
      <c r="DM157" s="263"/>
      <c r="DN157" s="263"/>
      <c r="DO157" s="263"/>
      <c r="DP157" s="263"/>
      <c r="DQ157" s="263"/>
      <c r="DR157" s="263"/>
      <c r="DS157" s="263"/>
      <c r="DT157" s="263"/>
      <c r="DU157" s="263"/>
      <c r="DV157" s="263"/>
      <c r="DW157" s="263"/>
    </row>
    <row r="158" spans="1:127" s="265" customFormat="1" ht="26.25" customHeight="1" x14ac:dyDescent="0.2">
      <c r="A158" s="829" t="s">
        <v>296</v>
      </c>
      <c r="B158" s="830"/>
      <c r="C158" s="251" t="s">
        <v>84</v>
      </c>
      <c r="D158" s="252"/>
      <c r="E158" s="252"/>
      <c r="F158" s="252"/>
      <c r="G158" s="417"/>
      <c r="H158" s="252"/>
      <c r="I158" s="485"/>
      <c r="J158" s="485"/>
      <c r="K158" s="252"/>
      <c r="L158" s="252"/>
      <c r="M158" s="252"/>
      <c r="N158" s="252"/>
      <c r="O158" s="252"/>
      <c r="P158" s="252"/>
      <c r="Q158" s="252"/>
      <c r="R158" s="252"/>
      <c r="S158" s="252"/>
      <c r="T158" s="266"/>
      <c r="U158" s="266"/>
      <c r="V158" s="266"/>
      <c r="W158" s="266"/>
      <c r="X158" s="266"/>
      <c r="Y158" s="266"/>
      <c r="Z158" s="266"/>
      <c r="AA158" s="266"/>
      <c r="AB158" s="266"/>
      <c r="AC158" s="266"/>
      <c r="AD158" s="266"/>
      <c r="AE158" s="266"/>
      <c r="AF158" s="252"/>
      <c r="AG158" s="266"/>
      <c r="AH158" s="266"/>
      <c r="AI158" s="266"/>
      <c r="AJ158" s="266"/>
      <c r="AK158" s="266"/>
      <c r="AL158" s="266"/>
      <c r="AM158" s="266"/>
      <c r="AN158" s="266"/>
      <c r="AO158" s="266"/>
      <c r="AP158" s="266"/>
      <c r="AQ158" s="266"/>
      <c r="AR158" s="266"/>
      <c r="AS158" s="253"/>
      <c r="AT158" s="266"/>
      <c r="AU158" s="266"/>
      <c r="AV158" s="266"/>
      <c r="AW158" s="266"/>
      <c r="AX158" s="266"/>
      <c r="AY158" s="266"/>
      <c r="AZ158" s="266"/>
      <c r="BA158" s="266"/>
      <c r="BB158" s="266"/>
      <c r="BC158" s="266"/>
      <c r="BD158" s="266"/>
      <c r="BE158" s="266"/>
      <c r="BF158" s="253"/>
      <c r="BG158" s="253"/>
      <c r="BH158" s="250"/>
      <c r="BI158" s="254"/>
      <c r="BJ158" s="245"/>
      <c r="BK158" s="296"/>
      <c r="BL158" s="296"/>
      <c r="BM158" s="245"/>
      <c r="BN158" s="296"/>
      <c r="BO158" s="438"/>
      <c r="BP158" s="296"/>
      <c r="BQ158" s="296"/>
      <c r="BR158" s="296"/>
      <c r="BS158" s="438"/>
      <c r="BT158" s="296"/>
      <c r="BU158" s="296"/>
      <c r="BV158" s="296"/>
      <c r="BW158" s="438"/>
      <c r="BX158" s="296"/>
      <c r="BY158" s="296"/>
      <c r="BZ158" s="296"/>
      <c r="CA158" s="438"/>
      <c r="CB158" s="296"/>
      <c r="CC158" s="296"/>
      <c r="CD158" s="296"/>
      <c r="CE158" s="438"/>
      <c r="CF158" s="296"/>
      <c r="CG158" s="296"/>
      <c r="CH158" s="296"/>
      <c r="CI158" s="438"/>
      <c r="CJ158" s="296"/>
      <c r="CK158" s="296"/>
      <c r="CL158" s="296"/>
      <c r="CM158" s="438"/>
      <c r="CN158" s="296"/>
      <c r="CO158" s="296"/>
      <c r="CP158" s="296"/>
      <c r="CQ158" s="438"/>
      <c r="CR158" s="296"/>
      <c r="CS158" s="296"/>
      <c r="CT158" s="296"/>
      <c r="CU158" s="245"/>
      <c r="CV158" s="245"/>
      <c r="CW158" s="245"/>
      <c r="CX158" s="245"/>
      <c r="CY158" s="245"/>
      <c r="CZ158" s="245"/>
      <c r="DA158" s="245"/>
      <c r="DB158" s="245"/>
      <c r="DC158" s="245"/>
      <c r="DD158" s="247"/>
      <c r="DE158" s="247"/>
      <c r="DF158" s="263"/>
      <c r="DG158" s="263"/>
      <c r="DH158" s="263"/>
      <c r="DI158" s="263"/>
      <c r="DJ158" s="263"/>
      <c r="DK158" s="264"/>
      <c r="DL158" s="263"/>
      <c r="DM158" s="263"/>
      <c r="DN158" s="263"/>
      <c r="DO158" s="263"/>
      <c r="DP158" s="263"/>
      <c r="DQ158" s="263"/>
      <c r="DR158" s="263"/>
      <c r="DS158" s="263"/>
      <c r="DT158" s="263"/>
      <c r="DU158" s="263"/>
      <c r="DV158" s="263"/>
      <c r="DW158" s="263"/>
    </row>
    <row r="159" spans="1:127" s="268" customFormat="1" ht="48.75" customHeight="1" x14ac:dyDescent="0.2">
      <c r="A159" s="831" t="s">
        <v>11</v>
      </c>
      <c r="B159" s="824" t="s">
        <v>12</v>
      </c>
      <c r="C159" s="824" t="s">
        <v>224</v>
      </c>
      <c r="D159" s="868" t="s">
        <v>13</v>
      </c>
      <c r="E159" s="869"/>
      <c r="F159" s="869"/>
      <c r="G159" s="869"/>
      <c r="H159" s="869"/>
      <c r="I159" s="869"/>
      <c r="J159" s="869"/>
      <c r="K159" s="869"/>
      <c r="L159" s="869"/>
      <c r="M159" s="869"/>
      <c r="N159" s="869"/>
      <c r="O159" s="869"/>
      <c r="P159" s="869"/>
      <c r="Q159" s="870"/>
      <c r="R159" s="824" t="s">
        <v>24</v>
      </c>
      <c r="S159" s="840" t="s">
        <v>21</v>
      </c>
      <c r="T159" s="841"/>
      <c r="U159" s="841"/>
      <c r="V159" s="841"/>
      <c r="W159" s="841"/>
      <c r="X159" s="841"/>
      <c r="Y159" s="841"/>
      <c r="Z159" s="841"/>
      <c r="AA159" s="841"/>
      <c r="AB159" s="841"/>
      <c r="AC159" s="841"/>
      <c r="AD159" s="841"/>
      <c r="AE159" s="842"/>
      <c r="AF159" s="872" t="s">
        <v>6</v>
      </c>
      <c r="AG159" s="873"/>
      <c r="AH159" s="873"/>
      <c r="AI159" s="873"/>
      <c r="AJ159" s="873"/>
      <c r="AK159" s="873"/>
      <c r="AL159" s="873"/>
      <c r="AM159" s="873"/>
      <c r="AN159" s="873"/>
      <c r="AO159" s="873"/>
      <c r="AP159" s="873"/>
      <c r="AQ159" s="873"/>
      <c r="AR159" s="873"/>
      <c r="AS159" s="874"/>
      <c r="AT159" s="847" t="s">
        <v>40</v>
      </c>
      <c r="AU159" s="848"/>
      <c r="AV159" s="848"/>
      <c r="AW159" s="848"/>
      <c r="AX159" s="848"/>
      <c r="AY159" s="848"/>
      <c r="AZ159" s="848"/>
      <c r="BA159" s="848"/>
      <c r="BB159" s="848"/>
      <c r="BC159" s="848"/>
      <c r="BD159" s="848"/>
      <c r="BE159" s="848"/>
      <c r="BF159" s="849"/>
      <c r="BG159" s="824" t="s">
        <v>37</v>
      </c>
      <c r="BH159" s="824" t="s">
        <v>124</v>
      </c>
      <c r="BI159" s="844" t="s">
        <v>38</v>
      </c>
      <c r="BJ159" s="243"/>
      <c r="BK159" s="477"/>
      <c r="BL159" s="245"/>
      <c r="BM159" s="245"/>
      <c r="BN159" s="296"/>
      <c r="BO159" s="438"/>
      <c r="BP159" s="296"/>
      <c r="BQ159" s="296"/>
      <c r="BR159" s="296"/>
      <c r="BS159" s="438"/>
      <c r="BT159" s="296"/>
      <c r="BU159" s="296"/>
      <c r="BV159" s="296"/>
      <c r="BW159" s="438"/>
      <c r="BX159" s="296"/>
      <c r="BY159" s="296"/>
      <c r="BZ159" s="296"/>
      <c r="CA159" s="438"/>
      <c r="CB159" s="296"/>
      <c r="CC159" s="296"/>
      <c r="CD159" s="296"/>
      <c r="CE159" s="438"/>
      <c r="CF159" s="296"/>
      <c r="CG159" s="296"/>
      <c r="CH159" s="296"/>
      <c r="CI159" s="438"/>
      <c r="CJ159" s="296"/>
      <c r="CK159" s="296"/>
      <c r="CL159" s="296"/>
      <c r="CM159" s="438"/>
      <c r="CN159" s="296"/>
      <c r="CO159" s="296"/>
      <c r="CP159" s="296"/>
      <c r="CQ159" s="438"/>
      <c r="CR159" s="296"/>
      <c r="CS159" s="296"/>
      <c r="CT159" s="296"/>
      <c r="CU159" s="245"/>
      <c r="CV159" s="245"/>
      <c r="CW159" s="245"/>
      <c r="CX159" s="245"/>
      <c r="CY159" s="245"/>
      <c r="CZ159" s="245"/>
      <c r="DA159" s="245"/>
      <c r="DB159" s="245"/>
      <c r="DC159" s="245"/>
      <c r="DD159" s="267"/>
      <c r="DE159" s="267"/>
    </row>
    <row r="160" spans="1:127" s="268" customFormat="1" ht="48.75" customHeight="1" x14ac:dyDescent="0.2">
      <c r="A160" s="832"/>
      <c r="B160" s="825"/>
      <c r="C160" s="825"/>
      <c r="D160" s="836" t="s">
        <v>22</v>
      </c>
      <c r="E160" s="834" t="s">
        <v>23</v>
      </c>
      <c r="F160" s="835"/>
      <c r="G160" s="835"/>
      <c r="H160" s="835"/>
      <c r="I160" s="835"/>
      <c r="J160" s="835"/>
      <c r="K160" s="835"/>
      <c r="L160" s="835"/>
      <c r="M160" s="835"/>
      <c r="N160" s="835"/>
      <c r="O160" s="835"/>
      <c r="P160" s="835"/>
      <c r="Q160" s="838"/>
      <c r="R160" s="825"/>
      <c r="S160" s="836" t="s">
        <v>22</v>
      </c>
      <c r="T160" s="834" t="s">
        <v>23</v>
      </c>
      <c r="U160" s="835"/>
      <c r="V160" s="835"/>
      <c r="W160" s="835"/>
      <c r="X160" s="835"/>
      <c r="Y160" s="835"/>
      <c r="Z160" s="835"/>
      <c r="AA160" s="835"/>
      <c r="AB160" s="835"/>
      <c r="AC160" s="835"/>
      <c r="AD160" s="835"/>
      <c r="AE160" s="838"/>
      <c r="AF160" s="836" t="s">
        <v>22</v>
      </c>
      <c r="AG160" s="834" t="s">
        <v>23</v>
      </c>
      <c r="AH160" s="835"/>
      <c r="AI160" s="835"/>
      <c r="AJ160" s="835"/>
      <c r="AK160" s="835"/>
      <c r="AL160" s="835"/>
      <c r="AM160" s="835"/>
      <c r="AN160" s="835"/>
      <c r="AO160" s="835"/>
      <c r="AP160" s="835"/>
      <c r="AQ160" s="835"/>
      <c r="AR160" s="835"/>
      <c r="AS160" s="838"/>
      <c r="AT160" s="864"/>
      <c r="AU160" s="865"/>
      <c r="AV160" s="865"/>
      <c r="AW160" s="865"/>
      <c r="AX160" s="865"/>
      <c r="AY160" s="865"/>
      <c r="AZ160" s="865"/>
      <c r="BA160" s="865"/>
      <c r="BB160" s="865"/>
      <c r="BC160" s="865"/>
      <c r="BD160" s="865"/>
      <c r="BE160" s="865"/>
      <c r="BF160" s="866"/>
      <c r="BG160" s="825"/>
      <c r="BH160" s="825"/>
      <c r="BI160" s="845"/>
      <c r="BJ160" s="243"/>
      <c r="BK160" s="477"/>
      <c r="BL160" s="245"/>
      <c r="BM160" s="245"/>
      <c r="BN160" s="296"/>
      <c r="BO160" s="438"/>
      <c r="BP160" s="296"/>
      <c r="BQ160" s="296"/>
      <c r="BR160" s="296"/>
      <c r="BS160" s="438"/>
      <c r="BT160" s="296"/>
      <c r="BU160" s="296"/>
      <c r="BV160" s="296"/>
      <c r="BW160" s="438"/>
      <c r="BX160" s="296"/>
      <c r="BY160" s="296"/>
      <c r="BZ160" s="296"/>
      <c r="CA160" s="438"/>
      <c r="CB160" s="296"/>
      <c r="CC160" s="296"/>
      <c r="CD160" s="296"/>
      <c r="CE160" s="438"/>
      <c r="CF160" s="296"/>
      <c r="CG160" s="296"/>
      <c r="CH160" s="296"/>
      <c r="CI160" s="438"/>
      <c r="CJ160" s="296"/>
      <c r="CK160" s="296"/>
      <c r="CL160" s="296"/>
      <c r="CM160" s="438"/>
      <c r="CN160" s="296"/>
      <c r="CO160" s="296"/>
      <c r="CP160" s="296"/>
      <c r="CQ160" s="438"/>
      <c r="CR160" s="296"/>
      <c r="CS160" s="296"/>
      <c r="CT160" s="296"/>
      <c r="CU160" s="245"/>
      <c r="CV160" s="245"/>
      <c r="CW160" s="245"/>
      <c r="CX160" s="245"/>
      <c r="CY160" s="245"/>
      <c r="CZ160" s="245"/>
      <c r="DA160" s="245"/>
      <c r="DB160" s="245"/>
      <c r="DC160" s="245"/>
      <c r="DD160" s="267"/>
      <c r="DE160" s="267"/>
    </row>
    <row r="161" spans="1:110" s="271" customFormat="1" ht="28.5" customHeight="1" x14ac:dyDescent="0.2">
      <c r="A161" s="833"/>
      <c r="B161" s="826"/>
      <c r="C161" s="826"/>
      <c r="D161" s="867"/>
      <c r="E161" s="269">
        <v>1</v>
      </c>
      <c r="F161" s="269">
        <v>2</v>
      </c>
      <c r="G161" s="418">
        <v>3</v>
      </c>
      <c r="H161" s="269">
        <v>4</v>
      </c>
      <c r="I161" s="486">
        <v>5</v>
      </c>
      <c r="J161" s="486">
        <v>6</v>
      </c>
      <c r="K161" s="269">
        <v>7</v>
      </c>
      <c r="L161" s="269">
        <v>8</v>
      </c>
      <c r="M161" s="269">
        <v>9</v>
      </c>
      <c r="N161" s="269">
        <v>10</v>
      </c>
      <c r="O161" s="269">
        <v>11</v>
      </c>
      <c r="P161" s="269">
        <v>12</v>
      </c>
      <c r="Q161" s="269" t="s">
        <v>25</v>
      </c>
      <c r="R161" s="871"/>
      <c r="S161" s="867"/>
      <c r="T161" s="269">
        <v>1</v>
      </c>
      <c r="U161" s="269">
        <v>2</v>
      </c>
      <c r="V161" s="269">
        <v>3</v>
      </c>
      <c r="W161" s="269">
        <v>4</v>
      </c>
      <c r="X161" s="269">
        <v>5</v>
      </c>
      <c r="Y161" s="269">
        <v>6</v>
      </c>
      <c r="Z161" s="269">
        <v>7</v>
      </c>
      <c r="AA161" s="269">
        <v>8</v>
      </c>
      <c r="AB161" s="269">
        <v>9</v>
      </c>
      <c r="AC161" s="269">
        <v>10</v>
      </c>
      <c r="AD161" s="269">
        <v>11</v>
      </c>
      <c r="AE161" s="269">
        <v>12</v>
      </c>
      <c r="AF161" s="837"/>
      <c r="AG161" s="269">
        <v>1</v>
      </c>
      <c r="AH161" s="269">
        <v>2</v>
      </c>
      <c r="AI161" s="269">
        <v>3</v>
      </c>
      <c r="AJ161" s="269">
        <v>4</v>
      </c>
      <c r="AK161" s="448">
        <v>5</v>
      </c>
      <c r="AL161" s="269">
        <v>6</v>
      </c>
      <c r="AM161" s="269">
        <v>7</v>
      </c>
      <c r="AN161" s="269">
        <v>8</v>
      </c>
      <c r="AO161" s="269">
        <v>9</v>
      </c>
      <c r="AP161" s="269">
        <v>10</v>
      </c>
      <c r="AQ161" s="269">
        <v>11</v>
      </c>
      <c r="AR161" s="269">
        <v>12</v>
      </c>
      <c r="AS161" s="269" t="s">
        <v>16</v>
      </c>
      <c r="AT161" s="270">
        <v>1</v>
      </c>
      <c r="AU161" s="270">
        <v>2</v>
      </c>
      <c r="AV161" s="270">
        <v>3</v>
      </c>
      <c r="AW161" s="270">
        <v>4</v>
      </c>
      <c r="AX161" s="270">
        <v>5</v>
      </c>
      <c r="AY161" s="270">
        <v>6</v>
      </c>
      <c r="AZ161" s="270">
        <v>7</v>
      </c>
      <c r="BA161" s="270">
        <v>8</v>
      </c>
      <c r="BB161" s="270">
        <v>9</v>
      </c>
      <c r="BC161" s="270">
        <v>10</v>
      </c>
      <c r="BD161" s="270">
        <v>11</v>
      </c>
      <c r="BE161" s="270">
        <v>12</v>
      </c>
      <c r="BF161" s="269" t="s">
        <v>16</v>
      </c>
      <c r="BG161" s="826"/>
      <c r="BH161" s="826"/>
      <c r="BI161" s="846"/>
      <c r="BK161" s="478"/>
      <c r="BL161" s="416"/>
      <c r="BM161" s="416"/>
      <c r="BN161" s="433"/>
      <c r="BO161" s="441"/>
      <c r="BP161" s="433"/>
      <c r="BQ161" s="433"/>
      <c r="BR161" s="433"/>
      <c r="BS161" s="441"/>
      <c r="BT161" s="433"/>
      <c r="BU161" s="433"/>
      <c r="BV161" s="433"/>
      <c r="BW161" s="441"/>
      <c r="BX161" s="433"/>
      <c r="BY161" s="433"/>
      <c r="BZ161" s="433"/>
      <c r="CA161" s="441"/>
      <c r="CB161" s="433"/>
      <c r="CC161" s="433"/>
      <c r="CD161" s="433"/>
      <c r="CE161" s="441"/>
      <c r="CF161" s="433"/>
      <c r="CG161" s="433"/>
      <c r="CH161" s="433"/>
      <c r="CI161" s="441"/>
      <c r="CJ161" s="433"/>
      <c r="CK161" s="433"/>
      <c r="CL161" s="433"/>
      <c r="CM161" s="441"/>
      <c r="CN161" s="433"/>
      <c r="CO161" s="433"/>
      <c r="CP161" s="433"/>
      <c r="CQ161" s="441"/>
      <c r="CR161" s="433"/>
      <c r="CS161" s="433"/>
      <c r="CT161" s="433"/>
      <c r="CU161" s="416"/>
      <c r="CV161" s="416"/>
      <c r="CW161" s="416"/>
      <c r="CX161" s="416"/>
      <c r="CY161" s="416"/>
      <c r="CZ161" s="416"/>
      <c r="DA161" s="416"/>
      <c r="DB161" s="416"/>
      <c r="DC161" s="416"/>
      <c r="DD161" s="416"/>
      <c r="DE161" s="416"/>
    </row>
    <row r="162" spans="1:110" s="310" customFormat="1" ht="24.75" customHeight="1" x14ac:dyDescent="0.2">
      <c r="A162" s="298"/>
      <c r="B162" s="522" t="s">
        <v>255</v>
      </c>
      <c r="C162" s="521" t="s">
        <v>162</v>
      </c>
      <c r="D162" s="160">
        <v>30</v>
      </c>
      <c r="E162" s="255">
        <v>30</v>
      </c>
      <c r="F162" s="255"/>
      <c r="G162" s="420"/>
      <c r="H162" s="301"/>
      <c r="I162" s="301"/>
      <c r="J162" s="301"/>
      <c r="K162" s="301"/>
      <c r="L162" s="301"/>
      <c r="M162" s="301"/>
      <c r="N162" s="301"/>
      <c r="O162" s="301"/>
      <c r="P162" s="301"/>
      <c r="Q162" s="526">
        <f t="shared" ref="Q162:Q174" si="644">SUM(E162:P162)</f>
        <v>30</v>
      </c>
      <c r="R162" s="524" t="s">
        <v>158</v>
      </c>
      <c r="S162" s="164">
        <v>342000</v>
      </c>
      <c r="T162" s="258">
        <v>275000</v>
      </c>
      <c r="U162" s="258"/>
      <c r="V162" s="258"/>
      <c r="W162" s="258"/>
      <c r="X162" s="460"/>
      <c r="Y162" s="460"/>
      <c r="Z162" s="460"/>
      <c r="AA162" s="460"/>
      <c r="AB162" s="460"/>
      <c r="AC162" s="460"/>
      <c r="AD162" s="460"/>
      <c r="AE162" s="460"/>
      <c r="AF162" s="275">
        <f>SUM(Q162*S162)</f>
        <v>10260000</v>
      </c>
      <c r="AG162" s="424">
        <f t="shared" ref="AG162:AG174" si="645">T162*E162</f>
        <v>8250000</v>
      </c>
      <c r="AH162" s="424">
        <f t="shared" ref="AH162:AH174" si="646">U162*F162</f>
        <v>0</v>
      </c>
      <c r="AI162" s="424">
        <f t="shared" ref="AI162:AI174" si="647">V162*G162</f>
        <v>0</v>
      </c>
      <c r="AJ162" s="424">
        <f t="shared" ref="AJ162:AJ174" si="648">W162*H162</f>
        <v>0</v>
      </c>
      <c r="AK162" s="424">
        <f t="shared" ref="AK162:AK174" si="649">X162*I162</f>
        <v>0</v>
      </c>
      <c r="AL162" s="424">
        <f t="shared" ref="AL162:AL174" si="650">Y162*J162</f>
        <v>0</v>
      </c>
      <c r="AM162" s="424">
        <f t="shared" ref="AM162:AM174" si="651">Z162*K162</f>
        <v>0</v>
      </c>
      <c r="AN162" s="424">
        <f t="shared" ref="AN162:AN174" si="652">AA162*L162</f>
        <v>0</v>
      </c>
      <c r="AO162" s="424">
        <f t="shared" ref="AO162:AO174" si="653">AB162*M162</f>
        <v>0</v>
      </c>
      <c r="AP162" s="424">
        <f t="shared" ref="AP162:AP174" si="654">AC162*N162</f>
        <v>0</v>
      </c>
      <c r="AQ162" s="424">
        <f t="shared" ref="AQ162:AQ174" si="655">AD162*O162</f>
        <v>0</v>
      </c>
      <c r="AR162" s="424">
        <f t="shared" ref="AR162:AR174" si="656">AE162*P162</f>
        <v>0</v>
      </c>
      <c r="AS162" s="425">
        <f t="shared" ref="AS162:AS174" si="657">SUM(AG162:AR162)</f>
        <v>8250000</v>
      </c>
      <c r="AT162" s="424">
        <f t="shared" ref="AT162:AT174" si="658">SUM(AG162*14%)</f>
        <v>1155000</v>
      </c>
      <c r="AU162" s="424">
        <f t="shared" ref="AU162:AU174" si="659">SUM(AH162*14%)</f>
        <v>0</v>
      </c>
      <c r="AV162" s="424">
        <f t="shared" ref="AV162:AV174" si="660">SUM(AI162*14%)</f>
        <v>0</v>
      </c>
      <c r="AW162" s="424">
        <f t="shared" ref="AW162:AW174" si="661">SUM(AJ162*14%)</f>
        <v>0</v>
      </c>
      <c r="AX162" s="424">
        <f t="shared" ref="AX162:AX174" si="662">SUM(AK162*14%)</f>
        <v>0</v>
      </c>
      <c r="AY162" s="424">
        <f t="shared" ref="AY162:AY174" si="663">SUM(AL162*14%)</f>
        <v>0</v>
      </c>
      <c r="AZ162" s="424">
        <f t="shared" ref="AZ162:AZ174" si="664">SUM(AM162*14%)</f>
        <v>0</v>
      </c>
      <c r="BA162" s="424">
        <f t="shared" ref="BA162:BA174" si="665">SUM(AN162*14%)</f>
        <v>0</v>
      </c>
      <c r="BB162" s="424">
        <f t="shared" ref="BB162:BB174" si="666">SUM(AO162*14%)</f>
        <v>0</v>
      </c>
      <c r="BC162" s="424">
        <f t="shared" ref="BC162:BC174" si="667">SUM(AP162*14%)</f>
        <v>0</v>
      </c>
      <c r="BD162" s="424">
        <f t="shared" ref="BD162:BD174" si="668">SUM(AQ162*14%)</f>
        <v>0</v>
      </c>
      <c r="BE162" s="424">
        <f t="shared" ref="BE162:BE174" si="669">SUM(AR162*14%)</f>
        <v>0</v>
      </c>
      <c r="BF162" s="350">
        <f t="shared" ref="BF162:BF174" si="670">SUM(AT162:BE162)</f>
        <v>1155000</v>
      </c>
      <c r="BG162" s="305">
        <f t="shared" ref="BG162:BG175" si="671">AF162-AS162-BF162</f>
        <v>855000</v>
      </c>
      <c r="BH162" s="306">
        <f t="shared" ref="BH162:BH174" si="672">S162*D162</f>
        <v>10260000</v>
      </c>
      <c r="BI162" s="307">
        <f t="shared" ref="BI162:BI174" si="673">BH162-AS162-BF162</f>
        <v>855000</v>
      </c>
      <c r="BJ162" s="281">
        <f t="shared" ref="BJ162:BJ173" si="674">SUM(Q162/D162)</f>
        <v>1</v>
      </c>
      <c r="BK162" s="479"/>
      <c r="BL162" s="308"/>
      <c r="BM162" s="309"/>
      <c r="BN162" s="308"/>
      <c r="BO162" s="442"/>
      <c r="BP162" s="308"/>
      <c r="BQ162" s="308"/>
      <c r="BR162" s="308"/>
      <c r="BS162" s="442"/>
      <c r="BT162" s="308"/>
      <c r="BU162" s="308"/>
      <c r="BV162" s="308"/>
      <c r="BW162" s="442"/>
      <c r="BX162" s="308"/>
      <c r="BY162" s="308"/>
      <c r="BZ162" s="308"/>
      <c r="CA162" s="442"/>
      <c r="CB162" s="308"/>
      <c r="CC162" s="308"/>
      <c r="CD162" s="308"/>
      <c r="CE162" s="442"/>
      <c r="CF162" s="308"/>
      <c r="CG162" s="308"/>
      <c r="CH162" s="308"/>
      <c r="CI162" s="442"/>
      <c r="CJ162" s="308"/>
      <c r="CK162" s="308"/>
      <c r="CL162" s="308"/>
      <c r="CM162" s="442"/>
      <c r="CN162" s="308"/>
      <c r="CO162" s="308"/>
      <c r="CP162" s="308"/>
      <c r="CQ162" s="442"/>
      <c r="CR162" s="308"/>
      <c r="CS162" s="308"/>
      <c r="CT162" s="308"/>
      <c r="CU162" s="309"/>
      <c r="CV162" s="309"/>
      <c r="CW162" s="309"/>
      <c r="CX162" s="309"/>
      <c r="CY162" s="309"/>
      <c r="CZ162" s="309"/>
      <c r="DA162" s="309"/>
      <c r="DB162" s="309"/>
      <c r="DC162" s="309"/>
      <c r="DD162" s="309"/>
      <c r="DE162" s="309"/>
    </row>
    <row r="163" spans="1:110" s="310" customFormat="1" ht="24.75" customHeight="1" x14ac:dyDescent="0.2">
      <c r="A163" s="298"/>
      <c r="B163" s="522" t="s">
        <v>256</v>
      </c>
      <c r="C163" s="521" t="s">
        <v>162</v>
      </c>
      <c r="D163" s="160">
        <v>25</v>
      </c>
      <c r="E163" s="255">
        <v>22</v>
      </c>
      <c r="F163" s="255"/>
      <c r="G163" s="420"/>
      <c r="H163" s="301"/>
      <c r="I163" s="301"/>
      <c r="J163" s="301"/>
      <c r="K163" s="301"/>
      <c r="L163" s="301"/>
      <c r="M163" s="301"/>
      <c r="N163" s="301"/>
      <c r="O163" s="301"/>
      <c r="P163" s="301"/>
      <c r="Q163" s="526">
        <f t="shared" si="644"/>
        <v>22</v>
      </c>
      <c r="R163" s="524" t="s">
        <v>254</v>
      </c>
      <c r="S163" s="164">
        <v>74100</v>
      </c>
      <c r="T163" s="258">
        <v>53000</v>
      </c>
      <c r="U163" s="258"/>
      <c r="V163" s="258"/>
      <c r="W163" s="258"/>
      <c r="X163" s="460"/>
      <c r="Y163" s="460"/>
      <c r="Z163" s="460"/>
      <c r="AA163" s="460"/>
      <c r="AB163" s="460"/>
      <c r="AC163" s="460"/>
      <c r="AD163" s="460"/>
      <c r="AE163" s="460"/>
      <c r="AF163" s="275">
        <f t="shared" ref="AF163:AF174" si="675">SUM(Q163*S163)</f>
        <v>1630200</v>
      </c>
      <c r="AG163" s="424">
        <f t="shared" si="645"/>
        <v>1166000</v>
      </c>
      <c r="AH163" s="424">
        <f t="shared" si="646"/>
        <v>0</v>
      </c>
      <c r="AI163" s="424">
        <f t="shared" si="647"/>
        <v>0</v>
      </c>
      <c r="AJ163" s="424">
        <f t="shared" si="648"/>
        <v>0</v>
      </c>
      <c r="AK163" s="424">
        <f t="shared" si="649"/>
        <v>0</v>
      </c>
      <c r="AL163" s="424">
        <f t="shared" si="650"/>
        <v>0</v>
      </c>
      <c r="AM163" s="424">
        <f t="shared" si="651"/>
        <v>0</v>
      </c>
      <c r="AN163" s="424">
        <f t="shared" si="652"/>
        <v>0</v>
      </c>
      <c r="AO163" s="424">
        <f t="shared" si="653"/>
        <v>0</v>
      </c>
      <c r="AP163" s="424">
        <f t="shared" si="654"/>
        <v>0</v>
      </c>
      <c r="AQ163" s="424">
        <f t="shared" si="655"/>
        <v>0</v>
      </c>
      <c r="AR163" s="424">
        <f t="shared" si="656"/>
        <v>0</v>
      </c>
      <c r="AS163" s="425">
        <f t="shared" si="657"/>
        <v>1166000</v>
      </c>
      <c r="AT163" s="424">
        <f t="shared" si="658"/>
        <v>163240.00000000003</v>
      </c>
      <c r="AU163" s="424">
        <f t="shared" si="659"/>
        <v>0</v>
      </c>
      <c r="AV163" s="424">
        <f t="shared" si="660"/>
        <v>0</v>
      </c>
      <c r="AW163" s="424">
        <f t="shared" si="661"/>
        <v>0</v>
      </c>
      <c r="AX163" s="424">
        <f t="shared" si="662"/>
        <v>0</v>
      </c>
      <c r="AY163" s="424">
        <f t="shared" si="663"/>
        <v>0</v>
      </c>
      <c r="AZ163" s="424">
        <f t="shared" si="664"/>
        <v>0</v>
      </c>
      <c r="BA163" s="424">
        <f t="shared" si="665"/>
        <v>0</v>
      </c>
      <c r="BB163" s="424">
        <f t="shared" si="666"/>
        <v>0</v>
      </c>
      <c r="BC163" s="424">
        <f t="shared" si="667"/>
        <v>0</v>
      </c>
      <c r="BD163" s="424">
        <f t="shared" si="668"/>
        <v>0</v>
      </c>
      <c r="BE163" s="424">
        <f t="shared" si="669"/>
        <v>0</v>
      </c>
      <c r="BF163" s="350">
        <f t="shared" si="670"/>
        <v>163240.00000000003</v>
      </c>
      <c r="BG163" s="305">
        <f t="shared" si="671"/>
        <v>300960</v>
      </c>
      <c r="BH163" s="306">
        <f t="shared" si="672"/>
        <v>1852500</v>
      </c>
      <c r="BI163" s="307">
        <f t="shared" si="673"/>
        <v>523260</v>
      </c>
      <c r="BJ163" s="281">
        <f t="shared" si="674"/>
        <v>0.88</v>
      </c>
      <c r="BK163" s="479"/>
      <c r="BL163" s="308"/>
      <c r="BM163" s="309"/>
      <c r="BN163" s="308"/>
      <c r="BO163" s="442"/>
      <c r="BP163" s="308"/>
      <c r="BQ163" s="308"/>
      <c r="BR163" s="308"/>
      <c r="BS163" s="442"/>
      <c r="BT163" s="308"/>
      <c r="BU163" s="308"/>
      <c r="BV163" s="308"/>
      <c r="BW163" s="442"/>
      <c r="BX163" s="308"/>
      <c r="BY163" s="308"/>
      <c r="BZ163" s="308"/>
      <c r="CA163" s="442"/>
      <c r="CB163" s="308"/>
      <c r="CC163" s="308"/>
      <c r="CD163" s="308"/>
      <c r="CE163" s="442"/>
      <c r="CF163" s="308"/>
      <c r="CG163" s="308"/>
      <c r="CH163" s="308"/>
      <c r="CI163" s="442"/>
      <c r="CJ163" s="308"/>
      <c r="CK163" s="308"/>
      <c r="CL163" s="308"/>
      <c r="CM163" s="442"/>
      <c r="CN163" s="308"/>
      <c r="CO163" s="308"/>
      <c r="CP163" s="308"/>
      <c r="CQ163" s="442"/>
      <c r="CR163" s="308"/>
      <c r="CS163" s="308"/>
      <c r="CT163" s="308"/>
      <c r="CU163" s="309"/>
      <c r="CV163" s="309"/>
      <c r="CW163" s="309"/>
      <c r="CX163" s="309"/>
      <c r="CY163" s="309"/>
      <c r="CZ163" s="309"/>
      <c r="DA163" s="309"/>
      <c r="DB163" s="309"/>
      <c r="DC163" s="309"/>
      <c r="DD163" s="309"/>
      <c r="DE163" s="309"/>
    </row>
    <row r="164" spans="1:110" s="310" customFormat="1" ht="24.75" customHeight="1" x14ac:dyDescent="0.2">
      <c r="A164" s="298"/>
      <c r="B164" s="522" t="s">
        <v>257</v>
      </c>
      <c r="C164" s="521" t="s">
        <v>162</v>
      </c>
      <c r="D164" s="160">
        <v>20</v>
      </c>
      <c r="E164" s="160">
        <v>20</v>
      </c>
      <c r="F164" s="255"/>
      <c r="G164" s="420"/>
      <c r="H164" s="301"/>
      <c r="I164" s="301"/>
      <c r="J164" s="301"/>
      <c r="K164" s="301"/>
      <c r="L164" s="301"/>
      <c r="M164" s="301"/>
      <c r="N164" s="301"/>
      <c r="O164" s="301"/>
      <c r="P164" s="301"/>
      <c r="Q164" s="526">
        <f t="shared" si="644"/>
        <v>20</v>
      </c>
      <c r="R164" s="524" t="s">
        <v>0</v>
      </c>
      <c r="S164" s="164">
        <v>96900</v>
      </c>
      <c r="T164" s="258">
        <v>85000</v>
      </c>
      <c r="U164" s="258"/>
      <c r="V164" s="258"/>
      <c r="W164" s="258"/>
      <c r="X164" s="460"/>
      <c r="Y164" s="460"/>
      <c r="Z164" s="460"/>
      <c r="AA164" s="460"/>
      <c r="AB164" s="460"/>
      <c r="AC164" s="460"/>
      <c r="AD164" s="460"/>
      <c r="AE164" s="460"/>
      <c r="AF164" s="275">
        <f t="shared" si="675"/>
        <v>1938000</v>
      </c>
      <c r="AG164" s="424">
        <f t="shared" si="645"/>
        <v>1700000</v>
      </c>
      <c r="AH164" s="424">
        <f t="shared" si="646"/>
        <v>0</v>
      </c>
      <c r="AI164" s="424">
        <f t="shared" si="647"/>
        <v>0</v>
      </c>
      <c r="AJ164" s="424">
        <f t="shared" si="648"/>
        <v>0</v>
      </c>
      <c r="AK164" s="424">
        <f t="shared" si="649"/>
        <v>0</v>
      </c>
      <c r="AL164" s="424">
        <f t="shared" si="650"/>
        <v>0</v>
      </c>
      <c r="AM164" s="424">
        <f t="shared" si="651"/>
        <v>0</v>
      </c>
      <c r="AN164" s="424">
        <f t="shared" si="652"/>
        <v>0</v>
      </c>
      <c r="AO164" s="424">
        <f t="shared" si="653"/>
        <v>0</v>
      </c>
      <c r="AP164" s="424">
        <f t="shared" si="654"/>
        <v>0</v>
      </c>
      <c r="AQ164" s="424">
        <f t="shared" si="655"/>
        <v>0</v>
      </c>
      <c r="AR164" s="424">
        <f t="shared" si="656"/>
        <v>0</v>
      </c>
      <c r="AS164" s="425">
        <f t="shared" si="657"/>
        <v>1700000</v>
      </c>
      <c r="AT164" s="424">
        <f t="shared" si="658"/>
        <v>238000.00000000003</v>
      </c>
      <c r="AU164" s="424">
        <f t="shared" si="659"/>
        <v>0</v>
      </c>
      <c r="AV164" s="424">
        <f t="shared" si="660"/>
        <v>0</v>
      </c>
      <c r="AW164" s="424">
        <f t="shared" si="661"/>
        <v>0</v>
      </c>
      <c r="AX164" s="424">
        <f t="shared" si="662"/>
        <v>0</v>
      </c>
      <c r="AY164" s="424">
        <f t="shared" si="663"/>
        <v>0</v>
      </c>
      <c r="AZ164" s="424">
        <f t="shared" si="664"/>
        <v>0</v>
      </c>
      <c r="BA164" s="424">
        <f t="shared" si="665"/>
        <v>0</v>
      </c>
      <c r="BB164" s="424">
        <f t="shared" si="666"/>
        <v>0</v>
      </c>
      <c r="BC164" s="424">
        <f t="shared" si="667"/>
        <v>0</v>
      </c>
      <c r="BD164" s="424">
        <f t="shared" si="668"/>
        <v>0</v>
      </c>
      <c r="BE164" s="424">
        <f t="shared" si="669"/>
        <v>0</v>
      </c>
      <c r="BF164" s="350">
        <f t="shared" si="670"/>
        <v>238000.00000000003</v>
      </c>
      <c r="BG164" s="305">
        <f t="shared" si="671"/>
        <v>0</v>
      </c>
      <c r="BH164" s="306">
        <f t="shared" si="672"/>
        <v>1938000</v>
      </c>
      <c r="BI164" s="307">
        <f t="shared" si="673"/>
        <v>0</v>
      </c>
      <c r="BJ164" s="281">
        <f t="shared" si="674"/>
        <v>1</v>
      </c>
      <c r="BK164" s="479"/>
      <c r="BL164" s="308"/>
      <c r="BM164" s="309"/>
      <c r="BN164" s="308"/>
      <c r="BO164" s="442"/>
      <c r="BP164" s="308"/>
      <c r="BQ164" s="308"/>
      <c r="BR164" s="308"/>
      <c r="BS164" s="442"/>
      <c r="BT164" s="308"/>
      <c r="BU164" s="308"/>
      <c r="BV164" s="308"/>
      <c r="BW164" s="442"/>
      <c r="BX164" s="308"/>
      <c r="BY164" s="308"/>
      <c r="BZ164" s="308"/>
      <c r="CA164" s="442"/>
      <c r="CB164" s="308"/>
      <c r="CC164" s="308"/>
      <c r="CD164" s="308"/>
      <c r="CE164" s="442"/>
      <c r="CF164" s="308"/>
      <c r="CG164" s="308"/>
      <c r="CH164" s="308"/>
      <c r="CI164" s="442"/>
      <c r="CJ164" s="308"/>
      <c r="CK164" s="308"/>
      <c r="CL164" s="308"/>
      <c r="CM164" s="442"/>
      <c r="CN164" s="308"/>
      <c r="CO164" s="308"/>
      <c r="CP164" s="308"/>
      <c r="CQ164" s="442"/>
      <c r="CR164" s="308"/>
      <c r="CS164" s="308"/>
      <c r="CT164" s="308"/>
      <c r="CU164" s="309"/>
      <c r="CV164" s="309"/>
      <c r="CW164" s="309"/>
      <c r="CX164" s="309"/>
      <c r="CY164" s="309"/>
      <c r="CZ164" s="309"/>
      <c r="DA164" s="309"/>
      <c r="DB164" s="309"/>
      <c r="DC164" s="309"/>
      <c r="DD164" s="309"/>
      <c r="DE164" s="309"/>
    </row>
    <row r="165" spans="1:110" s="310" customFormat="1" ht="24.75" customHeight="1" x14ac:dyDescent="0.2">
      <c r="A165" s="298"/>
      <c r="B165" s="522" t="s">
        <v>258</v>
      </c>
      <c r="C165" s="521" t="s">
        <v>162</v>
      </c>
      <c r="D165" s="160">
        <v>30</v>
      </c>
      <c r="E165" s="160">
        <v>30</v>
      </c>
      <c r="F165" s="255"/>
      <c r="G165" s="420"/>
      <c r="H165" s="301"/>
      <c r="I165" s="301"/>
      <c r="J165" s="301"/>
      <c r="K165" s="301"/>
      <c r="L165" s="301"/>
      <c r="M165" s="301"/>
      <c r="N165" s="301"/>
      <c r="O165" s="301"/>
      <c r="P165" s="301"/>
      <c r="Q165" s="526">
        <f t="shared" si="644"/>
        <v>30</v>
      </c>
      <c r="R165" s="524" t="s">
        <v>0</v>
      </c>
      <c r="S165" s="164">
        <v>85500</v>
      </c>
      <c r="T165" s="258">
        <v>75000</v>
      </c>
      <c r="U165" s="258"/>
      <c r="V165" s="258"/>
      <c r="W165" s="258"/>
      <c r="X165" s="460"/>
      <c r="Y165" s="460"/>
      <c r="Z165" s="460"/>
      <c r="AA165" s="460"/>
      <c r="AB165" s="460"/>
      <c r="AC165" s="460"/>
      <c r="AD165" s="460"/>
      <c r="AE165" s="460"/>
      <c r="AF165" s="275">
        <f t="shared" si="675"/>
        <v>2565000</v>
      </c>
      <c r="AG165" s="424">
        <f t="shared" si="645"/>
        <v>2250000</v>
      </c>
      <c r="AH165" s="424">
        <f t="shared" si="646"/>
        <v>0</v>
      </c>
      <c r="AI165" s="424">
        <f t="shared" si="647"/>
        <v>0</v>
      </c>
      <c r="AJ165" s="424">
        <f t="shared" si="648"/>
        <v>0</v>
      </c>
      <c r="AK165" s="424">
        <f t="shared" si="649"/>
        <v>0</v>
      </c>
      <c r="AL165" s="424">
        <f t="shared" si="650"/>
        <v>0</v>
      </c>
      <c r="AM165" s="424">
        <f t="shared" si="651"/>
        <v>0</v>
      </c>
      <c r="AN165" s="424">
        <f t="shared" si="652"/>
        <v>0</v>
      </c>
      <c r="AO165" s="424">
        <f t="shared" si="653"/>
        <v>0</v>
      </c>
      <c r="AP165" s="424">
        <f t="shared" si="654"/>
        <v>0</v>
      </c>
      <c r="AQ165" s="424">
        <f t="shared" si="655"/>
        <v>0</v>
      </c>
      <c r="AR165" s="424">
        <f t="shared" si="656"/>
        <v>0</v>
      </c>
      <c r="AS165" s="425">
        <f t="shared" si="657"/>
        <v>2250000</v>
      </c>
      <c r="AT165" s="424">
        <f t="shared" si="658"/>
        <v>315000.00000000006</v>
      </c>
      <c r="AU165" s="424">
        <f t="shared" si="659"/>
        <v>0</v>
      </c>
      <c r="AV165" s="424">
        <f t="shared" si="660"/>
        <v>0</v>
      </c>
      <c r="AW165" s="424">
        <f t="shared" si="661"/>
        <v>0</v>
      </c>
      <c r="AX165" s="424">
        <f t="shared" si="662"/>
        <v>0</v>
      </c>
      <c r="AY165" s="424">
        <f t="shared" si="663"/>
        <v>0</v>
      </c>
      <c r="AZ165" s="424">
        <f t="shared" si="664"/>
        <v>0</v>
      </c>
      <c r="BA165" s="424">
        <f t="shared" si="665"/>
        <v>0</v>
      </c>
      <c r="BB165" s="424">
        <f t="shared" si="666"/>
        <v>0</v>
      </c>
      <c r="BC165" s="424">
        <f t="shared" si="667"/>
        <v>0</v>
      </c>
      <c r="BD165" s="424">
        <f t="shared" si="668"/>
        <v>0</v>
      </c>
      <c r="BE165" s="424">
        <f t="shared" si="669"/>
        <v>0</v>
      </c>
      <c r="BF165" s="350">
        <f t="shared" si="670"/>
        <v>315000.00000000006</v>
      </c>
      <c r="BG165" s="305">
        <f t="shared" si="671"/>
        <v>0</v>
      </c>
      <c r="BH165" s="306">
        <f t="shared" si="672"/>
        <v>2565000</v>
      </c>
      <c r="BI165" s="307">
        <f t="shared" si="673"/>
        <v>0</v>
      </c>
      <c r="BJ165" s="281">
        <f t="shared" si="674"/>
        <v>1</v>
      </c>
      <c r="BK165" s="479"/>
      <c r="BL165" s="308"/>
      <c r="BM165" s="309"/>
      <c r="BN165" s="308"/>
      <c r="BO165" s="442"/>
      <c r="BP165" s="308"/>
      <c r="BQ165" s="308"/>
      <c r="BR165" s="308"/>
      <c r="BS165" s="442"/>
      <c r="BT165" s="308"/>
      <c r="BU165" s="308"/>
      <c r="BV165" s="308"/>
      <c r="BW165" s="442"/>
      <c r="BX165" s="308"/>
      <c r="BY165" s="308"/>
      <c r="BZ165" s="308"/>
      <c r="CA165" s="442"/>
      <c r="CB165" s="308"/>
      <c r="CC165" s="308"/>
      <c r="CD165" s="308"/>
      <c r="CE165" s="442"/>
      <c r="CF165" s="308"/>
      <c r="CG165" s="308"/>
      <c r="CH165" s="308"/>
      <c r="CI165" s="442"/>
      <c r="CJ165" s="308"/>
      <c r="CK165" s="308"/>
      <c r="CL165" s="308"/>
      <c r="CM165" s="442"/>
      <c r="CN165" s="308"/>
      <c r="CO165" s="308"/>
      <c r="CP165" s="308"/>
      <c r="CQ165" s="442"/>
      <c r="CR165" s="308"/>
      <c r="CS165" s="308"/>
      <c r="CT165" s="308"/>
      <c r="CU165" s="309"/>
      <c r="CV165" s="309"/>
      <c r="CW165" s="309"/>
      <c r="CX165" s="309"/>
      <c r="CY165" s="309"/>
      <c r="CZ165" s="309"/>
      <c r="DA165" s="309"/>
      <c r="DB165" s="309"/>
      <c r="DC165" s="309"/>
      <c r="DD165" s="309"/>
      <c r="DE165" s="309"/>
    </row>
    <row r="166" spans="1:110" s="310" customFormat="1" ht="24.75" customHeight="1" x14ac:dyDescent="0.2">
      <c r="A166" s="298"/>
      <c r="B166" s="522" t="s">
        <v>259</v>
      </c>
      <c r="C166" s="521" t="s">
        <v>162</v>
      </c>
      <c r="D166" s="160">
        <v>4</v>
      </c>
      <c r="E166" s="255">
        <v>4</v>
      </c>
      <c r="F166" s="255"/>
      <c r="G166" s="420"/>
      <c r="H166" s="301"/>
      <c r="I166" s="301"/>
      <c r="J166" s="301"/>
      <c r="K166" s="301"/>
      <c r="L166" s="301"/>
      <c r="M166" s="301"/>
      <c r="N166" s="301"/>
      <c r="O166" s="301"/>
      <c r="P166" s="301"/>
      <c r="Q166" s="526">
        <f t="shared" si="644"/>
        <v>4</v>
      </c>
      <c r="R166" s="524" t="s">
        <v>263</v>
      </c>
      <c r="S166" s="164">
        <v>843115</v>
      </c>
      <c r="T166" s="258">
        <v>700000</v>
      </c>
      <c r="U166" s="258"/>
      <c r="V166" s="258"/>
      <c r="W166" s="258"/>
      <c r="X166" s="460"/>
      <c r="Y166" s="460"/>
      <c r="Z166" s="460"/>
      <c r="AA166" s="460"/>
      <c r="AB166" s="460"/>
      <c r="AC166" s="460"/>
      <c r="AD166" s="460"/>
      <c r="AE166" s="460"/>
      <c r="AF166" s="275">
        <f t="shared" si="675"/>
        <v>3372460</v>
      </c>
      <c r="AG166" s="424">
        <f t="shared" si="645"/>
        <v>2800000</v>
      </c>
      <c r="AH166" s="424">
        <f t="shared" si="646"/>
        <v>0</v>
      </c>
      <c r="AI166" s="424">
        <f t="shared" si="647"/>
        <v>0</v>
      </c>
      <c r="AJ166" s="424">
        <f t="shared" si="648"/>
        <v>0</v>
      </c>
      <c r="AK166" s="424">
        <f t="shared" si="649"/>
        <v>0</v>
      </c>
      <c r="AL166" s="424">
        <f t="shared" si="650"/>
        <v>0</v>
      </c>
      <c r="AM166" s="424">
        <f t="shared" si="651"/>
        <v>0</v>
      </c>
      <c r="AN166" s="424">
        <f t="shared" si="652"/>
        <v>0</v>
      </c>
      <c r="AO166" s="424">
        <f t="shared" si="653"/>
        <v>0</v>
      </c>
      <c r="AP166" s="424">
        <f t="shared" si="654"/>
        <v>0</v>
      </c>
      <c r="AQ166" s="424">
        <f t="shared" si="655"/>
        <v>0</v>
      </c>
      <c r="AR166" s="424">
        <f t="shared" si="656"/>
        <v>0</v>
      </c>
      <c r="AS166" s="425">
        <f t="shared" si="657"/>
        <v>2800000</v>
      </c>
      <c r="AT166" s="424">
        <f t="shared" si="658"/>
        <v>392000.00000000006</v>
      </c>
      <c r="AU166" s="424">
        <f t="shared" si="659"/>
        <v>0</v>
      </c>
      <c r="AV166" s="424">
        <f t="shared" si="660"/>
        <v>0</v>
      </c>
      <c r="AW166" s="424">
        <f t="shared" si="661"/>
        <v>0</v>
      </c>
      <c r="AX166" s="424">
        <f t="shared" si="662"/>
        <v>0</v>
      </c>
      <c r="AY166" s="424">
        <f t="shared" si="663"/>
        <v>0</v>
      </c>
      <c r="AZ166" s="424">
        <f t="shared" si="664"/>
        <v>0</v>
      </c>
      <c r="BA166" s="424">
        <f t="shared" si="665"/>
        <v>0</v>
      </c>
      <c r="BB166" s="424">
        <f t="shared" si="666"/>
        <v>0</v>
      </c>
      <c r="BC166" s="424">
        <f t="shared" si="667"/>
        <v>0</v>
      </c>
      <c r="BD166" s="424">
        <f t="shared" si="668"/>
        <v>0</v>
      </c>
      <c r="BE166" s="424">
        <f t="shared" si="669"/>
        <v>0</v>
      </c>
      <c r="BF166" s="350">
        <f t="shared" si="670"/>
        <v>392000.00000000006</v>
      </c>
      <c r="BG166" s="305">
        <f t="shared" si="671"/>
        <v>180459.99999999994</v>
      </c>
      <c r="BH166" s="306">
        <f t="shared" si="672"/>
        <v>3372460</v>
      </c>
      <c r="BI166" s="307">
        <f t="shared" si="673"/>
        <v>180459.99999999994</v>
      </c>
      <c r="BJ166" s="281">
        <f t="shared" si="674"/>
        <v>1</v>
      </c>
      <c r="BK166" s="479"/>
      <c r="BL166" s="308"/>
      <c r="BM166" s="309"/>
      <c r="BN166" s="308"/>
      <c r="BO166" s="442"/>
      <c r="BP166" s="308"/>
      <c r="BQ166" s="308"/>
      <c r="BR166" s="308"/>
      <c r="BS166" s="442"/>
      <c r="BT166" s="308"/>
      <c r="BU166" s="308"/>
      <c r="BV166" s="308"/>
      <c r="BW166" s="442"/>
      <c r="BX166" s="308"/>
      <c r="BY166" s="308"/>
      <c r="BZ166" s="308"/>
      <c r="CA166" s="442"/>
      <c r="CB166" s="308"/>
      <c r="CC166" s="308"/>
      <c r="CD166" s="308"/>
      <c r="CE166" s="442"/>
      <c r="CF166" s="308"/>
      <c r="CG166" s="308"/>
      <c r="CH166" s="308"/>
      <c r="CI166" s="442"/>
      <c r="CJ166" s="308"/>
      <c r="CK166" s="308"/>
      <c r="CL166" s="308"/>
      <c r="CM166" s="442"/>
      <c r="CN166" s="308"/>
      <c r="CO166" s="308"/>
      <c r="CP166" s="308"/>
      <c r="CQ166" s="442"/>
      <c r="CR166" s="308"/>
      <c r="CS166" s="308"/>
      <c r="CT166" s="308"/>
      <c r="CU166" s="309"/>
      <c r="CV166" s="309"/>
      <c r="CW166" s="309"/>
      <c r="CX166" s="309"/>
      <c r="CY166" s="309"/>
      <c r="CZ166" s="309"/>
      <c r="DA166" s="309"/>
      <c r="DB166" s="309"/>
      <c r="DC166" s="309"/>
      <c r="DD166" s="309"/>
      <c r="DE166" s="309"/>
    </row>
    <row r="167" spans="1:110" s="310" customFormat="1" ht="24.75" customHeight="1" x14ac:dyDescent="0.2">
      <c r="A167" s="298"/>
      <c r="B167" s="522" t="s">
        <v>242</v>
      </c>
      <c r="C167" s="521" t="s">
        <v>162</v>
      </c>
      <c r="D167" s="160">
        <v>1</v>
      </c>
      <c r="E167" s="255">
        <v>1</v>
      </c>
      <c r="F167" s="255"/>
      <c r="G167" s="420"/>
      <c r="H167" s="301"/>
      <c r="I167" s="301"/>
      <c r="J167" s="301"/>
      <c r="K167" s="301"/>
      <c r="L167" s="301"/>
      <c r="M167" s="301"/>
      <c r="N167" s="301"/>
      <c r="O167" s="301"/>
      <c r="P167" s="301"/>
      <c r="Q167" s="526">
        <f t="shared" si="644"/>
        <v>1</v>
      </c>
      <c r="R167" s="159" t="s">
        <v>18</v>
      </c>
      <c r="S167" s="164">
        <v>709030</v>
      </c>
      <c r="T167" s="164">
        <v>709030</v>
      </c>
      <c r="U167" s="258"/>
      <c r="V167" s="258"/>
      <c r="W167" s="258"/>
      <c r="X167" s="460"/>
      <c r="Y167" s="460"/>
      <c r="Z167" s="460"/>
      <c r="AA167" s="460"/>
      <c r="AB167" s="460"/>
      <c r="AC167" s="460"/>
      <c r="AD167" s="460"/>
      <c r="AE167" s="460"/>
      <c r="AF167" s="275">
        <f t="shared" si="675"/>
        <v>709030</v>
      </c>
      <c r="AG167" s="424"/>
      <c r="AH167" s="424">
        <f t="shared" si="646"/>
        <v>0</v>
      </c>
      <c r="AI167" s="424">
        <f t="shared" si="647"/>
        <v>0</v>
      </c>
      <c r="AJ167" s="424">
        <f t="shared" si="648"/>
        <v>0</v>
      </c>
      <c r="AK167" s="424">
        <f t="shared" si="649"/>
        <v>0</v>
      </c>
      <c r="AL167" s="424">
        <f t="shared" si="650"/>
        <v>0</v>
      </c>
      <c r="AM167" s="424">
        <f t="shared" si="651"/>
        <v>0</v>
      </c>
      <c r="AN167" s="424">
        <f t="shared" si="652"/>
        <v>0</v>
      </c>
      <c r="AO167" s="424">
        <f t="shared" si="653"/>
        <v>0</v>
      </c>
      <c r="AP167" s="424">
        <f t="shared" si="654"/>
        <v>0</v>
      </c>
      <c r="AQ167" s="424">
        <f t="shared" si="655"/>
        <v>0</v>
      </c>
      <c r="AR167" s="424">
        <f t="shared" si="656"/>
        <v>0</v>
      </c>
      <c r="AS167" s="425">
        <f t="shared" si="657"/>
        <v>0</v>
      </c>
      <c r="AT167" s="424">
        <f t="shared" si="658"/>
        <v>0</v>
      </c>
      <c r="AU167" s="424">
        <f t="shared" si="659"/>
        <v>0</v>
      </c>
      <c r="AV167" s="424">
        <f t="shared" si="660"/>
        <v>0</v>
      </c>
      <c r="AW167" s="424">
        <f t="shared" si="661"/>
        <v>0</v>
      </c>
      <c r="AX167" s="424">
        <f t="shared" si="662"/>
        <v>0</v>
      </c>
      <c r="AY167" s="424">
        <f t="shared" si="663"/>
        <v>0</v>
      </c>
      <c r="AZ167" s="424">
        <f t="shared" si="664"/>
        <v>0</v>
      </c>
      <c r="BA167" s="424">
        <f t="shared" si="665"/>
        <v>0</v>
      </c>
      <c r="BB167" s="424">
        <f t="shared" si="666"/>
        <v>0</v>
      </c>
      <c r="BC167" s="424">
        <f t="shared" si="667"/>
        <v>0</v>
      </c>
      <c r="BD167" s="424">
        <f t="shared" si="668"/>
        <v>0</v>
      </c>
      <c r="BE167" s="424">
        <f t="shared" si="669"/>
        <v>0</v>
      </c>
      <c r="BF167" s="350">
        <f t="shared" si="670"/>
        <v>0</v>
      </c>
      <c r="BG167" s="305">
        <f t="shared" si="671"/>
        <v>709030</v>
      </c>
      <c r="BH167" s="306">
        <f t="shared" si="672"/>
        <v>709030</v>
      </c>
      <c r="BI167" s="307">
        <f t="shared" si="673"/>
        <v>709030</v>
      </c>
      <c r="BJ167" s="281">
        <f t="shared" si="674"/>
        <v>1</v>
      </c>
      <c r="BK167" s="479"/>
      <c r="BL167" s="308"/>
      <c r="BM167" s="309"/>
      <c r="BN167" s="308"/>
      <c r="BO167" s="442"/>
      <c r="BP167" s="308"/>
      <c r="BQ167" s="308"/>
      <c r="BR167" s="308"/>
      <c r="BS167" s="442"/>
      <c r="BT167" s="308"/>
      <c r="BU167" s="308"/>
      <c r="BV167" s="308"/>
      <c r="BW167" s="442"/>
      <c r="BX167" s="308"/>
      <c r="BY167" s="308"/>
      <c r="BZ167" s="308"/>
      <c r="CA167" s="442"/>
      <c r="CB167" s="308"/>
      <c r="CC167" s="308"/>
      <c r="CD167" s="308"/>
      <c r="CE167" s="442"/>
      <c r="CF167" s="308"/>
      <c r="CG167" s="308"/>
      <c r="CH167" s="308"/>
      <c r="CI167" s="442"/>
      <c r="CJ167" s="308"/>
      <c r="CK167" s="308"/>
      <c r="CL167" s="308"/>
      <c r="CM167" s="442"/>
      <c r="CN167" s="308"/>
      <c r="CO167" s="308"/>
      <c r="CP167" s="308"/>
      <c r="CQ167" s="442"/>
      <c r="CR167" s="308"/>
      <c r="CS167" s="308"/>
      <c r="CT167" s="308"/>
      <c r="CU167" s="309"/>
      <c r="CV167" s="309"/>
      <c r="CW167" s="309"/>
      <c r="CX167" s="309"/>
      <c r="CY167" s="309"/>
      <c r="CZ167" s="309"/>
      <c r="DA167" s="309"/>
      <c r="DB167" s="309"/>
      <c r="DC167" s="309"/>
      <c r="DD167" s="309"/>
      <c r="DE167" s="309"/>
    </row>
    <row r="168" spans="1:110" s="310" customFormat="1" ht="24.75" customHeight="1" x14ac:dyDescent="0.2">
      <c r="A168" s="298"/>
      <c r="B168" s="522" t="s">
        <v>4</v>
      </c>
      <c r="C168" s="521" t="s">
        <v>162</v>
      </c>
      <c r="D168" s="160">
        <v>101</v>
      </c>
      <c r="E168" s="160">
        <v>101</v>
      </c>
      <c r="F168" s="255"/>
      <c r="G168" s="420"/>
      <c r="H168" s="301"/>
      <c r="I168" s="301"/>
      <c r="J168" s="301"/>
      <c r="K168" s="301"/>
      <c r="L168" s="301"/>
      <c r="M168" s="301"/>
      <c r="N168" s="301"/>
      <c r="O168" s="301"/>
      <c r="P168" s="301"/>
      <c r="Q168" s="526">
        <f t="shared" si="644"/>
        <v>101</v>
      </c>
      <c r="R168" s="159" t="s">
        <v>14</v>
      </c>
      <c r="S168" s="164">
        <v>100000</v>
      </c>
      <c r="T168" s="164">
        <v>100000</v>
      </c>
      <c r="U168" s="258"/>
      <c r="V168" s="258"/>
      <c r="W168" s="258"/>
      <c r="X168" s="460"/>
      <c r="Y168" s="460"/>
      <c r="Z168" s="460"/>
      <c r="AA168" s="460"/>
      <c r="AB168" s="460"/>
      <c r="AC168" s="460"/>
      <c r="AD168" s="460"/>
      <c r="AE168" s="460"/>
      <c r="AF168" s="275">
        <f t="shared" si="675"/>
        <v>10100000</v>
      </c>
      <c r="AG168" s="424">
        <f t="shared" si="645"/>
        <v>10100000</v>
      </c>
      <c r="AH168" s="424">
        <f t="shared" si="646"/>
        <v>0</v>
      </c>
      <c r="AI168" s="424">
        <f t="shared" si="647"/>
        <v>0</v>
      </c>
      <c r="AJ168" s="424">
        <f t="shared" si="648"/>
        <v>0</v>
      </c>
      <c r="AK168" s="424">
        <f t="shared" si="649"/>
        <v>0</v>
      </c>
      <c r="AL168" s="424">
        <f t="shared" si="650"/>
        <v>0</v>
      </c>
      <c r="AM168" s="424">
        <f t="shared" si="651"/>
        <v>0</v>
      </c>
      <c r="AN168" s="424">
        <f t="shared" si="652"/>
        <v>0</v>
      </c>
      <c r="AO168" s="424">
        <f t="shared" si="653"/>
        <v>0</v>
      </c>
      <c r="AP168" s="424">
        <f t="shared" si="654"/>
        <v>0</v>
      </c>
      <c r="AQ168" s="424">
        <f t="shared" si="655"/>
        <v>0</v>
      </c>
      <c r="AR168" s="424">
        <f t="shared" si="656"/>
        <v>0</v>
      </c>
      <c r="AS168" s="425">
        <f t="shared" si="657"/>
        <v>10100000</v>
      </c>
      <c r="AT168" s="424"/>
      <c r="AU168" s="424">
        <f t="shared" si="659"/>
        <v>0</v>
      </c>
      <c r="AV168" s="424">
        <f t="shared" si="660"/>
        <v>0</v>
      </c>
      <c r="AW168" s="424">
        <f t="shared" si="661"/>
        <v>0</v>
      </c>
      <c r="AX168" s="424">
        <f t="shared" si="662"/>
        <v>0</v>
      </c>
      <c r="AY168" s="424">
        <f t="shared" si="663"/>
        <v>0</v>
      </c>
      <c r="AZ168" s="424">
        <f t="shared" si="664"/>
        <v>0</v>
      </c>
      <c r="BA168" s="424">
        <f t="shared" si="665"/>
        <v>0</v>
      </c>
      <c r="BB168" s="424">
        <f t="shared" si="666"/>
        <v>0</v>
      </c>
      <c r="BC168" s="424">
        <f t="shared" si="667"/>
        <v>0</v>
      </c>
      <c r="BD168" s="424">
        <f t="shared" si="668"/>
        <v>0</v>
      </c>
      <c r="BE168" s="424">
        <f t="shared" si="669"/>
        <v>0</v>
      </c>
      <c r="BF168" s="350">
        <f t="shared" si="670"/>
        <v>0</v>
      </c>
      <c r="BG168" s="305">
        <f t="shared" si="671"/>
        <v>0</v>
      </c>
      <c r="BH168" s="306">
        <f t="shared" si="672"/>
        <v>10100000</v>
      </c>
      <c r="BI168" s="307">
        <f t="shared" si="673"/>
        <v>0</v>
      </c>
      <c r="BJ168" s="281">
        <f t="shared" si="674"/>
        <v>1</v>
      </c>
      <c r="BK168" s="479"/>
      <c r="BL168" s="308"/>
      <c r="BM168" s="309"/>
      <c r="BN168" s="308"/>
      <c r="BO168" s="442"/>
      <c r="BP168" s="308"/>
      <c r="BQ168" s="308"/>
      <c r="BR168" s="308"/>
      <c r="BS168" s="442"/>
      <c r="BT168" s="308"/>
      <c r="BU168" s="308"/>
      <c r="BV168" s="308"/>
      <c r="BW168" s="442"/>
      <c r="BX168" s="308"/>
      <c r="BY168" s="308"/>
      <c r="BZ168" s="308"/>
      <c r="CA168" s="442"/>
      <c r="CB168" s="308"/>
      <c r="CC168" s="308"/>
      <c r="CD168" s="308"/>
      <c r="CE168" s="442"/>
      <c r="CF168" s="308"/>
      <c r="CG168" s="308"/>
      <c r="CH168" s="308"/>
      <c r="CI168" s="442"/>
      <c r="CJ168" s="308"/>
      <c r="CK168" s="308"/>
      <c r="CL168" s="308"/>
      <c r="CM168" s="442"/>
      <c r="CN168" s="308"/>
      <c r="CO168" s="308"/>
      <c r="CP168" s="308"/>
      <c r="CQ168" s="442"/>
      <c r="CR168" s="308"/>
      <c r="CS168" s="308"/>
      <c r="CT168" s="308"/>
      <c r="CU168" s="309"/>
      <c r="CV168" s="309"/>
      <c r="CW168" s="309"/>
      <c r="CX168" s="309"/>
      <c r="CY168" s="309"/>
      <c r="CZ168" s="309"/>
      <c r="DA168" s="309"/>
      <c r="DB168" s="309"/>
      <c r="DC168" s="309"/>
      <c r="DD168" s="309"/>
      <c r="DE168" s="309"/>
    </row>
    <row r="169" spans="1:110" s="310" customFormat="1" ht="24.75" customHeight="1" x14ac:dyDescent="0.2">
      <c r="A169" s="298"/>
      <c r="B169" s="522" t="s">
        <v>154</v>
      </c>
      <c r="C169" s="521" t="s">
        <v>162</v>
      </c>
      <c r="D169" s="160">
        <v>31</v>
      </c>
      <c r="E169" s="160">
        <v>31</v>
      </c>
      <c r="F169" s="255"/>
      <c r="G169" s="420"/>
      <c r="H169" s="301"/>
      <c r="I169" s="301"/>
      <c r="J169" s="301"/>
      <c r="K169" s="301"/>
      <c r="L169" s="301"/>
      <c r="M169" s="301"/>
      <c r="N169" s="301"/>
      <c r="O169" s="301"/>
      <c r="P169" s="301"/>
      <c r="Q169" s="526">
        <f t="shared" si="644"/>
        <v>31</v>
      </c>
      <c r="R169" s="159" t="s">
        <v>14</v>
      </c>
      <c r="S169" s="164">
        <v>120000</v>
      </c>
      <c r="T169" s="164">
        <v>120000</v>
      </c>
      <c r="U169" s="258"/>
      <c r="V169" s="258"/>
      <c r="W169" s="258"/>
      <c r="X169" s="460"/>
      <c r="Y169" s="460"/>
      <c r="Z169" s="460"/>
      <c r="AA169" s="460"/>
      <c r="AB169" s="460"/>
      <c r="AC169" s="460"/>
      <c r="AD169" s="460"/>
      <c r="AE169" s="460"/>
      <c r="AF169" s="275">
        <f t="shared" si="675"/>
        <v>3720000</v>
      </c>
      <c r="AG169" s="424">
        <f t="shared" si="645"/>
        <v>3720000</v>
      </c>
      <c r="AH169" s="424">
        <f t="shared" si="646"/>
        <v>0</v>
      </c>
      <c r="AI169" s="424">
        <f t="shared" si="647"/>
        <v>0</v>
      </c>
      <c r="AJ169" s="424">
        <f t="shared" si="648"/>
        <v>0</v>
      </c>
      <c r="AK169" s="424">
        <f t="shared" si="649"/>
        <v>0</v>
      </c>
      <c r="AL169" s="424">
        <f t="shared" si="650"/>
        <v>0</v>
      </c>
      <c r="AM169" s="424">
        <f t="shared" si="651"/>
        <v>0</v>
      </c>
      <c r="AN169" s="424">
        <f t="shared" si="652"/>
        <v>0</v>
      </c>
      <c r="AO169" s="424">
        <f t="shared" si="653"/>
        <v>0</v>
      </c>
      <c r="AP169" s="424">
        <f t="shared" si="654"/>
        <v>0</v>
      </c>
      <c r="AQ169" s="424">
        <f t="shared" si="655"/>
        <v>0</v>
      </c>
      <c r="AR169" s="424">
        <f t="shared" si="656"/>
        <v>0</v>
      </c>
      <c r="AS169" s="425">
        <f t="shared" si="657"/>
        <v>3720000</v>
      </c>
      <c r="AT169" s="424"/>
      <c r="AU169" s="424">
        <f t="shared" si="659"/>
        <v>0</v>
      </c>
      <c r="AV169" s="424">
        <f t="shared" si="660"/>
        <v>0</v>
      </c>
      <c r="AW169" s="424">
        <f t="shared" si="661"/>
        <v>0</v>
      </c>
      <c r="AX169" s="424">
        <f t="shared" si="662"/>
        <v>0</v>
      </c>
      <c r="AY169" s="424">
        <f t="shared" si="663"/>
        <v>0</v>
      </c>
      <c r="AZ169" s="424">
        <f t="shared" si="664"/>
        <v>0</v>
      </c>
      <c r="BA169" s="424">
        <f t="shared" si="665"/>
        <v>0</v>
      </c>
      <c r="BB169" s="424">
        <f t="shared" si="666"/>
        <v>0</v>
      </c>
      <c r="BC169" s="424">
        <f t="shared" si="667"/>
        <v>0</v>
      </c>
      <c r="BD169" s="424">
        <f t="shared" si="668"/>
        <v>0</v>
      </c>
      <c r="BE169" s="424">
        <f t="shared" si="669"/>
        <v>0</v>
      </c>
      <c r="BF169" s="350">
        <f t="shared" si="670"/>
        <v>0</v>
      </c>
      <c r="BG169" s="305">
        <f t="shared" si="671"/>
        <v>0</v>
      </c>
      <c r="BH169" s="306">
        <f t="shared" si="672"/>
        <v>3720000</v>
      </c>
      <c r="BI169" s="307">
        <f t="shared" si="673"/>
        <v>0</v>
      </c>
      <c r="BJ169" s="281">
        <f t="shared" si="674"/>
        <v>1</v>
      </c>
      <c r="BK169" s="479"/>
      <c r="BL169" s="308"/>
      <c r="BM169" s="309"/>
      <c r="BN169" s="308"/>
      <c r="BO169" s="442"/>
      <c r="BP169" s="308"/>
      <c r="BQ169" s="308"/>
      <c r="BR169" s="308"/>
      <c r="BS169" s="442"/>
      <c r="BT169" s="308"/>
      <c r="BU169" s="308"/>
      <c r="BV169" s="308"/>
      <c r="BW169" s="442"/>
      <c r="BX169" s="308"/>
      <c r="BY169" s="308"/>
      <c r="BZ169" s="308"/>
      <c r="CA169" s="442"/>
      <c r="CB169" s="308"/>
      <c r="CC169" s="308"/>
      <c r="CD169" s="308"/>
      <c r="CE169" s="442"/>
      <c r="CF169" s="308"/>
      <c r="CG169" s="308"/>
      <c r="CH169" s="308"/>
      <c r="CI169" s="442"/>
      <c r="CJ169" s="308"/>
      <c r="CK169" s="308"/>
      <c r="CL169" s="308"/>
      <c r="CM169" s="442"/>
      <c r="CN169" s="308"/>
      <c r="CO169" s="308"/>
      <c r="CP169" s="308"/>
      <c r="CQ169" s="442"/>
      <c r="CR169" s="308"/>
      <c r="CS169" s="308"/>
      <c r="CT169" s="308"/>
      <c r="CU169" s="309"/>
      <c r="CV169" s="309"/>
      <c r="CW169" s="309"/>
      <c r="CX169" s="309"/>
      <c r="CY169" s="309"/>
      <c r="CZ169" s="309"/>
      <c r="DA169" s="309"/>
      <c r="DB169" s="309"/>
      <c r="DC169" s="309"/>
      <c r="DD169" s="309"/>
      <c r="DE169" s="309"/>
    </row>
    <row r="170" spans="1:110" s="310" customFormat="1" ht="24.75" customHeight="1" x14ac:dyDescent="0.2">
      <c r="A170" s="298"/>
      <c r="B170" s="522" t="s">
        <v>260</v>
      </c>
      <c r="C170" s="521" t="s">
        <v>162</v>
      </c>
      <c r="D170" s="160">
        <v>3</v>
      </c>
      <c r="E170" s="160">
        <v>3</v>
      </c>
      <c r="F170" s="255"/>
      <c r="G170" s="420"/>
      <c r="H170" s="301"/>
      <c r="I170" s="301"/>
      <c r="J170" s="301"/>
      <c r="K170" s="301"/>
      <c r="L170" s="301"/>
      <c r="M170" s="301"/>
      <c r="N170" s="301"/>
      <c r="O170" s="301"/>
      <c r="P170" s="301"/>
      <c r="Q170" s="526">
        <f t="shared" si="644"/>
        <v>3</v>
      </c>
      <c r="R170" s="159" t="s">
        <v>14</v>
      </c>
      <c r="S170" s="164">
        <v>130000</v>
      </c>
      <c r="T170" s="164">
        <v>130000</v>
      </c>
      <c r="U170" s="258"/>
      <c r="V170" s="258"/>
      <c r="W170" s="258"/>
      <c r="X170" s="460"/>
      <c r="Y170" s="460"/>
      <c r="Z170" s="460"/>
      <c r="AA170" s="460"/>
      <c r="AB170" s="460"/>
      <c r="AC170" s="460"/>
      <c r="AD170" s="460"/>
      <c r="AE170" s="460"/>
      <c r="AF170" s="275">
        <f t="shared" si="675"/>
        <v>390000</v>
      </c>
      <c r="AG170" s="424">
        <f t="shared" si="645"/>
        <v>390000</v>
      </c>
      <c r="AH170" s="424">
        <f t="shared" si="646"/>
        <v>0</v>
      </c>
      <c r="AI170" s="424">
        <f t="shared" si="647"/>
        <v>0</v>
      </c>
      <c r="AJ170" s="424">
        <f t="shared" si="648"/>
        <v>0</v>
      </c>
      <c r="AK170" s="424">
        <f t="shared" si="649"/>
        <v>0</v>
      </c>
      <c r="AL170" s="424">
        <f t="shared" si="650"/>
        <v>0</v>
      </c>
      <c r="AM170" s="424">
        <f t="shared" si="651"/>
        <v>0</v>
      </c>
      <c r="AN170" s="424">
        <f t="shared" si="652"/>
        <v>0</v>
      </c>
      <c r="AO170" s="424">
        <f t="shared" si="653"/>
        <v>0</v>
      </c>
      <c r="AP170" s="424">
        <f t="shared" si="654"/>
        <v>0</v>
      </c>
      <c r="AQ170" s="424">
        <f t="shared" si="655"/>
        <v>0</v>
      </c>
      <c r="AR170" s="424">
        <f t="shared" si="656"/>
        <v>0</v>
      </c>
      <c r="AS170" s="425">
        <f t="shared" si="657"/>
        <v>390000</v>
      </c>
      <c r="AT170" s="424"/>
      <c r="AU170" s="424">
        <f t="shared" si="659"/>
        <v>0</v>
      </c>
      <c r="AV170" s="424">
        <f t="shared" si="660"/>
        <v>0</v>
      </c>
      <c r="AW170" s="424">
        <f t="shared" si="661"/>
        <v>0</v>
      </c>
      <c r="AX170" s="424">
        <f t="shared" si="662"/>
        <v>0</v>
      </c>
      <c r="AY170" s="424">
        <f t="shared" si="663"/>
        <v>0</v>
      </c>
      <c r="AZ170" s="424">
        <f t="shared" si="664"/>
        <v>0</v>
      </c>
      <c r="BA170" s="424">
        <f t="shared" si="665"/>
        <v>0</v>
      </c>
      <c r="BB170" s="424">
        <f t="shared" si="666"/>
        <v>0</v>
      </c>
      <c r="BC170" s="424">
        <f t="shared" si="667"/>
        <v>0</v>
      </c>
      <c r="BD170" s="424">
        <f t="shared" si="668"/>
        <v>0</v>
      </c>
      <c r="BE170" s="424">
        <f t="shared" si="669"/>
        <v>0</v>
      </c>
      <c r="BF170" s="350">
        <f t="shared" si="670"/>
        <v>0</v>
      </c>
      <c r="BG170" s="305">
        <f t="shared" si="671"/>
        <v>0</v>
      </c>
      <c r="BH170" s="306">
        <f t="shared" si="672"/>
        <v>390000</v>
      </c>
      <c r="BI170" s="307">
        <f t="shared" si="673"/>
        <v>0</v>
      </c>
      <c r="BJ170" s="281">
        <f t="shared" si="674"/>
        <v>1</v>
      </c>
      <c r="BK170" s="479"/>
      <c r="BL170" s="308"/>
      <c r="BM170" s="309"/>
      <c r="BN170" s="308"/>
      <c r="BO170" s="442"/>
      <c r="BP170" s="308"/>
      <c r="BQ170" s="308"/>
      <c r="BR170" s="308"/>
      <c r="BS170" s="442"/>
      <c r="BT170" s="308"/>
      <c r="BU170" s="308"/>
      <c r="BV170" s="308"/>
      <c r="BW170" s="442"/>
      <c r="BX170" s="308"/>
      <c r="BY170" s="308"/>
      <c r="BZ170" s="308"/>
      <c r="CA170" s="442"/>
      <c r="CB170" s="308"/>
      <c r="CC170" s="308"/>
      <c r="CD170" s="308"/>
      <c r="CE170" s="442"/>
      <c r="CF170" s="308"/>
      <c r="CG170" s="308"/>
      <c r="CH170" s="308"/>
      <c r="CI170" s="442"/>
      <c r="CJ170" s="308"/>
      <c r="CK170" s="308"/>
      <c r="CL170" s="308"/>
      <c r="CM170" s="442"/>
      <c r="CN170" s="308"/>
      <c r="CO170" s="308"/>
      <c r="CP170" s="308"/>
      <c r="CQ170" s="442"/>
      <c r="CR170" s="308"/>
      <c r="CS170" s="308"/>
      <c r="CT170" s="308"/>
      <c r="CU170" s="309"/>
      <c r="CV170" s="309"/>
      <c r="CW170" s="309"/>
      <c r="CX170" s="309"/>
      <c r="CY170" s="309"/>
      <c r="CZ170" s="309"/>
      <c r="DA170" s="309"/>
      <c r="DB170" s="309"/>
      <c r="DC170" s="309"/>
      <c r="DD170" s="309"/>
      <c r="DE170" s="309"/>
    </row>
    <row r="171" spans="1:110" s="310" customFormat="1" ht="24.75" customHeight="1" x14ac:dyDescent="0.2">
      <c r="A171" s="298"/>
      <c r="B171" s="522" t="s">
        <v>261</v>
      </c>
      <c r="C171" s="521" t="s">
        <v>162</v>
      </c>
      <c r="D171" s="160">
        <v>6</v>
      </c>
      <c r="E171" s="160">
        <v>6</v>
      </c>
      <c r="F171" s="255"/>
      <c r="G171" s="420"/>
      <c r="H171" s="301"/>
      <c r="I171" s="301"/>
      <c r="J171" s="301"/>
      <c r="K171" s="301"/>
      <c r="L171" s="301"/>
      <c r="M171" s="301"/>
      <c r="N171" s="301"/>
      <c r="O171" s="301"/>
      <c r="P171" s="301"/>
      <c r="Q171" s="526">
        <f t="shared" si="644"/>
        <v>6</v>
      </c>
      <c r="R171" s="159" t="s">
        <v>264</v>
      </c>
      <c r="S171" s="164">
        <v>342000</v>
      </c>
      <c r="T171" s="164">
        <v>250000</v>
      </c>
      <c r="U171" s="258"/>
      <c r="V171" s="258"/>
      <c r="W171" s="258"/>
      <c r="X171" s="460"/>
      <c r="Y171" s="460"/>
      <c r="Z171" s="460"/>
      <c r="AA171" s="460"/>
      <c r="AB171" s="460"/>
      <c r="AC171" s="460"/>
      <c r="AD171" s="460"/>
      <c r="AE171" s="460"/>
      <c r="AF171" s="275">
        <f t="shared" si="675"/>
        <v>2052000</v>
      </c>
      <c r="AG171" s="424">
        <f t="shared" si="645"/>
        <v>1500000</v>
      </c>
      <c r="AH171" s="424">
        <f t="shared" si="646"/>
        <v>0</v>
      </c>
      <c r="AI171" s="424">
        <f t="shared" si="647"/>
        <v>0</v>
      </c>
      <c r="AJ171" s="424">
        <f t="shared" si="648"/>
        <v>0</v>
      </c>
      <c r="AK171" s="424">
        <f t="shared" si="649"/>
        <v>0</v>
      </c>
      <c r="AL171" s="424">
        <f t="shared" si="650"/>
        <v>0</v>
      </c>
      <c r="AM171" s="424">
        <f t="shared" si="651"/>
        <v>0</v>
      </c>
      <c r="AN171" s="424">
        <f t="shared" si="652"/>
        <v>0</v>
      </c>
      <c r="AO171" s="424">
        <f t="shared" si="653"/>
        <v>0</v>
      </c>
      <c r="AP171" s="424">
        <f t="shared" si="654"/>
        <v>0</v>
      </c>
      <c r="AQ171" s="424">
        <f t="shared" si="655"/>
        <v>0</v>
      </c>
      <c r="AR171" s="424">
        <f t="shared" si="656"/>
        <v>0</v>
      </c>
      <c r="AS171" s="425">
        <f t="shared" si="657"/>
        <v>1500000</v>
      </c>
      <c r="AT171" s="424">
        <f t="shared" si="658"/>
        <v>210000.00000000003</v>
      </c>
      <c r="AU171" s="424">
        <f t="shared" si="659"/>
        <v>0</v>
      </c>
      <c r="AV171" s="424">
        <f t="shared" si="660"/>
        <v>0</v>
      </c>
      <c r="AW171" s="424">
        <f t="shared" si="661"/>
        <v>0</v>
      </c>
      <c r="AX171" s="424">
        <f t="shared" si="662"/>
        <v>0</v>
      </c>
      <c r="AY171" s="424">
        <f t="shared" si="663"/>
        <v>0</v>
      </c>
      <c r="AZ171" s="424">
        <f t="shared" si="664"/>
        <v>0</v>
      </c>
      <c r="BA171" s="424">
        <f t="shared" si="665"/>
        <v>0</v>
      </c>
      <c r="BB171" s="424">
        <f t="shared" si="666"/>
        <v>0</v>
      </c>
      <c r="BC171" s="424">
        <f t="shared" si="667"/>
        <v>0</v>
      </c>
      <c r="BD171" s="424">
        <f t="shared" si="668"/>
        <v>0</v>
      </c>
      <c r="BE171" s="424">
        <f t="shared" si="669"/>
        <v>0</v>
      </c>
      <c r="BF171" s="350">
        <f t="shared" si="670"/>
        <v>210000.00000000003</v>
      </c>
      <c r="BG171" s="305">
        <f t="shared" si="671"/>
        <v>342000</v>
      </c>
      <c r="BH171" s="306">
        <f t="shared" si="672"/>
        <v>2052000</v>
      </c>
      <c r="BI171" s="307">
        <f t="shared" si="673"/>
        <v>342000</v>
      </c>
      <c r="BJ171" s="281">
        <f>SUM(Q171/D171)</f>
        <v>1</v>
      </c>
      <c r="BK171" s="479"/>
      <c r="BL171" s="308"/>
      <c r="BM171" s="309"/>
      <c r="BN171" s="308"/>
      <c r="BO171" s="442"/>
      <c r="BP171" s="308"/>
      <c r="BQ171" s="308"/>
      <c r="BR171" s="308"/>
      <c r="BS171" s="442"/>
      <c r="BT171" s="308"/>
      <c r="BU171" s="308"/>
      <c r="BV171" s="308"/>
      <c r="BW171" s="442"/>
      <c r="BX171" s="308"/>
      <c r="BY171" s="308"/>
      <c r="BZ171" s="308"/>
      <c r="CA171" s="442"/>
      <c r="CB171" s="308"/>
      <c r="CC171" s="308"/>
      <c r="CD171" s="308"/>
      <c r="CE171" s="442"/>
      <c r="CF171" s="308"/>
      <c r="CG171" s="308"/>
      <c r="CH171" s="308"/>
      <c r="CI171" s="442"/>
      <c r="CJ171" s="308"/>
      <c r="CK171" s="308"/>
      <c r="CL171" s="308"/>
      <c r="CM171" s="442"/>
      <c r="CN171" s="308"/>
      <c r="CO171" s="308"/>
      <c r="CP171" s="308"/>
      <c r="CQ171" s="442"/>
      <c r="CR171" s="308"/>
      <c r="CS171" s="308"/>
      <c r="CT171" s="308"/>
      <c r="CU171" s="309"/>
      <c r="CV171" s="309"/>
      <c r="CW171" s="309"/>
      <c r="CX171" s="309"/>
      <c r="CY171" s="309"/>
      <c r="CZ171" s="309"/>
      <c r="DA171" s="309"/>
      <c r="DB171" s="309"/>
      <c r="DC171" s="309"/>
      <c r="DD171" s="309"/>
      <c r="DE171" s="309"/>
    </row>
    <row r="172" spans="1:110" s="310" customFormat="1" ht="24.75" customHeight="1" x14ac:dyDescent="0.2">
      <c r="A172" s="298"/>
      <c r="B172" s="522" t="s">
        <v>262</v>
      </c>
      <c r="C172" s="521" t="s">
        <v>162</v>
      </c>
      <c r="D172" s="160">
        <v>1</v>
      </c>
      <c r="E172" s="160">
        <v>1</v>
      </c>
      <c r="F172" s="255"/>
      <c r="G172" s="420"/>
      <c r="H172" s="301"/>
      <c r="I172" s="301"/>
      <c r="J172" s="301"/>
      <c r="K172" s="301"/>
      <c r="L172" s="301"/>
      <c r="M172" s="301"/>
      <c r="N172" s="301"/>
      <c r="O172" s="301"/>
      <c r="P172" s="301"/>
      <c r="Q172" s="526">
        <f t="shared" si="644"/>
        <v>1</v>
      </c>
      <c r="R172" s="159" t="s">
        <v>18</v>
      </c>
      <c r="S172" s="164">
        <v>150000</v>
      </c>
      <c r="T172" s="258">
        <v>120000</v>
      </c>
      <c r="U172" s="258"/>
      <c r="V172" s="258"/>
      <c r="W172" s="258"/>
      <c r="X172" s="460"/>
      <c r="Y172" s="460"/>
      <c r="Z172" s="460"/>
      <c r="AA172" s="460"/>
      <c r="AB172" s="460"/>
      <c r="AC172" s="460"/>
      <c r="AD172" s="460"/>
      <c r="AE172" s="460"/>
      <c r="AF172" s="275">
        <f t="shared" si="675"/>
        <v>150000</v>
      </c>
      <c r="AG172" s="424">
        <f t="shared" si="645"/>
        <v>120000</v>
      </c>
      <c r="AH172" s="424">
        <f t="shared" si="646"/>
        <v>0</v>
      </c>
      <c r="AI172" s="424">
        <f t="shared" si="647"/>
        <v>0</v>
      </c>
      <c r="AJ172" s="424">
        <f t="shared" si="648"/>
        <v>0</v>
      </c>
      <c r="AK172" s="424">
        <f t="shared" si="649"/>
        <v>0</v>
      </c>
      <c r="AL172" s="424">
        <f t="shared" si="650"/>
        <v>0</v>
      </c>
      <c r="AM172" s="424">
        <f t="shared" si="651"/>
        <v>0</v>
      </c>
      <c r="AN172" s="424">
        <f t="shared" si="652"/>
        <v>0</v>
      </c>
      <c r="AO172" s="424">
        <f t="shared" si="653"/>
        <v>0</v>
      </c>
      <c r="AP172" s="424">
        <f t="shared" si="654"/>
        <v>0</v>
      </c>
      <c r="AQ172" s="424">
        <f t="shared" si="655"/>
        <v>0</v>
      </c>
      <c r="AR172" s="424">
        <f t="shared" si="656"/>
        <v>0</v>
      </c>
      <c r="AS172" s="425">
        <f t="shared" si="657"/>
        <v>120000</v>
      </c>
      <c r="AT172" s="424">
        <f>SUM(AG172*4%)</f>
        <v>4800</v>
      </c>
      <c r="AU172" s="424">
        <f t="shared" si="659"/>
        <v>0</v>
      </c>
      <c r="AV172" s="424">
        <f t="shared" si="660"/>
        <v>0</v>
      </c>
      <c r="AW172" s="424">
        <f t="shared" si="661"/>
        <v>0</v>
      </c>
      <c r="AX172" s="424">
        <f t="shared" si="662"/>
        <v>0</v>
      </c>
      <c r="AY172" s="424">
        <f t="shared" si="663"/>
        <v>0</v>
      </c>
      <c r="AZ172" s="424">
        <f t="shared" si="664"/>
        <v>0</v>
      </c>
      <c r="BA172" s="424">
        <f t="shared" si="665"/>
        <v>0</v>
      </c>
      <c r="BB172" s="424">
        <f t="shared" si="666"/>
        <v>0</v>
      </c>
      <c r="BC172" s="424">
        <f t="shared" si="667"/>
        <v>0</v>
      </c>
      <c r="BD172" s="424">
        <f t="shared" si="668"/>
        <v>0</v>
      </c>
      <c r="BE172" s="424">
        <f t="shared" si="669"/>
        <v>0</v>
      </c>
      <c r="BF172" s="350">
        <f t="shared" si="670"/>
        <v>4800</v>
      </c>
      <c r="BG172" s="305">
        <f t="shared" si="671"/>
        <v>25200</v>
      </c>
      <c r="BH172" s="306">
        <f t="shared" si="672"/>
        <v>150000</v>
      </c>
      <c r="BI172" s="307">
        <f t="shared" si="673"/>
        <v>25200</v>
      </c>
      <c r="BJ172" s="281">
        <f t="shared" si="674"/>
        <v>1</v>
      </c>
      <c r="BK172" s="479"/>
      <c r="BL172" s="308"/>
      <c r="BM172" s="309"/>
      <c r="BN172" s="308"/>
      <c r="BO172" s="442"/>
      <c r="BP172" s="308"/>
      <c r="BQ172" s="308"/>
      <c r="BR172" s="308"/>
      <c r="BS172" s="442"/>
      <c r="BT172" s="308"/>
      <c r="BU172" s="308"/>
      <c r="BV172" s="308"/>
      <c r="BW172" s="442"/>
      <c r="BX172" s="308"/>
      <c r="BY172" s="308"/>
      <c r="BZ172" s="308"/>
      <c r="CA172" s="442"/>
      <c r="CB172" s="308"/>
      <c r="CC172" s="308"/>
      <c r="CD172" s="308"/>
      <c r="CE172" s="442"/>
      <c r="CF172" s="308"/>
      <c r="CG172" s="308"/>
      <c r="CH172" s="308"/>
      <c r="CI172" s="442"/>
      <c r="CJ172" s="308"/>
      <c r="CK172" s="308"/>
      <c r="CL172" s="308"/>
      <c r="CM172" s="442"/>
      <c r="CN172" s="308"/>
      <c r="CO172" s="308"/>
      <c r="CP172" s="308"/>
      <c r="CQ172" s="442"/>
      <c r="CR172" s="308"/>
      <c r="CS172" s="308"/>
      <c r="CT172" s="308"/>
      <c r="CU172" s="309"/>
      <c r="CV172" s="309"/>
      <c r="CW172" s="309"/>
      <c r="CX172" s="309"/>
      <c r="CY172" s="309"/>
      <c r="CZ172" s="309"/>
      <c r="DA172" s="309"/>
      <c r="DB172" s="309"/>
      <c r="DC172" s="309"/>
      <c r="DD172" s="309"/>
      <c r="DE172" s="309"/>
    </row>
    <row r="173" spans="1:110" s="310" customFormat="1" ht="24.75" customHeight="1" x14ac:dyDescent="0.2">
      <c r="A173" s="298"/>
      <c r="B173" s="522" t="s">
        <v>15</v>
      </c>
      <c r="C173" s="521" t="s">
        <v>162</v>
      </c>
      <c r="D173" s="160">
        <v>1</v>
      </c>
      <c r="E173" s="160">
        <v>1</v>
      </c>
      <c r="F173" s="255"/>
      <c r="G173" s="420"/>
      <c r="H173" s="301"/>
      <c r="I173" s="301"/>
      <c r="J173" s="301"/>
      <c r="K173" s="301"/>
      <c r="L173" s="301"/>
      <c r="M173" s="301"/>
      <c r="N173" s="301"/>
      <c r="O173" s="301"/>
      <c r="P173" s="301"/>
      <c r="Q173" s="526">
        <f t="shared" si="644"/>
        <v>1</v>
      </c>
      <c r="R173" s="159" t="s">
        <v>18</v>
      </c>
      <c r="S173" s="164">
        <v>550000</v>
      </c>
      <c r="T173" s="258">
        <v>450000</v>
      </c>
      <c r="U173" s="258"/>
      <c r="V173" s="258"/>
      <c r="W173" s="258"/>
      <c r="X173" s="460"/>
      <c r="Y173" s="460"/>
      <c r="Z173" s="460"/>
      <c r="AA173" s="460"/>
      <c r="AB173" s="460"/>
      <c r="AC173" s="460"/>
      <c r="AD173" s="460"/>
      <c r="AE173" s="460"/>
      <c r="AF173" s="275">
        <f t="shared" si="675"/>
        <v>550000</v>
      </c>
      <c r="AG173" s="424">
        <v>450000</v>
      </c>
      <c r="AH173" s="424">
        <f t="shared" si="646"/>
        <v>0</v>
      </c>
      <c r="AI173" s="424">
        <f t="shared" si="647"/>
        <v>0</v>
      </c>
      <c r="AJ173" s="424">
        <f t="shared" si="648"/>
        <v>0</v>
      </c>
      <c r="AK173" s="424">
        <f t="shared" si="649"/>
        <v>0</v>
      </c>
      <c r="AL173" s="424">
        <f t="shared" si="650"/>
        <v>0</v>
      </c>
      <c r="AM173" s="424">
        <f t="shared" si="651"/>
        <v>0</v>
      </c>
      <c r="AN173" s="424">
        <f t="shared" si="652"/>
        <v>0</v>
      </c>
      <c r="AO173" s="424">
        <f t="shared" si="653"/>
        <v>0</v>
      </c>
      <c r="AP173" s="424">
        <f t="shared" si="654"/>
        <v>0</v>
      </c>
      <c r="AQ173" s="424">
        <f t="shared" si="655"/>
        <v>0</v>
      </c>
      <c r="AR173" s="424">
        <f t="shared" si="656"/>
        <v>0</v>
      </c>
      <c r="AS173" s="425">
        <f t="shared" si="657"/>
        <v>450000</v>
      </c>
      <c r="AT173" s="424">
        <f>SUM(AG173*4%)</f>
        <v>18000</v>
      </c>
      <c r="AU173" s="424">
        <f t="shared" si="659"/>
        <v>0</v>
      </c>
      <c r="AV173" s="424">
        <f t="shared" si="660"/>
        <v>0</v>
      </c>
      <c r="AW173" s="424">
        <f t="shared" si="661"/>
        <v>0</v>
      </c>
      <c r="AX173" s="424">
        <f t="shared" si="662"/>
        <v>0</v>
      </c>
      <c r="AY173" s="424">
        <f t="shared" si="663"/>
        <v>0</v>
      </c>
      <c r="AZ173" s="424">
        <f t="shared" si="664"/>
        <v>0</v>
      </c>
      <c r="BA173" s="424">
        <f t="shared" si="665"/>
        <v>0</v>
      </c>
      <c r="BB173" s="424">
        <f t="shared" si="666"/>
        <v>0</v>
      </c>
      <c r="BC173" s="424">
        <f t="shared" si="667"/>
        <v>0</v>
      </c>
      <c r="BD173" s="424">
        <f t="shared" si="668"/>
        <v>0</v>
      </c>
      <c r="BE173" s="424">
        <f t="shared" si="669"/>
        <v>0</v>
      </c>
      <c r="BF173" s="350">
        <f t="shared" si="670"/>
        <v>18000</v>
      </c>
      <c r="BG173" s="305">
        <f t="shared" si="671"/>
        <v>82000</v>
      </c>
      <c r="BH173" s="306">
        <f t="shared" si="672"/>
        <v>550000</v>
      </c>
      <c r="BI173" s="307">
        <f t="shared" si="673"/>
        <v>82000</v>
      </c>
      <c r="BJ173" s="281">
        <f t="shared" si="674"/>
        <v>1</v>
      </c>
      <c r="BK173" s="479"/>
      <c r="BL173" s="308"/>
      <c r="BM173" s="309"/>
      <c r="BN173" s="308"/>
      <c r="BO173" s="442"/>
      <c r="BP173" s="308"/>
      <c r="BQ173" s="308"/>
      <c r="BR173" s="308"/>
      <c r="BS173" s="442"/>
      <c r="BT173" s="308"/>
      <c r="BU173" s="308"/>
      <c r="BV173" s="308"/>
      <c r="BW173" s="442"/>
      <c r="BX173" s="308"/>
      <c r="BY173" s="308"/>
      <c r="BZ173" s="308"/>
      <c r="CA173" s="442"/>
      <c r="CB173" s="308"/>
      <c r="CC173" s="308"/>
      <c r="CD173" s="308"/>
      <c r="CE173" s="442"/>
      <c r="CF173" s="308"/>
      <c r="CG173" s="308"/>
      <c r="CH173" s="308"/>
      <c r="CI173" s="442"/>
      <c r="CJ173" s="308"/>
      <c r="CK173" s="308"/>
      <c r="CL173" s="308"/>
      <c r="CM173" s="442"/>
      <c r="CN173" s="308"/>
      <c r="CO173" s="308"/>
      <c r="CP173" s="308"/>
      <c r="CQ173" s="442"/>
      <c r="CR173" s="308"/>
      <c r="CS173" s="308"/>
      <c r="CT173" s="308"/>
      <c r="CU173" s="309"/>
      <c r="CV173" s="309"/>
      <c r="CW173" s="309"/>
      <c r="CX173" s="309"/>
      <c r="CY173" s="309"/>
      <c r="CZ173" s="309"/>
      <c r="DA173" s="309"/>
      <c r="DB173" s="309"/>
      <c r="DC173" s="309"/>
      <c r="DD173" s="309"/>
      <c r="DE173" s="309"/>
    </row>
    <row r="174" spans="1:110" s="310" customFormat="1" ht="24.75" customHeight="1" thickBot="1" x14ac:dyDescent="0.25">
      <c r="A174" s="298"/>
      <c r="B174" s="519"/>
      <c r="C174" s="521"/>
      <c r="D174" s="255"/>
      <c r="E174" s="255"/>
      <c r="F174" s="255"/>
      <c r="G174" s="420"/>
      <c r="H174" s="301"/>
      <c r="I174" s="488"/>
      <c r="J174" s="488"/>
      <c r="K174" s="301"/>
      <c r="L174" s="301"/>
      <c r="M174" s="301"/>
      <c r="N174" s="301"/>
      <c r="O174" s="301"/>
      <c r="P174" s="301"/>
      <c r="Q174" s="526">
        <f t="shared" si="644"/>
        <v>0</v>
      </c>
      <c r="R174" s="159"/>
      <c r="S174" s="258"/>
      <c r="T174" s="258"/>
      <c r="U174" s="258"/>
      <c r="V174" s="258"/>
      <c r="W174" s="258"/>
      <c r="X174" s="303"/>
      <c r="Y174" s="303"/>
      <c r="Z174" s="303"/>
      <c r="AA174" s="303"/>
      <c r="AB174" s="303"/>
      <c r="AC174" s="303"/>
      <c r="AD174" s="303"/>
      <c r="AE174" s="303"/>
      <c r="AF174" s="275">
        <f t="shared" si="675"/>
        <v>0</v>
      </c>
      <c r="AG174" s="276">
        <f t="shared" si="645"/>
        <v>0</v>
      </c>
      <c r="AH174" s="276">
        <f t="shared" si="646"/>
        <v>0</v>
      </c>
      <c r="AI174" s="276">
        <f t="shared" si="647"/>
        <v>0</v>
      </c>
      <c r="AJ174" s="276">
        <f t="shared" si="648"/>
        <v>0</v>
      </c>
      <c r="AK174" s="424">
        <f t="shared" si="649"/>
        <v>0</v>
      </c>
      <c r="AL174" s="276">
        <f t="shared" si="650"/>
        <v>0</v>
      </c>
      <c r="AM174" s="276">
        <f t="shared" si="651"/>
        <v>0</v>
      </c>
      <c r="AN174" s="276">
        <f t="shared" si="652"/>
        <v>0</v>
      </c>
      <c r="AO174" s="276">
        <f t="shared" si="653"/>
        <v>0</v>
      </c>
      <c r="AP174" s="276">
        <f t="shared" si="654"/>
        <v>0</v>
      </c>
      <c r="AQ174" s="276">
        <f t="shared" si="655"/>
        <v>0</v>
      </c>
      <c r="AR174" s="276">
        <f t="shared" si="656"/>
        <v>0</v>
      </c>
      <c r="AS174" s="277">
        <f t="shared" si="657"/>
        <v>0</v>
      </c>
      <c r="AT174" s="424">
        <f t="shared" si="658"/>
        <v>0</v>
      </c>
      <c r="AU174" s="424">
        <f t="shared" si="659"/>
        <v>0</v>
      </c>
      <c r="AV174" s="424">
        <f t="shared" si="660"/>
        <v>0</v>
      </c>
      <c r="AW174" s="424">
        <f t="shared" si="661"/>
        <v>0</v>
      </c>
      <c r="AX174" s="424">
        <f t="shared" si="662"/>
        <v>0</v>
      </c>
      <c r="AY174" s="424">
        <f t="shared" si="663"/>
        <v>0</v>
      </c>
      <c r="AZ174" s="424">
        <f t="shared" si="664"/>
        <v>0</v>
      </c>
      <c r="BA174" s="424">
        <f t="shared" si="665"/>
        <v>0</v>
      </c>
      <c r="BB174" s="424">
        <f t="shared" si="666"/>
        <v>0</v>
      </c>
      <c r="BC174" s="424">
        <f t="shared" si="667"/>
        <v>0</v>
      </c>
      <c r="BD174" s="424">
        <f t="shared" si="668"/>
        <v>0</v>
      </c>
      <c r="BE174" s="424">
        <f t="shared" si="669"/>
        <v>0</v>
      </c>
      <c r="BF174" s="304">
        <f t="shared" si="670"/>
        <v>0</v>
      </c>
      <c r="BG174" s="305">
        <f t="shared" si="671"/>
        <v>0</v>
      </c>
      <c r="BH174" s="306">
        <f t="shared" si="672"/>
        <v>0</v>
      </c>
      <c r="BI174" s="307">
        <f t="shared" si="673"/>
        <v>0</v>
      </c>
      <c r="BJ174" s="281"/>
      <c r="BK174" s="479"/>
      <c r="BL174" s="308"/>
      <c r="BM174" s="309"/>
      <c r="BN174" s="308"/>
      <c r="BO174" s="442"/>
      <c r="BP174" s="308"/>
      <c r="BQ174" s="308"/>
      <c r="BR174" s="308"/>
      <c r="BS174" s="442"/>
      <c r="BT174" s="308"/>
      <c r="BU174" s="308"/>
      <c r="BV174" s="308"/>
      <c r="BW174" s="442"/>
      <c r="BX174" s="308"/>
      <c r="BY174" s="308"/>
      <c r="BZ174" s="308"/>
      <c r="CA174" s="442"/>
      <c r="CB174" s="308"/>
      <c r="CC174" s="308"/>
      <c r="CD174" s="308"/>
      <c r="CE174" s="442"/>
      <c r="CF174" s="308"/>
      <c r="CG174" s="308"/>
      <c r="CH174" s="308"/>
      <c r="CI174" s="442"/>
      <c r="CJ174" s="308"/>
      <c r="CK174" s="308"/>
      <c r="CL174" s="308"/>
      <c r="CM174" s="442"/>
      <c r="CN174" s="308"/>
      <c r="CO174" s="308"/>
      <c r="CP174" s="308"/>
      <c r="CQ174" s="442"/>
      <c r="CR174" s="308"/>
      <c r="CS174" s="308"/>
      <c r="CT174" s="308"/>
      <c r="CU174" s="309"/>
      <c r="CV174" s="309"/>
      <c r="CW174" s="309"/>
      <c r="CX174" s="309"/>
      <c r="CY174" s="309"/>
      <c r="CZ174" s="309"/>
      <c r="DA174" s="309"/>
      <c r="DB174" s="309"/>
      <c r="DC174" s="309"/>
      <c r="DD174" s="309"/>
      <c r="DE174" s="309"/>
    </row>
    <row r="175" spans="1:110" s="286" customFormat="1" ht="24.75" customHeight="1" thickBot="1" x14ac:dyDescent="0.25">
      <c r="A175" s="314"/>
      <c r="B175" s="315" t="s">
        <v>5</v>
      </c>
      <c r="C175" s="315"/>
      <c r="D175" s="316"/>
      <c r="E175" s="317"/>
      <c r="F175" s="317"/>
      <c r="G175" s="421"/>
      <c r="H175" s="317"/>
      <c r="I175" s="489"/>
      <c r="J175" s="489"/>
      <c r="K175" s="317"/>
      <c r="L175" s="317"/>
      <c r="M175" s="317"/>
      <c r="N175" s="317"/>
      <c r="O175" s="317"/>
      <c r="P175" s="317"/>
      <c r="Q175" s="318"/>
      <c r="R175" s="319"/>
      <c r="S175" s="320"/>
      <c r="T175" s="321"/>
      <c r="U175" s="321"/>
      <c r="V175" s="321"/>
      <c r="W175" s="321"/>
      <c r="X175" s="321"/>
      <c r="Y175" s="321"/>
      <c r="Z175" s="321"/>
      <c r="AA175" s="321"/>
      <c r="AB175" s="321"/>
      <c r="AC175" s="321"/>
      <c r="AD175" s="321"/>
      <c r="AE175" s="321"/>
      <c r="AF175" s="322">
        <f>SUM(AF162:AF174)</f>
        <v>37436690</v>
      </c>
      <c r="AG175" s="322">
        <f>SUM(AG162:AG174)</f>
        <v>32446000</v>
      </c>
      <c r="AH175" s="322">
        <f t="shared" ref="AH175:AS175" si="676">SUM(AH162:AH174)</f>
        <v>0</v>
      </c>
      <c r="AI175" s="322">
        <f t="shared" si="676"/>
        <v>0</v>
      </c>
      <c r="AJ175" s="322">
        <f t="shared" si="676"/>
        <v>0</v>
      </c>
      <c r="AK175" s="322">
        <f t="shared" si="676"/>
        <v>0</v>
      </c>
      <c r="AL175" s="322">
        <f t="shared" si="676"/>
        <v>0</v>
      </c>
      <c r="AM175" s="322">
        <f t="shared" si="676"/>
        <v>0</v>
      </c>
      <c r="AN175" s="322">
        <f t="shared" si="676"/>
        <v>0</v>
      </c>
      <c r="AO175" s="322">
        <f t="shared" si="676"/>
        <v>0</v>
      </c>
      <c r="AP175" s="322">
        <f t="shared" si="676"/>
        <v>0</v>
      </c>
      <c r="AQ175" s="322">
        <f t="shared" si="676"/>
        <v>0</v>
      </c>
      <c r="AR175" s="322">
        <f t="shared" si="676"/>
        <v>0</v>
      </c>
      <c r="AS175" s="322">
        <f t="shared" si="676"/>
        <v>32446000</v>
      </c>
      <c r="AT175" s="322">
        <f>SUM(AT162:AT174)</f>
        <v>2496040</v>
      </c>
      <c r="AU175" s="322">
        <f t="shared" ref="AU175:BF175" si="677">SUM(AU162:AU174)</f>
        <v>0</v>
      </c>
      <c r="AV175" s="322">
        <f t="shared" si="677"/>
        <v>0</v>
      </c>
      <c r="AW175" s="322">
        <f t="shared" si="677"/>
        <v>0</v>
      </c>
      <c r="AX175" s="322">
        <f t="shared" si="677"/>
        <v>0</v>
      </c>
      <c r="AY175" s="322">
        <f t="shared" si="677"/>
        <v>0</v>
      </c>
      <c r="AZ175" s="322">
        <f t="shared" si="677"/>
        <v>0</v>
      </c>
      <c r="BA175" s="322">
        <f t="shared" si="677"/>
        <v>0</v>
      </c>
      <c r="BB175" s="322">
        <f t="shared" si="677"/>
        <v>0</v>
      </c>
      <c r="BC175" s="322">
        <f t="shared" si="677"/>
        <v>0</v>
      </c>
      <c r="BD175" s="322">
        <f t="shared" si="677"/>
        <v>0</v>
      </c>
      <c r="BE175" s="322">
        <f t="shared" si="677"/>
        <v>0</v>
      </c>
      <c r="BF175" s="322">
        <f t="shared" si="677"/>
        <v>2496040</v>
      </c>
      <c r="BG175" s="323">
        <f t="shared" si="671"/>
        <v>2494650</v>
      </c>
      <c r="BH175" s="322">
        <f>SUM(BH162:BH174)</f>
        <v>37658990</v>
      </c>
      <c r="BI175" s="322">
        <f>SUM(BI162:BI174)</f>
        <v>2716950</v>
      </c>
      <c r="BJ175" s="283">
        <v>1</v>
      </c>
      <c r="BK175" s="480"/>
      <c r="BL175" s="324"/>
      <c r="BM175" s="325"/>
      <c r="BN175" s="324"/>
      <c r="BO175" s="444"/>
      <c r="BP175" s="324"/>
      <c r="BQ175" s="324"/>
      <c r="BR175" s="324"/>
      <c r="BS175" s="444"/>
      <c r="BT175" s="324"/>
      <c r="BU175" s="324"/>
      <c r="BV175" s="324"/>
      <c r="BW175" s="444"/>
      <c r="BX175" s="324"/>
      <c r="BY175" s="324"/>
      <c r="BZ175" s="324"/>
      <c r="CA175" s="444"/>
      <c r="CB175" s="324"/>
      <c r="CC175" s="324"/>
      <c r="CD175" s="324"/>
      <c r="CE175" s="444"/>
      <c r="CF175" s="324"/>
      <c r="CG175" s="324"/>
      <c r="CH175" s="324"/>
      <c r="CI175" s="444"/>
      <c r="CJ175" s="324"/>
      <c r="CK175" s="324"/>
      <c r="CL175" s="324"/>
      <c r="CM175" s="444"/>
      <c r="CN175" s="324"/>
      <c r="CO175" s="324"/>
      <c r="CP175" s="324"/>
      <c r="CQ175" s="444"/>
      <c r="CR175" s="324"/>
      <c r="CS175" s="324"/>
      <c r="CT175" s="324"/>
      <c r="CU175" s="325"/>
      <c r="CV175" s="325"/>
      <c r="CW175" s="325"/>
      <c r="CX175" s="325"/>
      <c r="CY175" s="325"/>
      <c r="CZ175" s="325"/>
      <c r="DA175" s="325"/>
      <c r="DB175" s="325"/>
      <c r="DC175" s="325"/>
      <c r="DD175" s="325"/>
      <c r="DE175" s="325"/>
    </row>
    <row r="176" spans="1:110" s="265" customFormat="1" ht="24.75" customHeight="1" x14ac:dyDescent="0.2">
      <c r="A176" s="287"/>
      <c r="D176" s="287"/>
      <c r="E176" s="287"/>
      <c r="F176" s="287"/>
      <c r="G176" s="419"/>
      <c r="H176" s="287"/>
      <c r="I176" s="487"/>
      <c r="J176" s="487"/>
      <c r="K176" s="287"/>
      <c r="L176" s="287"/>
      <c r="M176" s="287"/>
      <c r="N176" s="287"/>
      <c r="O176" s="287"/>
      <c r="P176" s="287"/>
      <c r="Q176" s="287"/>
      <c r="R176" s="287"/>
      <c r="AS176" s="295"/>
      <c r="BF176" s="326">
        <f>SUM(AS175+BF175)</f>
        <v>34942040</v>
      </c>
      <c r="BG176" s="288">
        <f>AF175-AS175-BF175</f>
        <v>2494650</v>
      </c>
      <c r="BH176" s="327">
        <f>SUM(BI175+AS175+BF175)</f>
        <v>37658990</v>
      </c>
      <c r="BI176" s="289">
        <f>SUM(BG175)</f>
        <v>2494650</v>
      </c>
      <c r="BJ176" s="284" t="s">
        <v>37</v>
      </c>
      <c r="BK176" s="481"/>
      <c r="BL176" s="262"/>
      <c r="BM176" s="263"/>
      <c r="BN176" s="430"/>
      <c r="BO176" s="437"/>
      <c r="BP176" s="430"/>
      <c r="BQ176" s="430"/>
      <c r="BR176" s="430"/>
      <c r="BS176" s="437"/>
      <c r="BT176" s="430"/>
      <c r="BU176" s="430"/>
      <c r="BV176" s="430"/>
      <c r="BW176" s="437"/>
      <c r="BX176" s="430"/>
      <c r="BY176" s="430"/>
      <c r="BZ176" s="430"/>
      <c r="CA176" s="437"/>
      <c r="CB176" s="430"/>
      <c r="CC176" s="430"/>
      <c r="CD176" s="430"/>
      <c r="CE176" s="437"/>
      <c r="CF176" s="430"/>
      <c r="CG176" s="430"/>
      <c r="CH176" s="430"/>
      <c r="CI176" s="437"/>
      <c r="CJ176" s="430"/>
      <c r="CK176" s="430"/>
      <c r="CL176" s="430"/>
      <c r="CM176" s="437"/>
      <c r="CN176" s="430"/>
      <c r="CO176" s="430"/>
      <c r="CP176" s="430"/>
      <c r="CQ176" s="437"/>
      <c r="CR176" s="430"/>
      <c r="CS176" s="430"/>
      <c r="CT176" s="430"/>
      <c r="CU176" s="263"/>
      <c r="CV176" s="263"/>
      <c r="CW176" s="263"/>
      <c r="CX176" s="263"/>
      <c r="CY176" s="263"/>
      <c r="CZ176" s="263"/>
      <c r="DA176" s="263"/>
      <c r="DB176" s="263"/>
      <c r="DC176" s="263"/>
      <c r="DD176" s="263"/>
      <c r="DE176" s="263"/>
      <c r="DF176" s="263"/>
    </row>
    <row r="177" spans="1:110" s="265" customFormat="1" ht="24.75" customHeight="1" x14ac:dyDescent="0.2">
      <c r="A177" s="287"/>
      <c r="D177" s="287"/>
      <c r="E177" s="287"/>
      <c r="F177" s="287"/>
      <c r="G177" s="419"/>
      <c r="H177" s="287"/>
      <c r="I177" s="487"/>
      <c r="J177" s="487"/>
      <c r="K177" s="287"/>
      <c r="L177" s="287"/>
      <c r="M177" s="287"/>
      <c r="N177" s="287"/>
      <c r="O177" s="287"/>
      <c r="P177" s="287"/>
      <c r="Q177" s="287"/>
      <c r="R177" s="287"/>
      <c r="T177" s="408">
        <f>SUM(T134+T152+T167)</f>
        <v>1696730</v>
      </c>
      <c r="AG177" s="409"/>
      <c r="AS177" s="284"/>
      <c r="AT177" s="409">
        <f>SUM(AG175+AT175)</f>
        <v>34942040</v>
      </c>
      <c r="AU177" s="409">
        <f t="shared" ref="AU177" si="678">SUM(AH175+AU175)</f>
        <v>0</v>
      </c>
      <c r="AV177" s="409">
        <f t="shared" ref="AV177" si="679">SUM(AI175+AV175)</f>
        <v>0</v>
      </c>
      <c r="AW177" s="409">
        <f t="shared" ref="AW177" si="680">SUM(AJ175+AW175)</f>
        <v>0</v>
      </c>
      <c r="AX177" s="409">
        <f t="shared" ref="AX177" si="681">SUM(AK175+AX175)</f>
        <v>0</v>
      </c>
      <c r="AY177" s="409">
        <f t="shared" ref="AY177" si="682">SUM(AL175+AY175)</f>
        <v>0</v>
      </c>
      <c r="AZ177" s="409">
        <f t="shared" ref="AZ177" si="683">SUM(AM175+AZ175)</f>
        <v>0</v>
      </c>
      <c r="BA177" s="409">
        <f t="shared" ref="BA177" si="684">SUM(AN175+BA175)</f>
        <v>0</v>
      </c>
      <c r="BB177" s="409">
        <f t="shared" ref="BB177" si="685">SUM(AO175+BB175)</f>
        <v>0</v>
      </c>
      <c r="BC177" s="409">
        <f t="shared" ref="BC177" si="686">SUM(AP175+BC175)</f>
        <v>0</v>
      </c>
      <c r="BD177" s="409">
        <f t="shared" ref="BD177" si="687">SUM(AQ175+BD175)</f>
        <v>0</v>
      </c>
      <c r="BE177" s="409">
        <f t="shared" ref="BE177" si="688">SUM(AR175+BE175)</f>
        <v>0</v>
      </c>
      <c r="BF177" s="409">
        <f>SUM(AT177:BE177)</f>
        <v>34942040</v>
      </c>
      <c r="BG177" s="284"/>
      <c r="BH177" s="290"/>
      <c r="BI177" s="291">
        <f>SUM(BI175-BI176)</f>
        <v>222300</v>
      </c>
      <c r="BJ177" s="284" t="s">
        <v>36</v>
      </c>
      <c r="BK177" s="481"/>
      <c r="BL177" s="262"/>
      <c r="BM177" s="263"/>
      <c r="BN177" s="430"/>
      <c r="BO177" s="437"/>
      <c r="BP177" s="430"/>
      <c r="BQ177" s="430"/>
      <c r="BR177" s="430"/>
      <c r="BS177" s="437"/>
      <c r="BT177" s="430"/>
      <c r="BU177" s="430"/>
      <c r="BV177" s="430"/>
      <c r="BW177" s="437"/>
      <c r="BX177" s="430"/>
      <c r="BY177" s="430"/>
      <c r="BZ177" s="430"/>
      <c r="CA177" s="437"/>
      <c r="CB177" s="430"/>
      <c r="CC177" s="430"/>
      <c r="CD177" s="430"/>
      <c r="CE177" s="437"/>
      <c r="CF177" s="430"/>
      <c r="CG177" s="430"/>
      <c r="CH177" s="430"/>
      <c r="CI177" s="437"/>
      <c r="CJ177" s="430"/>
      <c r="CK177" s="430"/>
      <c r="CL177" s="430"/>
      <c r="CM177" s="437"/>
      <c r="CN177" s="430"/>
      <c r="CO177" s="430"/>
      <c r="CP177" s="430"/>
      <c r="CQ177" s="437"/>
      <c r="CR177" s="430"/>
      <c r="CS177" s="430"/>
      <c r="CT177" s="430"/>
      <c r="CU177" s="263"/>
      <c r="CV177" s="263"/>
      <c r="CW177" s="263"/>
      <c r="CX177" s="263"/>
      <c r="CY177" s="263"/>
      <c r="CZ177" s="263"/>
      <c r="DA177" s="263"/>
      <c r="DB177" s="263"/>
      <c r="DC177" s="263"/>
      <c r="DD177" s="263"/>
      <c r="DE177" s="263"/>
      <c r="DF177" s="263"/>
    </row>
    <row r="178" spans="1:110" s="273" customFormat="1" x14ac:dyDescent="0.2">
      <c r="A178" s="292"/>
      <c r="B178" s="271"/>
      <c r="D178" s="268"/>
      <c r="E178" s="268"/>
      <c r="F178" s="268"/>
      <c r="G178" s="422"/>
      <c r="H178" s="268"/>
      <c r="I178" s="491"/>
      <c r="J178" s="491"/>
      <c r="K178" s="268"/>
      <c r="L178" s="268"/>
      <c r="M178" s="268"/>
      <c r="N178" s="268"/>
      <c r="O178" s="268"/>
      <c r="P178" s="268"/>
      <c r="Q178" s="287"/>
      <c r="R178" s="292"/>
      <c r="AS178" s="259"/>
      <c r="BF178" s="260"/>
      <c r="BG178" s="260"/>
      <c r="BH178" s="261"/>
      <c r="BI178" s="261"/>
      <c r="BJ178" s="259"/>
      <c r="BK178" s="482"/>
      <c r="BL178" s="262"/>
      <c r="BM178" s="272"/>
      <c r="BN178" s="432"/>
      <c r="BO178" s="439"/>
      <c r="BP178" s="432"/>
      <c r="BQ178" s="432"/>
      <c r="BR178" s="432"/>
      <c r="BS178" s="439"/>
      <c r="BT178" s="432"/>
      <c r="BU178" s="432"/>
      <c r="BV178" s="432"/>
      <c r="BW178" s="439"/>
      <c r="BX178" s="432"/>
      <c r="BY178" s="432"/>
      <c r="BZ178" s="432"/>
      <c r="CA178" s="439"/>
      <c r="CB178" s="432"/>
      <c r="CC178" s="432"/>
      <c r="CD178" s="432"/>
      <c r="CE178" s="439"/>
      <c r="CF178" s="432"/>
      <c r="CG178" s="432"/>
      <c r="CH178" s="432"/>
      <c r="CI178" s="439"/>
      <c r="CJ178" s="432"/>
      <c r="CK178" s="432"/>
      <c r="CL178" s="432"/>
      <c r="CM178" s="439"/>
      <c r="CN178" s="432"/>
      <c r="CO178" s="432"/>
      <c r="CP178" s="432"/>
      <c r="CQ178" s="439"/>
      <c r="CR178" s="432"/>
      <c r="CS178" s="432"/>
      <c r="CT178" s="435"/>
      <c r="CU178" s="272"/>
      <c r="CV178" s="272"/>
      <c r="CW178" s="272"/>
      <c r="CX178" s="272"/>
      <c r="CY178" s="272"/>
      <c r="CZ178" s="272"/>
      <c r="DA178" s="272"/>
      <c r="DB178" s="272"/>
      <c r="DC178" s="272"/>
      <c r="DD178" s="272"/>
      <c r="DE178" s="272"/>
      <c r="DF178" s="272"/>
    </row>
    <row r="179" spans="1:110" s="273" customFormat="1" x14ac:dyDescent="0.2">
      <c r="A179" s="292"/>
      <c r="B179" s="271"/>
      <c r="D179" s="268"/>
      <c r="E179" s="268"/>
      <c r="F179" s="268"/>
      <c r="G179" s="422"/>
      <c r="H179" s="268"/>
      <c r="I179" s="491"/>
      <c r="J179" s="491"/>
      <c r="K179" s="268"/>
      <c r="L179" s="268"/>
      <c r="M179" s="268"/>
      <c r="N179" s="268"/>
      <c r="O179" s="268"/>
      <c r="P179" s="268"/>
      <c r="Q179" s="287"/>
      <c r="R179" s="292"/>
      <c r="AS179" s="259"/>
      <c r="BF179" s="260"/>
      <c r="BG179" s="260"/>
      <c r="BH179" s="261"/>
      <c r="BI179" s="261"/>
      <c r="BJ179" s="259"/>
      <c r="BK179" s="482"/>
      <c r="BL179" s="262"/>
      <c r="BM179" s="272"/>
      <c r="BN179" s="432"/>
      <c r="BO179" s="439"/>
      <c r="BP179" s="432"/>
      <c r="BQ179" s="432"/>
      <c r="BR179" s="432"/>
      <c r="BS179" s="439"/>
      <c r="BT179" s="432"/>
      <c r="BU179" s="432"/>
      <c r="BV179" s="432"/>
      <c r="BW179" s="439"/>
      <c r="BX179" s="432"/>
      <c r="BY179" s="432"/>
      <c r="BZ179" s="432"/>
      <c r="CA179" s="439"/>
      <c r="CB179" s="432"/>
      <c r="CC179" s="432"/>
      <c r="CD179" s="432"/>
      <c r="CE179" s="439"/>
      <c r="CF179" s="432"/>
      <c r="CG179" s="432"/>
      <c r="CH179" s="432"/>
      <c r="CI179" s="439"/>
      <c r="CJ179" s="432"/>
      <c r="CK179" s="432"/>
      <c r="CL179" s="432"/>
      <c r="CM179" s="439"/>
      <c r="CN179" s="432"/>
      <c r="CO179" s="432"/>
      <c r="CP179" s="432"/>
      <c r="CQ179" s="439"/>
      <c r="CR179" s="432"/>
      <c r="CS179" s="432"/>
      <c r="CT179" s="435"/>
      <c r="CU179" s="272"/>
      <c r="CV179" s="272"/>
      <c r="CW179" s="272"/>
      <c r="CX179" s="272"/>
      <c r="CY179" s="272"/>
      <c r="CZ179" s="272"/>
      <c r="DA179" s="272"/>
      <c r="DB179" s="272"/>
      <c r="DC179" s="272"/>
      <c r="DD179" s="272"/>
      <c r="DE179" s="272"/>
      <c r="DF179" s="272"/>
    </row>
    <row r="180" spans="1:110" s="273" customFormat="1" x14ac:dyDescent="0.2">
      <c r="A180" s="292"/>
      <c r="B180" s="271"/>
      <c r="D180" s="268"/>
      <c r="E180" s="268"/>
      <c r="F180" s="268"/>
      <c r="G180" s="422"/>
      <c r="H180" s="268"/>
      <c r="I180" s="491"/>
      <c r="J180" s="491"/>
      <c r="K180" s="268"/>
      <c r="L180" s="268"/>
      <c r="M180" s="268"/>
      <c r="N180" s="268"/>
      <c r="O180" s="268"/>
      <c r="P180" s="268"/>
      <c r="Q180" s="287"/>
      <c r="R180" s="292"/>
      <c r="AS180" s="259"/>
      <c r="BF180" s="260"/>
      <c r="BG180" s="260"/>
      <c r="BH180" s="261"/>
      <c r="BI180" s="261"/>
      <c r="BJ180" s="259"/>
      <c r="BK180" s="482"/>
      <c r="BL180" s="262"/>
      <c r="BM180" s="272"/>
      <c r="BN180" s="432"/>
      <c r="BO180" s="439"/>
      <c r="BP180" s="432"/>
      <c r="BQ180" s="432"/>
      <c r="BR180" s="432"/>
      <c r="BS180" s="439"/>
      <c r="BT180" s="432"/>
      <c r="BU180" s="432"/>
      <c r="BV180" s="432"/>
      <c r="BW180" s="439"/>
      <c r="BX180" s="432"/>
      <c r="BY180" s="432"/>
      <c r="BZ180" s="432"/>
      <c r="CA180" s="439"/>
      <c r="CB180" s="432"/>
      <c r="CC180" s="432"/>
      <c r="CD180" s="432"/>
      <c r="CE180" s="439"/>
      <c r="CF180" s="432"/>
      <c r="CG180" s="432"/>
      <c r="CH180" s="432"/>
      <c r="CI180" s="439"/>
      <c r="CJ180" s="432"/>
      <c r="CK180" s="432"/>
      <c r="CL180" s="432"/>
      <c r="CM180" s="439"/>
      <c r="CN180" s="432"/>
      <c r="CO180" s="432"/>
      <c r="CP180" s="432"/>
      <c r="CQ180" s="439"/>
      <c r="CR180" s="432"/>
      <c r="CS180" s="432"/>
      <c r="CT180" s="435"/>
      <c r="CU180" s="272"/>
      <c r="CV180" s="272"/>
      <c r="CW180" s="272"/>
      <c r="CX180" s="272"/>
      <c r="CY180" s="272"/>
      <c r="CZ180" s="272"/>
      <c r="DA180" s="272"/>
      <c r="DB180" s="272"/>
      <c r="DC180" s="272"/>
      <c r="DD180" s="272"/>
      <c r="DE180" s="272"/>
      <c r="DF180" s="272"/>
    </row>
    <row r="181" spans="1:110" s="273" customFormat="1" x14ac:dyDescent="0.2">
      <c r="A181" s="292"/>
      <c r="B181" s="271"/>
      <c r="D181" s="268"/>
      <c r="E181" s="268"/>
      <c r="F181" s="268"/>
      <c r="G181" s="422"/>
      <c r="H181" s="268"/>
      <c r="I181" s="491"/>
      <c r="J181" s="491"/>
      <c r="K181" s="268"/>
      <c r="L181" s="268"/>
      <c r="M181" s="268"/>
      <c r="N181" s="268"/>
      <c r="O181" s="268"/>
      <c r="P181" s="268"/>
      <c r="Q181" s="287"/>
      <c r="R181" s="292"/>
      <c r="AS181" s="259"/>
      <c r="BF181" s="260"/>
      <c r="BG181" s="260"/>
      <c r="BH181" s="261"/>
      <c r="BI181" s="261"/>
      <c r="BJ181" s="259"/>
      <c r="BK181" s="482"/>
      <c r="BL181" s="262"/>
      <c r="BM181" s="272"/>
      <c r="BN181" s="432"/>
      <c r="BO181" s="439"/>
      <c r="BP181" s="432"/>
      <c r="BQ181" s="432"/>
      <c r="BR181" s="432"/>
      <c r="BS181" s="439"/>
      <c r="BT181" s="432"/>
      <c r="BU181" s="432"/>
      <c r="BV181" s="432"/>
      <c r="BW181" s="439"/>
      <c r="BX181" s="432"/>
      <c r="BY181" s="432"/>
      <c r="BZ181" s="432"/>
      <c r="CA181" s="439"/>
      <c r="CB181" s="432"/>
      <c r="CC181" s="432"/>
      <c r="CD181" s="432"/>
      <c r="CE181" s="439"/>
      <c r="CF181" s="432"/>
      <c r="CG181" s="432"/>
      <c r="CH181" s="432"/>
      <c r="CI181" s="439"/>
      <c r="CJ181" s="432"/>
      <c r="CK181" s="432"/>
      <c r="CL181" s="432"/>
      <c r="CM181" s="439"/>
      <c r="CN181" s="432"/>
      <c r="CO181" s="432"/>
      <c r="CP181" s="432"/>
      <c r="CQ181" s="439"/>
      <c r="CR181" s="432"/>
      <c r="CS181" s="432"/>
      <c r="CT181" s="435"/>
      <c r="CU181" s="272"/>
      <c r="CV181" s="272"/>
      <c r="CW181" s="272"/>
      <c r="CX181" s="272"/>
      <c r="CY181" s="272"/>
      <c r="CZ181" s="272"/>
      <c r="DA181" s="272"/>
      <c r="DB181" s="272"/>
      <c r="DC181" s="272"/>
      <c r="DD181" s="272"/>
      <c r="DE181" s="272"/>
      <c r="DF181" s="272"/>
    </row>
    <row r="182" spans="1:110" s="273" customFormat="1" x14ac:dyDescent="0.2">
      <c r="A182" s="292"/>
      <c r="B182" s="271"/>
      <c r="D182" s="268"/>
      <c r="E182" s="268"/>
      <c r="F182" s="268"/>
      <c r="G182" s="422"/>
      <c r="H182" s="268"/>
      <c r="I182" s="491"/>
      <c r="J182" s="491"/>
      <c r="K182" s="268"/>
      <c r="L182" s="268"/>
      <c r="M182" s="268"/>
      <c r="N182" s="268"/>
      <c r="O182" s="268"/>
      <c r="P182" s="268"/>
      <c r="Q182" s="287"/>
      <c r="R182" s="292"/>
      <c r="AS182" s="259"/>
      <c r="BF182" s="260"/>
      <c r="BG182" s="260"/>
      <c r="BH182" s="261"/>
      <c r="BI182" s="261"/>
      <c r="BJ182" s="259"/>
      <c r="BK182" s="482"/>
      <c r="BL182" s="262"/>
      <c r="BM182" s="272"/>
      <c r="BN182" s="432"/>
      <c r="BO182" s="439"/>
      <c r="BP182" s="432"/>
      <c r="BQ182" s="432"/>
      <c r="BR182" s="432"/>
      <c r="BS182" s="439"/>
      <c r="BT182" s="432"/>
      <c r="BU182" s="432"/>
      <c r="BV182" s="432"/>
      <c r="BW182" s="439"/>
      <c r="BX182" s="432"/>
      <c r="BY182" s="432"/>
      <c r="BZ182" s="432"/>
      <c r="CA182" s="439"/>
      <c r="CB182" s="432"/>
      <c r="CC182" s="432"/>
      <c r="CD182" s="432"/>
      <c r="CE182" s="439"/>
      <c r="CF182" s="432"/>
      <c r="CG182" s="432"/>
      <c r="CH182" s="432"/>
      <c r="CI182" s="439"/>
      <c r="CJ182" s="432"/>
      <c r="CK182" s="432"/>
      <c r="CL182" s="432"/>
      <c r="CM182" s="439"/>
      <c r="CN182" s="432"/>
      <c r="CO182" s="432"/>
      <c r="CP182" s="432"/>
      <c r="CQ182" s="439"/>
      <c r="CR182" s="432"/>
      <c r="CS182" s="432"/>
      <c r="CT182" s="435"/>
      <c r="CU182" s="272"/>
      <c r="CV182" s="272"/>
      <c r="CW182" s="272"/>
      <c r="CX182" s="272"/>
      <c r="CY182" s="272"/>
      <c r="CZ182" s="272"/>
      <c r="DA182" s="272"/>
      <c r="DB182" s="272"/>
      <c r="DC182" s="272"/>
      <c r="DD182" s="272"/>
      <c r="DE182" s="272"/>
      <c r="DF182" s="272"/>
    </row>
    <row r="183" spans="1:110" s="273" customFormat="1" x14ac:dyDescent="0.2">
      <c r="A183" s="292"/>
      <c r="B183" s="271"/>
      <c r="D183" s="268"/>
      <c r="E183" s="268"/>
      <c r="F183" s="268"/>
      <c r="G183" s="422"/>
      <c r="H183" s="268"/>
      <c r="I183" s="491"/>
      <c r="J183" s="491"/>
      <c r="K183" s="268"/>
      <c r="L183" s="268"/>
      <c r="M183" s="268"/>
      <c r="N183" s="268"/>
      <c r="O183" s="268"/>
      <c r="P183" s="268"/>
      <c r="Q183" s="287"/>
      <c r="R183" s="292"/>
      <c r="AS183" s="259"/>
      <c r="BF183" s="260"/>
      <c r="BG183" s="260"/>
      <c r="BH183" s="261"/>
      <c r="BI183" s="261"/>
      <c r="BJ183" s="259"/>
      <c r="BK183" s="482"/>
      <c r="BL183" s="262"/>
      <c r="BM183" s="272"/>
      <c r="BN183" s="432"/>
      <c r="BO183" s="439"/>
      <c r="BP183" s="432"/>
      <c r="BQ183" s="432"/>
      <c r="BR183" s="432"/>
      <c r="BS183" s="439"/>
      <c r="BT183" s="432"/>
      <c r="BU183" s="432"/>
      <c r="BV183" s="432"/>
      <c r="BW183" s="439"/>
      <c r="BX183" s="432"/>
      <c r="BY183" s="432"/>
      <c r="BZ183" s="432"/>
      <c r="CA183" s="439"/>
      <c r="CB183" s="432"/>
      <c r="CC183" s="432"/>
      <c r="CD183" s="432"/>
      <c r="CE183" s="439"/>
      <c r="CF183" s="432"/>
      <c r="CG183" s="432"/>
      <c r="CH183" s="432"/>
      <c r="CI183" s="439"/>
      <c r="CJ183" s="432"/>
      <c r="CK183" s="432"/>
      <c r="CL183" s="432"/>
      <c r="CM183" s="439"/>
      <c r="CN183" s="432"/>
      <c r="CO183" s="432"/>
      <c r="CP183" s="432"/>
      <c r="CQ183" s="439"/>
      <c r="CR183" s="432"/>
      <c r="CS183" s="432"/>
      <c r="CT183" s="435"/>
      <c r="CU183" s="272"/>
      <c r="CV183" s="272"/>
      <c r="CW183" s="272"/>
      <c r="CX183" s="272"/>
      <c r="CY183" s="272"/>
      <c r="CZ183" s="272"/>
      <c r="DA183" s="272"/>
      <c r="DB183" s="272"/>
      <c r="DC183" s="272"/>
      <c r="DD183" s="272"/>
      <c r="DE183" s="272"/>
      <c r="DF183" s="272"/>
    </row>
    <row r="184" spans="1:110" s="273" customFormat="1" x14ac:dyDescent="0.2">
      <c r="A184" s="292"/>
      <c r="B184" s="271"/>
      <c r="D184" s="268"/>
      <c r="E184" s="268"/>
      <c r="F184" s="268"/>
      <c r="G184" s="422"/>
      <c r="H184" s="268"/>
      <c r="I184" s="491"/>
      <c r="J184" s="491"/>
      <c r="K184" s="268"/>
      <c r="L184" s="268"/>
      <c r="M184" s="268"/>
      <c r="N184" s="268"/>
      <c r="O184" s="268"/>
      <c r="P184" s="268"/>
      <c r="Q184" s="287"/>
      <c r="R184" s="292"/>
      <c r="AS184" s="259"/>
      <c r="BF184" s="260"/>
      <c r="BG184" s="260"/>
      <c r="BH184" s="261"/>
      <c r="BI184" s="261"/>
      <c r="BJ184" s="259"/>
      <c r="BK184" s="482"/>
      <c r="BL184" s="262"/>
      <c r="BM184" s="272"/>
      <c r="BN184" s="432"/>
      <c r="BO184" s="439"/>
      <c r="BP184" s="432"/>
      <c r="BQ184" s="432"/>
      <c r="BR184" s="432"/>
      <c r="BS184" s="439"/>
      <c r="BT184" s="432"/>
      <c r="BU184" s="432"/>
      <c r="BV184" s="432"/>
      <c r="BW184" s="439"/>
      <c r="BX184" s="432"/>
      <c r="BY184" s="432"/>
      <c r="BZ184" s="432"/>
      <c r="CA184" s="439"/>
      <c r="CB184" s="432"/>
      <c r="CC184" s="432"/>
      <c r="CD184" s="432"/>
      <c r="CE184" s="439"/>
      <c r="CF184" s="432"/>
      <c r="CG184" s="432"/>
      <c r="CH184" s="432"/>
      <c r="CI184" s="439"/>
      <c r="CJ184" s="432"/>
      <c r="CK184" s="432"/>
      <c r="CL184" s="432"/>
      <c r="CM184" s="439"/>
      <c r="CN184" s="432"/>
      <c r="CO184" s="432"/>
      <c r="CP184" s="432"/>
      <c r="CQ184" s="439"/>
      <c r="CR184" s="432"/>
      <c r="CS184" s="432"/>
      <c r="CT184" s="435"/>
      <c r="CU184" s="272"/>
      <c r="CV184" s="272"/>
      <c r="CW184" s="272"/>
      <c r="CX184" s="272"/>
      <c r="CY184" s="272"/>
      <c r="CZ184" s="272"/>
      <c r="DA184" s="272"/>
      <c r="DB184" s="272"/>
      <c r="DC184" s="272"/>
      <c r="DD184" s="272"/>
      <c r="DE184" s="272"/>
      <c r="DF184" s="272"/>
    </row>
    <row r="185" spans="1:110" s="273" customFormat="1" x14ac:dyDescent="0.2">
      <c r="A185" s="292"/>
      <c r="B185" s="271"/>
      <c r="D185" s="268"/>
      <c r="E185" s="268"/>
      <c r="F185" s="268"/>
      <c r="G185" s="422"/>
      <c r="H185" s="268"/>
      <c r="I185" s="491"/>
      <c r="J185" s="491"/>
      <c r="K185" s="268"/>
      <c r="L185" s="268"/>
      <c r="M185" s="268"/>
      <c r="N185" s="268"/>
      <c r="O185" s="268"/>
      <c r="P185" s="268"/>
      <c r="Q185" s="287"/>
      <c r="R185" s="292"/>
      <c r="AS185" s="259"/>
      <c r="BF185" s="260"/>
      <c r="BG185" s="260"/>
      <c r="BH185" s="261"/>
      <c r="BI185" s="261"/>
      <c r="BJ185" s="259"/>
      <c r="BK185" s="482"/>
      <c r="BL185" s="262"/>
      <c r="BM185" s="272"/>
      <c r="BN185" s="432"/>
      <c r="BO185" s="439"/>
      <c r="BP185" s="432"/>
      <c r="BQ185" s="432"/>
      <c r="BR185" s="432"/>
      <c r="BS185" s="439"/>
      <c r="BT185" s="432"/>
      <c r="BU185" s="432"/>
      <c r="BV185" s="432"/>
      <c r="BW185" s="439"/>
      <c r="BX185" s="432"/>
      <c r="BY185" s="432"/>
      <c r="BZ185" s="432"/>
      <c r="CA185" s="439"/>
      <c r="CB185" s="432"/>
      <c r="CC185" s="432"/>
      <c r="CD185" s="432"/>
      <c r="CE185" s="439"/>
      <c r="CF185" s="432"/>
      <c r="CG185" s="432"/>
      <c r="CH185" s="432"/>
      <c r="CI185" s="439"/>
      <c r="CJ185" s="432"/>
      <c r="CK185" s="432"/>
      <c r="CL185" s="432"/>
      <c r="CM185" s="439"/>
      <c r="CN185" s="432"/>
      <c r="CO185" s="432"/>
      <c r="CP185" s="432"/>
      <c r="CQ185" s="439"/>
      <c r="CR185" s="432"/>
      <c r="CS185" s="432"/>
      <c r="CT185" s="435"/>
      <c r="CU185" s="272"/>
      <c r="CV185" s="272"/>
      <c r="CW185" s="272"/>
      <c r="CX185" s="272"/>
      <c r="CY185" s="272"/>
      <c r="CZ185" s="272"/>
      <c r="DA185" s="272"/>
      <c r="DB185" s="272"/>
      <c r="DC185" s="272"/>
      <c r="DD185" s="272"/>
      <c r="DE185" s="272"/>
      <c r="DF185" s="272"/>
    </row>
    <row r="186" spans="1:110" s="273" customFormat="1" x14ac:dyDescent="0.2">
      <c r="A186" s="292"/>
      <c r="B186" s="271"/>
      <c r="D186" s="268"/>
      <c r="E186" s="268"/>
      <c r="F186" s="268"/>
      <c r="G186" s="422"/>
      <c r="H186" s="268"/>
      <c r="I186" s="491"/>
      <c r="J186" s="491"/>
      <c r="K186" s="268"/>
      <c r="L186" s="268"/>
      <c r="M186" s="268"/>
      <c r="N186" s="268"/>
      <c r="O186" s="268"/>
      <c r="P186" s="268"/>
      <c r="Q186" s="287"/>
      <c r="R186" s="292"/>
      <c r="AS186" s="259"/>
      <c r="BF186" s="260"/>
      <c r="BG186" s="260"/>
      <c r="BH186" s="261"/>
      <c r="BI186" s="261"/>
      <c r="BJ186" s="259"/>
      <c r="BK186" s="482"/>
      <c r="BL186" s="262"/>
      <c r="BM186" s="272"/>
      <c r="BN186" s="432"/>
      <c r="BO186" s="439"/>
      <c r="BP186" s="432"/>
      <c r="BQ186" s="432"/>
      <c r="BR186" s="432"/>
      <c r="BS186" s="439"/>
      <c r="BT186" s="432"/>
      <c r="BU186" s="432"/>
      <c r="BV186" s="432"/>
      <c r="BW186" s="439"/>
      <c r="BX186" s="432"/>
      <c r="BY186" s="432"/>
      <c r="BZ186" s="432"/>
      <c r="CA186" s="439"/>
      <c r="CB186" s="432"/>
      <c r="CC186" s="432"/>
      <c r="CD186" s="432"/>
      <c r="CE186" s="439"/>
      <c r="CF186" s="432"/>
      <c r="CG186" s="432"/>
      <c r="CH186" s="432"/>
      <c r="CI186" s="439"/>
      <c r="CJ186" s="432"/>
      <c r="CK186" s="432"/>
      <c r="CL186" s="432"/>
      <c r="CM186" s="439"/>
      <c r="CN186" s="432"/>
      <c r="CO186" s="432"/>
      <c r="CP186" s="432"/>
      <c r="CQ186" s="439"/>
      <c r="CR186" s="432"/>
      <c r="CS186" s="432"/>
      <c r="CT186" s="435"/>
      <c r="CU186" s="272"/>
      <c r="CV186" s="272"/>
      <c r="CW186" s="272"/>
      <c r="CX186" s="272"/>
      <c r="CY186" s="272"/>
      <c r="CZ186" s="272"/>
      <c r="DA186" s="272"/>
      <c r="DB186" s="272"/>
      <c r="DC186" s="272"/>
      <c r="DD186" s="272"/>
      <c r="DE186" s="272"/>
      <c r="DF186" s="272"/>
    </row>
    <row r="187" spans="1:110" s="273" customFormat="1" x14ac:dyDescent="0.2">
      <c r="A187" s="292"/>
      <c r="B187" s="271"/>
      <c r="D187" s="268"/>
      <c r="E187" s="268"/>
      <c r="F187" s="268"/>
      <c r="G187" s="422"/>
      <c r="H187" s="268"/>
      <c r="I187" s="491"/>
      <c r="J187" s="491"/>
      <c r="K187" s="268"/>
      <c r="L187" s="268"/>
      <c r="M187" s="268"/>
      <c r="N187" s="268"/>
      <c r="O187" s="268"/>
      <c r="P187" s="268"/>
      <c r="Q187" s="287"/>
      <c r="R187" s="292"/>
      <c r="AS187" s="259"/>
      <c r="BF187" s="260"/>
      <c r="BG187" s="260"/>
      <c r="BH187" s="261"/>
      <c r="BI187" s="261"/>
      <c r="BJ187" s="259"/>
      <c r="BK187" s="482"/>
      <c r="BL187" s="262"/>
      <c r="BM187" s="272"/>
      <c r="BN187" s="432"/>
      <c r="BO187" s="439"/>
      <c r="BP187" s="432"/>
      <c r="BQ187" s="432"/>
      <c r="BR187" s="432"/>
      <c r="BS187" s="439"/>
      <c r="BT187" s="432"/>
      <c r="BU187" s="432"/>
      <c r="BV187" s="432"/>
      <c r="BW187" s="439"/>
      <c r="BX187" s="432"/>
      <c r="BY187" s="432"/>
      <c r="BZ187" s="432"/>
      <c r="CA187" s="439"/>
      <c r="CB187" s="432"/>
      <c r="CC187" s="432"/>
      <c r="CD187" s="432"/>
      <c r="CE187" s="439"/>
      <c r="CF187" s="432"/>
      <c r="CG187" s="432"/>
      <c r="CH187" s="432"/>
      <c r="CI187" s="439"/>
      <c r="CJ187" s="432"/>
      <c r="CK187" s="432"/>
      <c r="CL187" s="432"/>
      <c r="CM187" s="439"/>
      <c r="CN187" s="432"/>
      <c r="CO187" s="432"/>
      <c r="CP187" s="432"/>
      <c r="CQ187" s="439"/>
      <c r="CR187" s="432"/>
      <c r="CS187" s="432"/>
      <c r="CT187" s="435"/>
      <c r="CU187" s="272"/>
      <c r="CV187" s="272"/>
      <c r="CW187" s="272"/>
      <c r="CX187" s="272"/>
      <c r="CY187" s="272"/>
      <c r="CZ187" s="272"/>
      <c r="DA187" s="272"/>
      <c r="DB187" s="272"/>
      <c r="DC187" s="272"/>
      <c r="DD187" s="272"/>
      <c r="DE187" s="272"/>
      <c r="DF187" s="272"/>
    </row>
    <row r="188" spans="1:110" s="273" customFormat="1" x14ac:dyDescent="0.2">
      <c r="A188" s="292"/>
      <c r="B188" s="271"/>
      <c r="D188" s="268"/>
      <c r="E188" s="268"/>
      <c r="F188" s="268"/>
      <c r="G188" s="422"/>
      <c r="H188" s="268"/>
      <c r="I188" s="491"/>
      <c r="J188" s="491"/>
      <c r="K188" s="268"/>
      <c r="L188" s="268"/>
      <c r="M188" s="268"/>
      <c r="N188" s="268"/>
      <c r="O188" s="268"/>
      <c r="P188" s="268"/>
      <c r="Q188" s="287"/>
      <c r="R188" s="292"/>
      <c r="AS188" s="259"/>
      <c r="BF188" s="260"/>
      <c r="BG188" s="260"/>
      <c r="BH188" s="261"/>
      <c r="BI188" s="261"/>
      <c r="BJ188" s="259"/>
      <c r="BK188" s="482"/>
      <c r="BL188" s="262"/>
      <c r="BM188" s="272"/>
      <c r="BN188" s="432"/>
      <c r="BO188" s="439"/>
      <c r="BP188" s="432"/>
      <c r="BQ188" s="432"/>
      <c r="BR188" s="432"/>
      <c r="BS188" s="439"/>
      <c r="BT188" s="432"/>
      <c r="BU188" s="432"/>
      <c r="BV188" s="432"/>
      <c r="BW188" s="439"/>
      <c r="BX188" s="432"/>
      <c r="BY188" s="432"/>
      <c r="BZ188" s="432"/>
      <c r="CA188" s="439"/>
      <c r="CB188" s="432"/>
      <c r="CC188" s="432"/>
      <c r="CD188" s="432"/>
      <c r="CE188" s="439"/>
      <c r="CF188" s="432"/>
      <c r="CG188" s="432"/>
      <c r="CH188" s="432"/>
      <c r="CI188" s="439"/>
      <c r="CJ188" s="432"/>
      <c r="CK188" s="432"/>
      <c r="CL188" s="432"/>
      <c r="CM188" s="439"/>
      <c r="CN188" s="432"/>
      <c r="CO188" s="432"/>
      <c r="CP188" s="432"/>
      <c r="CQ188" s="439"/>
      <c r="CR188" s="432"/>
      <c r="CS188" s="432"/>
      <c r="CT188" s="435"/>
      <c r="CU188" s="272"/>
      <c r="CV188" s="272"/>
      <c r="CW188" s="272"/>
      <c r="CX188" s="272"/>
      <c r="CY188" s="272"/>
      <c r="CZ188" s="272"/>
      <c r="DA188" s="272"/>
      <c r="DB188" s="272"/>
      <c r="DC188" s="272"/>
      <c r="DD188" s="272"/>
      <c r="DE188" s="272"/>
      <c r="DF188" s="272"/>
    </row>
    <row r="189" spans="1:110" s="273" customFormat="1" x14ac:dyDescent="0.2">
      <c r="A189" s="292"/>
      <c r="B189" s="271"/>
      <c r="D189" s="268"/>
      <c r="E189" s="268"/>
      <c r="F189" s="268"/>
      <c r="G189" s="422"/>
      <c r="H189" s="268"/>
      <c r="I189" s="491"/>
      <c r="J189" s="491"/>
      <c r="K189" s="268"/>
      <c r="L189" s="268"/>
      <c r="M189" s="268"/>
      <c r="N189" s="268"/>
      <c r="O189" s="268"/>
      <c r="P189" s="268"/>
      <c r="Q189" s="287"/>
      <c r="R189" s="292"/>
      <c r="AS189" s="259"/>
      <c r="BF189" s="260"/>
      <c r="BG189" s="260"/>
      <c r="BH189" s="261"/>
      <c r="BI189" s="261"/>
      <c r="BJ189" s="259"/>
      <c r="BK189" s="482"/>
      <c r="BL189" s="262"/>
      <c r="BM189" s="272"/>
      <c r="BN189" s="432"/>
      <c r="BO189" s="439"/>
      <c r="BP189" s="432"/>
      <c r="BQ189" s="432"/>
      <c r="BR189" s="432"/>
      <c r="BS189" s="439"/>
      <c r="BT189" s="432"/>
      <c r="BU189" s="432"/>
      <c r="BV189" s="432"/>
      <c r="BW189" s="439"/>
      <c r="BX189" s="432"/>
      <c r="BY189" s="432"/>
      <c r="BZ189" s="432"/>
      <c r="CA189" s="439"/>
      <c r="CB189" s="432"/>
      <c r="CC189" s="432"/>
      <c r="CD189" s="432"/>
      <c r="CE189" s="439"/>
      <c r="CF189" s="432"/>
      <c r="CG189" s="432"/>
      <c r="CH189" s="432"/>
      <c r="CI189" s="439"/>
      <c r="CJ189" s="432"/>
      <c r="CK189" s="432"/>
      <c r="CL189" s="432"/>
      <c r="CM189" s="439"/>
      <c r="CN189" s="432"/>
      <c r="CO189" s="432"/>
      <c r="CP189" s="432"/>
      <c r="CQ189" s="439"/>
      <c r="CR189" s="432"/>
      <c r="CS189" s="432"/>
      <c r="CT189" s="435"/>
      <c r="CU189" s="272"/>
      <c r="CV189" s="272"/>
      <c r="CW189" s="272"/>
      <c r="CX189" s="272"/>
      <c r="CY189" s="272"/>
      <c r="CZ189" s="272"/>
      <c r="DA189" s="272"/>
      <c r="DB189" s="272"/>
      <c r="DC189" s="272"/>
      <c r="DD189" s="272"/>
      <c r="DE189" s="272"/>
      <c r="DF189" s="272"/>
    </row>
    <row r="190" spans="1:110" s="273" customFormat="1" x14ac:dyDescent="0.2">
      <c r="A190" s="292"/>
      <c r="B190" s="271"/>
      <c r="D190" s="268"/>
      <c r="E190" s="268"/>
      <c r="F190" s="268"/>
      <c r="G190" s="422"/>
      <c r="H190" s="268"/>
      <c r="I190" s="491"/>
      <c r="J190" s="491"/>
      <c r="K190" s="268"/>
      <c r="L190" s="268"/>
      <c r="M190" s="268"/>
      <c r="N190" s="268"/>
      <c r="O190" s="268"/>
      <c r="P190" s="268"/>
      <c r="Q190" s="287"/>
      <c r="R190" s="292"/>
      <c r="AS190" s="259"/>
      <c r="BF190" s="260"/>
      <c r="BG190" s="260"/>
      <c r="BH190" s="261"/>
      <c r="BI190" s="261"/>
      <c r="BJ190" s="259"/>
      <c r="BK190" s="482"/>
      <c r="BL190" s="262"/>
      <c r="BM190" s="272"/>
      <c r="BN190" s="432"/>
      <c r="BO190" s="439"/>
      <c r="BP190" s="432"/>
      <c r="BQ190" s="432"/>
      <c r="BR190" s="432"/>
      <c r="BS190" s="439"/>
      <c r="BT190" s="432"/>
      <c r="BU190" s="432"/>
      <c r="BV190" s="432"/>
      <c r="BW190" s="439"/>
      <c r="BX190" s="432"/>
      <c r="BY190" s="432"/>
      <c r="BZ190" s="432"/>
      <c r="CA190" s="439"/>
      <c r="CB190" s="432"/>
      <c r="CC190" s="432"/>
      <c r="CD190" s="432"/>
      <c r="CE190" s="439"/>
      <c r="CF190" s="432"/>
      <c r="CG190" s="432"/>
      <c r="CH190" s="432"/>
      <c r="CI190" s="439"/>
      <c r="CJ190" s="432"/>
      <c r="CK190" s="432"/>
      <c r="CL190" s="432"/>
      <c r="CM190" s="439"/>
      <c r="CN190" s="432"/>
      <c r="CO190" s="432"/>
      <c r="CP190" s="432"/>
      <c r="CQ190" s="439"/>
      <c r="CR190" s="432"/>
      <c r="CS190" s="432"/>
      <c r="CT190" s="435"/>
      <c r="CU190" s="272"/>
      <c r="CV190" s="272"/>
      <c r="CW190" s="272"/>
      <c r="CX190" s="272"/>
      <c r="CY190" s="272"/>
      <c r="CZ190" s="272"/>
      <c r="DA190" s="272"/>
      <c r="DB190" s="272"/>
      <c r="DC190" s="272"/>
      <c r="DD190" s="272"/>
      <c r="DE190" s="272"/>
      <c r="DF190" s="272"/>
    </row>
    <row r="191" spans="1:110" s="273" customFormat="1" x14ac:dyDescent="0.2">
      <c r="A191" s="292"/>
      <c r="B191" s="271"/>
      <c r="D191" s="268"/>
      <c r="E191" s="268"/>
      <c r="F191" s="268"/>
      <c r="G191" s="422"/>
      <c r="H191" s="268"/>
      <c r="I191" s="491"/>
      <c r="J191" s="491"/>
      <c r="K191" s="268"/>
      <c r="L191" s="268"/>
      <c r="M191" s="268"/>
      <c r="N191" s="268"/>
      <c r="O191" s="268"/>
      <c r="P191" s="268"/>
      <c r="Q191" s="287"/>
      <c r="R191" s="292"/>
      <c r="AS191" s="259"/>
      <c r="BF191" s="260"/>
      <c r="BG191" s="260"/>
      <c r="BH191" s="261"/>
      <c r="BI191" s="261"/>
      <c r="BJ191" s="259"/>
      <c r="BK191" s="482"/>
      <c r="BL191" s="262"/>
      <c r="BM191" s="272"/>
      <c r="BN191" s="432"/>
      <c r="BO191" s="439"/>
      <c r="BP191" s="432"/>
      <c r="BQ191" s="432"/>
      <c r="BR191" s="432"/>
      <c r="BS191" s="439"/>
      <c r="BT191" s="432"/>
      <c r="BU191" s="432"/>
      <c r="BV191" s="432"/>
      <c r="BW191" s="439"/>
      <c r="BX191" s="432"/>
      <c r="BY191" s="432"/>
      <c r="BZ191" s="432"/>
      <c r="CA191" s="439"/>
      <c r="CB191" s="432"/>
      <c r="CC191" s="432"/>
      <c r="CD191" s="432"/>
      <c r="CE191" s="439"/>
      <c r="CF191" s="432"/>
      <c r="CG191" s="432"/>
      <c r="CH191" s="432"/>
      <c r="CI191" s="439"/>
      <c r="CJ191" s="432"/>
      <c r="CK191" s="432"/>
      <c r="CL191" s="432"/>
      <c r="CM191" s="439"/>
      <c r="CN191" s="432"/>
      <c r="CO191" s="432"/>
      <c r="CP191" s="432"/>
      <c r="CQ191" s="439"/>
      <c r="CR191" s="432"/>
      <c r="CS191" s="432"/>
      <c r="CT191" s="435"/>
      <c r="CU191" s="272"/>
      <c r="CV191" s="272"/>
      <c r="CW191" s="272"/>
      <c r="CX191" s="272"/>
      <c r="CY191" s="272"/>
      <c r="CZ191" s="272"/>
      <c r="DA191" s="272"/>
      <c r="DB191" s="272"/>
      <c r="DC191" s="272"/>
      <c r="DD191" s="272"/>
      <c r="DE191" s="272"/>
      <c r="DF191" s="272"/>
    </row>
    <row r="192" spans="1:110" s="273" customFormat="1" x14ac:dyDescent="0.2">
      <c r="A192" s="292"/>
      <c r="B192" s="271"/>
      <c r="D192" s="268"/>
      <c r="E192" s="268"/>
      <c r="F192" s="268"/>
      <c r="G192" s="422"/>
      <c r="H192" s="268"/>
      <c r="I192" s="491"/>
      <c r="J192" s="491"/>
      <c r="K192" s="268"/>
      <c r="L192" s="268"/>
      <c r="M192" s="268"/>
      <c r="N192" s="268"/>
      <c r="O192" s="268"/>
      <c r="P192" s="268"/>
      <c r="Q192" s="287"/>
      <c r="R192" s="292"/>
      <c r="AS192" s="259"/>
      <c r="BF192" s="260"/>
      <c r="BG192" s="260"/>
      <c r="BH192" s="261"/>
      <c r="BI192" s="261"/>
      <c r="BJ192" s="259"/>
      <c r="BK192" s="482"/>
      <c r="BL192" s="262"/>
      <c r="BM192" s="272"/>
      <c r="BN192" s="432"/>
      <c r="BO192" s="439"/>
      <c r="BP192" s="432"/>
      <c r="BQ192" s="432"/>
      <c r="BR192" s="432"/>
      <c r="BS192" s="439"/>
      <c r="BT192" s="432"/>
      <c r="BU192" s="432"/>
      <c r="BV192" s="432"/>
      <c r="BW192" s="439"/>
      <c r="BX192" s="432"/>
      <c r="BY192" s="432"/>
      <c r="BZ192" s="432"/>
      <c r="CA192" s="439"/>
      <c r="CB192" s="432"/>
      <c r="CC192" s="432"/>
      <c r="CD192" s="432"/>
      <c r="CE192" s="439"/>
      <c r="CF192" s="432"/>
      <c r="CG192" s="432"/>
      <c r="CH192" s="432"/>
      <c r="CI192" s="439"/>
      <c r="CJ192" s="432"/>
      <c r="CK192" s="432"/>
      <c r="CL192" s="432"/>
      <c r="CM192" s="439"/>
      <c r="CN192" s="432"/>
      <c r="CO192" s="432"/>
      <c r="CP192" s="432"/>
      <c r="CQ192" s="439"/>
      <c r="CR192" s="432"/>
      <c r="CS192" s="432"/>
      <c r="CT192" s="435"/>
      <c r="CU192" s="272"/>
      <c r="CV192" s="272"/>
      <c r="CW192" s="272"/>
      <c r="CX192" s="272"/>
      <c r="CY192" s="272"/>
      <c r="CZ192" s="272"/>
      <c r="DA192" s="272"/>
      <c r="DB192" s="272"/>
      <c r="DC192" s="272"/>
      <c r="DD192" s="272"/>
      <c r="DE192" s="272"/>
      <c r="DF192" s="272"/>
    </row>
    <row r="193" spans="1:110" s="273" customFormat="1" x14ac:dyDescent="0.2">
      <c r="A193" s="292"/>
      <c r="B193" s="271"/>
      <c r="D193" s="268"/>
      <c r="E193" s="268"/>
      <c r="F193" s="268"/>
      <c r="G193" s="422"/>
      <c r="H193" s="268"/>
      <c r="I193" s="491"/>
      <c r="J193" s="491"/>
      <c r="K193" s="268"/>
      <c r="L193" s="268"/>
      <c r="M193" s="268"/>
      <c r="N193" s="268"/>
      <c r="O193" s="268"/>
      <c r="P193" s="268"/>
      <c r="Q193" s="287"/>
      <c r="R193" s="292"/>
      <c r="AS193" s="259"/>
      <c r="BF193" s="260"/>
      <c r="BG193" s="260"/>
      <c r="BH193" s="261"/>
      <c r="BI193" s="261"/>
      <c r="BJ193" s="259"/>
      <c r="BK193" s="482"/>
      <c r="BL193" s="262"/>
      <c r="BM193" s="272"/>
      <c r="BN193" s="432"/>
      <c r="BO193" s="439"/>
      <c r="BP193" s="432"/>
      <c r="BQ193" s="432"/>
      <c r="BR193" s="432"/>
      <c r="BS193" s="439"/>
      <c r="BT193" s="432"/>
      <c r="BU193" s="432"/>
      <c r="BV193" s="432"/>
      <c r="BW193" s="439"/>
      <c r="BX193" s="432"/>
      <c r="BY193" s="432"/>
      <c r="BZ193" s="432"/>
      <c r="CA193" s="439"/>
      <c r="CB193" s="432"/>
      <c r="CC193" s="432"/>
      <c r="CD193" s="432"/>
      <c r="CE193" s="439"/>
      <c r="CF193" s="432"/>
      <c r="CG193" s="432"/>
      <c r="CH193" s="432"/>
      <c r="CI193" s="439"/>
      <c r="CJ193" s="432"/>
      <c r="CK193" s="432"/>
      <c r="CL193" s="432"/>
      <c r="CM193" s="439"/>
      <c r="CN193" s="432"/>
      <c r="CO193" s="432"/>
      <c r="CP193" s="432"/>
      <c r="CQ193" s="439"/>
      <c r="CR193" s="432"/>
      <c r="CS193" s="432"/>
      <c r="CT193" s="435"/>
      <c r="CU193" s="272"/>
      <c r="CV193" s="272"/>
      <c r="CW193" s="272"/>
      <c r="CX193" s="272"/>
      <c r="CY193" s="272"/>
      <c r="CZ193" s="272"/>
      <c r="DA193" s="272"/>
      <c r="DB193" s="272"/>
      <c r="DC193" s="272"/>
      <c r="DD193" s="272"/>
      <c r="DE193" s="272"/>
      <c r="DF193" s="272"/>
    </row>
    <row r="194" spans="1:110" s="273" customFormat="1" x14ac:dyDescent="0.2">
      <c r="A194" s="292"/>
      <c r="B194" s="271"/>
      <c r="D194" s="268"/>
      <c r="E194" s="268"/>
      <c r="F194" s="268"/>
      <c r="G194" s="422"/>
      <c r="H194" s="268"/>
      <c r="I194" s="491"/>
      <c r="J194" s="491"/>
      <c r="K194" s="268"/>
      <c r="L194" s="268"/>
      <c r="M194" s="268"/>
      <c r="N194" s="268"/>
      <c r="O194" s="268"/>
      <c r="P194" s="268"/>
      <c r="Q194" s="287"/>
      <c r="R194" s="292"/>
      <c r="AS194" s="259"/>
      <c r="BF194" s="260"/>
      <c r="BG194" s="260"/>
      <c r="BH194" s="261"/>
      <c r="BI194" s="261"/>
      <c r="BJ194" s="259"/>
      <c r="BK194" s="482"/>
      <c r="BL194" s="262"/>
      <c r="BM194" s="272"/>
      <c r="BN194" s="432"/>
      <c r="BO194" s="439"/>
      <c r="BP194" s="432"/>
      <c r="BQ194" s="432"/>
      <c r="BR194" s="432"/>
      <c r="BS194" s="439"/>
      <c r="BT194" s="432"/>
      <c r="BU194" s="432"/>
      <c r="BV194" s="432"/>
      <c r="BW194" s="439"/>
      <c r="BX194" s="432"/>
      <c r="BY194" s="432"/>
      <c r="BZ194" s="432"/>
      <c r="CA194" s="439"/>
      <c r="CB194" s="432"/>
      <c r="CC194" s="432"/>
      <c r="CD194" s="432"/>
      <c r="CE194" s="439"/>
      <c r="CF194" s="432"/>
      <c r="CG194" s="432"/>
      <c r="CH194" s="432"/>
      <c r="CI194" s="439"/>
      <c r="CJ194" s="432"/>
      <c r="CK194" s="432"/>
      <c r="CL194" s="432"/>
      <c r="CM194" s="439"/>
      <c r="CN194" s="432"/>
      <c r="CO194" s="432"/>
      <c r="CP194" s="432"/>
      <c r="CQ194" s="439"/>
      <c r="CR194" s="432"/>
      <c r="CS194" s="432"/>
      <c r="CT194" s="435"/>
      <c r="CU194" s="272"/>
      <c r="CV194" s="272"/>
      <c r="CW194" s="272"/>
      <c r="CX194" s="272"/>
      <c r="CY194" s="272"/>
      <c r="CZ194" s="272"/>
      <c r="DA194" s="272"/>
      <c r="DB194" s="272"/>
      <c r="DC194" s="272"/>
      <c r="DD194" s="272"/>
      <c r="DE194" s="272"/>
      <c r="DF194" s="272"/>
    </row>
    <row r="195" spans="1:110" s="273" customFormat="1" x14ac:dyDescent="0.2">
      <c r="A195" s="292"/>
      <c r="B195" s="271"/>
      <c r="D195" s="268"/>
      <c r="E195" s="268"/>
      <c r="F195" s="268"/>
      <c r="G195" s="422"/>
      <c r="H195" s="268"/>
      <c r="I195" s="491"/>
      <c r="J195" s="491"/>
      <c r="K195" s="268"/>
      <c r="L195" s="268"/>
      <c r="M195" s="268"/>
      <c r="N195" s="268"/>
      <c r="O195" s="268"/>
      <c r="P195" s="268"/>
      <c r="Q195" s="287"/>
      <c r="R195" s="292"/>
      <c r="AS195" s="259"/>
      <c r="BF195" s="260"/>
      <c r="BG195" s="260"/>
      <c r="BH195" s="261"/>
      <c r="BI195" s="261"/>
      <c r="BJ195" s="259"/>
      <c r="BK195" s="482"/>
      <c r="BL195" s="262"/>
      <c r="BM195" s="272"/>
      <c r="BN195" s="432"/>
      <c r="BO195" s="439"/>
      <c r="BP195" s="432"/>
      <c r="BQ195" s="432"/>
      <c r="BR195" s="432"/>
      <c r="BS195" s="439"/>
      <c r="BT195" s="432"/>
      <c r="BU195" s="432"/>
      <c r="BV195" s="432"/>
      <c r="BW195" s="439"/>
      <c r="BX195" s="432"/>
      <c r="BY195" s="432"/>
      <c r="BZ195" s="432"/>
      <c r="CA195" s="439"/>
      <c r="CB195" s="432"/>
      <c r="CC195" s="432"/>
      <c r="CD195" s="432"/>
      <c r="CE195" s="439"/>
      <c r="CF195" s="432"/>
      <c r="CG195" s="432"/>
      <c r="CH195" s="432"/>
      <c r="CI195" s="439"/>
      <c r="CJ195" s="432"/>
      <c r="CK195" s="432"/>
      <c r="CL195" s="432"/>
      <c r="CM195" s="439"/>
      <c r="CN195" s="432"/>
      <c r="CO195" s="432"/>
      <c r="CP195" s="432"/>
      <c r="CQ195" s="439"/>
      <c r="CR195" s="432"/>
      <c r="CS195" s="432"/>
      <c r="CT195" s="435"/>
      <c r="CU195" s="272"/>
      <c r="CV195" s="272"/>
      <c r="CW195" s="272"/>
      <c r="CX195" s="272"/>
      <c r="CY195" s="272"/>
      <c r="CZ195" s="272"/>
      <c r="DA195" s="272"/>
      <c r="DB195" s="272"/>
      <c r="DC195" s="272"/>
      <c r="DD195" s="272"/>
      <c r="DE195" s="272"/>
      <c r="DF195" s="272"/>
    </row>
    <row r="196" spans="1:110" s="273" customFormat="1" x14ac:dyDescent="0.2">
      <c r="A196" s="292"/>
      <c r="B196" s="271"/>
      <c r="D196" s="268"/>
      <c r="E196" s="268"/>
      <c r="F196" s="268"/>
      <c r="G196" s="422"/>
      <c r="H196" s="268"/>
      <c r="I196" s="491"/>
      <c r="J196" s="491"/>
      <c r="K196" s="268"/>
      <c r="L196" s="268"/>
      <c r="M196" s="268"/>
      <c r="N196" s="268"/>
      <c r="O196" s="268"/>
      <c r="P196" s="268"/>
      <c r="Q196" s="287"/>
      <c r="R196" s="292"/>
      <c r="AS196" s="259"/>
      <c r="BF196" s="260"/>
      <c r="BG196" s="260"/>
      <c r="BH196" s="261"/>
      <c r="BI196" s="261"/>
      <c r="BJ196" s="259"/>
      <c r="BK196" s="482"/>
      <c r="BL196" s="262"/>
      <c r="BM196" s="272"/>
      <c r="BN196" s="432"/>
      <c r="BO196" s="439"/>
      <c r="BP196" s="432"/>
      <c r="BQ196" s="432"/>
      <c r="BR196" s="432"/>
      <c r="BS196" s="439"/>
      <c r="BT196" s="432"/>
      <c r="BU196" s="432"/>
      <c r="BV196" s="432"/>
      <c r="BW196" s="439"/>
      <c r="BX196" s="432"/>
      <c r="BY196" s="432"/>
      <c r="BZ196" s="432"/>
      <c r="CA196" s="439"/>
      <c r="CB196" s="432"/>
      <c r="CC196" s="432"/>
      <c r="CD196" s="432"/>
      <c r="CE196" s="439"/>
      <c r="CF196" s="432"/>
      <c r="CG196" s="432"/>
      <c r="CH196" s="432"/>
      <c r="CI196" s="439"/>
      <c r="CJ196" s="432"/>
      <c r="CK196" s="432"/>
      <c r="CL196" s="432"/>
      <c r="CM196" s="439"/>
      <c r="CN196" s="432"/>
      <c r="CO196" s="432"/>
      <c r="CP196" s="432"/>
      <c r="CQ196" s="439"/>
      <c r="CR196" s="432"/>
      <c r="CS196" s="432"/>
      <c r="CT196" s="435"/>
      <c r="CU196" s="272"/>
      <c r="CV196" s="272"/>
      <c r="CW196" s="272"/>
      <c r="CX196" s="272"/>
      <c r="CY196" s="272"/>
      <c r="CZ196" s="272"/>
      <c r="DA196" s="272"/>
      <c r="DB196" s="272"/>
      <c r="DC196" s="272"/>
      <c r="DD196" s="272"/>
      <c r="DE196" s="272"/>
      <c r="DF196" s="272"/>
    </row>
    <row r="197" spans="1:110" s="273" customFormat="1" x14ac:dyDescent="0.2">
      <c r="A197" s="292"/>
      <c r="B197" s="271"/>
      <c r="D197" s="268"/>
      <c r="E197" s="268"/>
      <c r="F197" s="268"/>
      <c r="G197" s="422"/>
      <c r="H197" s="268"/>
      <c r="I197" s="491"/>
      <c r="J197" s="491"/>
      <c r="K197" s="268"/>
      <c r="L197" s="268"/>
      <c r="M197" s="268"/>
      <c r="N197" s="268"/>
      <c r="O197" s="268"/>
      <c r="P197" s="268"/>
      <c r="Q197" s="287"/>
      <c r="R197" s="292"/>
      <c r="AS197" s="259"/>
      <c r="BF197" s="260"/>
      <c r="BG197" s="260"/>
      <c r="BH197" s="261"/>
      <c r="BI197" s="261"/>
      <c r="BJ197" s="259"/>
      <c r="BK197" s="482"/>
      <c r="BL197" s="262"/>
      <c r="BM197" s="272"/>
      <c r="BN197" s="432"/>
      <c r="BO197" s="439"/>
      <c r="BP197" s="432"/>
      <c r="BQ197" s="432"/>
      <c r="BR197" s="432"/>
      <c r="BS197" s="439"/>
      <c r="BT197" s="432"/>
      <c r="BU197" s="432"/>
      <c r="BV197" s="432"/>
      <c r="BW197" s="439"/>
      <c r="BX197" s="432"/>
      <c r="BY197" s="432"/>
      <c r="BZ197" s="432"/>
      <c r="CA197" s="439"/>
      <c r="CB197" s="432"/>
      <c r="CC197" s="432"/>
      <c r="CD197" s="432"/>
      <c r="CE197" s="439"/>
      <c r="CF197" s="432"/>
      <c r="CG197" s="432"/>
      <c r="CH197" s="432"/>
      <c r="CI197" s="439"/>
      <c r="CJ197" s="432"/>
      <c r="CK197" s="432"/>
      <c r="CL197" s="432"/>
      <c r="CM197" s="439"/>
      <c r="CN197" s="432"/>
      <c r="CO197" s="432"/>
      <c r="CP197" s="432"/>
      <c r="CQ197" s="439"/>
      <c r="CR197" s="432"/>
      <c r="CS197" s="432"/>
      <c r="CT197" s="435"/>
      <c r="CU197" s="272"/>
      <c r="CV197" s="272"/>
      <c r="CW197" s="272"/>
      <c r="CX197" s="272"/>
      <c r="CY197" s="272"/>
      <c r="CZ197" s="272"/>
      <c r="DA197" s="272"/>
      <c r="DB197" s="272"/>
      <c r="DC197" s="272"/>
      <c r="DD197" s="272"/>
      <c r="DE197" s="272"/>
      <c r="DF197" s="272"/>
    </row>
    <row r="198" spans="1:110" s="273" customFormat="1" x14ac:dyDescent="0.2">
      <c r="A198" s="292"/>
      <c r="B198" s="271"/>
      <c r="D198" s="268"/>
      <c r="E198" s="268"/>
      <c r="F198" s="268"/>
      <c r="G198" s="422"/>
      <c r="H198" s="268"/>
      <c r="I198" s="491"/>
      <c r="J198" s="491"/>
      <c r="K198" s="268"/>
      <c r="L198" s="268"/>
      <c r="M198" s="268"/>
      <c r="N198" s="268"/>
      <c r="O198" s="268"/>
      <c r="P198" s="268"/>
      <c r="Q198" s="287"/>
      <c r="R198" s="292"/>
      <c r="AS198" s="259"/>
      <c r="BF198" s="260"/>
      <c r="BG198" s="260"/>
      <c r="BH198" s="261"/>
      <c r="BI198" s="261"/>
      <c r="BJ198" s="259"/>
      <c r="BK198" s="482"/>
      <c r="BL198" s="262"/>
      <c r="BM198" s="272"/>
      <c r="BN198" s="432"/>
      <c r="BO198" s="439"/>
      <c r="BP198" s="432"/>
      <c r="BQ198" s="432"/>
      <c r="BR198" s="432"/>
      <c r="BS198" s="439"/>
      <c r="BT198" s="432"/>
      <c r="BU198" s="432"/>
      <c r="BV198" s="432"/>
      <c r="BW198" s="439"/>
      <c r="BX198" s="432"/>
      <c r="BY198" s="432"/>
      <c r="BZ198" s="432"/>
      <c r="CA198" s="439"/>
      <c r="CB198" s="432"/>
      <c r="CC198" s="432"/>
      <c r="CD198" s="432"/>
      <c r="CE198" s="439"/>
      <c r="CF198" s="432"/>
      <c r="CG198" s="432"/>
      <c r="CH198" s="432"/>
      <c r="CI198" s="439"/>
      <c r="CJ198" s="432"/>
      <c r="CK198" s="432"/>
      <c r="CL198" s="432"/>
      <c r="CM198" s="439"/>
      <c r="CN198" s="432"/>
      <c r="CO198" s="432"/>
      <c r="CP198" s="432"/>
      <c r="CQ198" s="439"/>
      <c r="CR198" s="432"/>
      <c r="CS198" s="432"/>
      <c r="CT198" s="435"/>
      <c r="CU198" s="272"/>
      <c r="CV198" s="272"/>
      <c r="CW198" s="272"/>
      <c r="CX198" s="272"/>
      <c r="CY198" s="272"/>
      <c r="CZ198" s="272"/>
      <c r="DA198" s="272"/>
      <c r="DB198" s="272"/>
      <c r="DC198" s="272"/>
      <c r="DD198" s="272"/>
      <c r="DE198" s="272"/>
      <c r="DF198" s="272"/>
    </row>
    <row r="199" spans="1:110" s="273" customFormat="1" x14ac:dyDescent="0.2">
      <c r="A199" s="292"/>
      <c r="B199" s="271"/>
      <c r="D199" s="268"/>
      <c r="E199" s="268"/>
      <c r="F199" s="268"/>
      <c r="G199" s="422"/>
      <c r="H199" s="268"/>
      <c r="I199" s="491"/>
      <c r="J199" s="491"/>
      <c r="K199" s="268"/>
      <c r="L199" s="268"/>
      <c r="M199" s="268"/>
      <c r="N199" s="268"/>
      <c r="O199" s="268"/>
      <c r="P199" s="268"/>
      <c r="Q199" s="287"/>
      <c r="R199" s="292"/>
      <c r="AS199" s="259"/>
      <c r="BF199" s="260"/>
      <c r="BG199" s="260"/>
      <c r="BH199" s="261"/>
      <c r="BI199" s="261"/>
      <c r="BJ199" s="259"/>
      <c r="BK199" s="482"/>
      <c r="BL199" s="262"/>
      <c r="BM199" s="272"/>
      <c r="BN199" s="432"/>
      <c r="BO199" s="439"/>
      <c r="BP199" s="432"/>
      <c r="BQ199" s="432"/>
      <c r="BR199" s="432"/>
      <c r="BS199" s="439"/>
      <c r="BT199" s="432"/>
      <c r="BU199" s="432"/>
      <c r="BV199" s="432"/>
      <c r="BW199" s="439"/>
      <c r="BX199" s="432"/>
      <c r="BY199" s="432"/>
      <c r="BZ199" s="432"/>
      <c r="CA199" s="439"/>
      <c r="CB199" s="432"/>
      <c r="CC199" s="432"/>
      <c r="CD199" s="432"/>
      <c r="CE199" s="439"/>
      <c r="CF199" s="432"/>
      <c r="CG199" s="432"/>
      <c r="CH199" s="432"/>
      <c r="CI199" s="439"/>
      <c r="CJ199" s="432"/>
      <c r="CK199" s="432"/>
      <c r="CL199" s="432"/>
      <c r="CM199" s="439"/>
      <c r="CN199" s="432"/>
      <c r="CO199" s="432"/>
      <c r="CP199" s="432"/>
      <c r="CQ199" s="439"/>
      <c r="CR199" s="432"/>
      <c r="CS199" s="432"/>
      <c r="CT199" s="435"/>
      <c r="CU199" s="272"/>
      <c r="CV199" s="272"/>
      <c r="CW199" s="272"/>
      <c r="CX199" s="272"/>
      <c r="CY199" s="272"/>
      <c r="CZ199" s="272"/>
      <c r="DA199" s="272"/>
      <c r="DB199" s="272"/>
      <c r="DC199" s="272"/>
      <c r="DD199" s="272"/>
      <c r="DE199" s="272"/>
      <c r="DF199" s="272"/>
    </row>
    <row r="200" spans="1:110" s="273" customFormat="1" x14ac:dyDescent="0.2">
      <c r="A200" s="292"/>
      <c r="B200" s="271"/>
      <c r="D200" s="268"/>
      <c r="E200" s="268"/>
      <c r="F200" s="268"/>
      <c r="G200" s="422"/>
      <c r="H200" s="268"/>
      <c r="I200" s="491"/>
      <c r="J200" s="491"/>
      <c r="K200" s="268"/>
      <c r="L200" s="268"/>
      <c r="M200" s="268"/>
      <c r="N200" s="268"/>
      <c r="O200" s="268"/>
      <c r="P200" s="268"/>
      <c r="Q200" s="287"/>
      <c r="R200" s="292"/>
      <c r="AS200" s="259"/>
      <c r="BF200" s="260"/>
      <c r="BG200" s="260"/>
      <c r="BH200" s="261"/>
      <c r="BI200" s="261"/>
      <c r="BJ200" s="259"/>
      <c r="BK200" s="482"/>
      <c r="BL200" s="262"/>
      <c r="BM200" s="272"/>
      <c r="BN200" s="432"/>
      <c r="BO200" s="439"/>
      <c r="BP200" s="432"/>
      <c r="BQ200" s="432"/>
      <c r="BR200" s="432"/>
      <c r="BS200" s="439"/>
      <c r="BT200" s="432"/>
      <c r="BU200" s="432"/>
      <c r="BV200" s="432"/>
      <c r="BW200" s="439"/>
      <c r="BX200" s="432"/>
      <c r="BY200" s="432"/>
      <c r="BZ200" s="432"/>
      <c r="CA200" s="439"/>
      <c r="CB200" s="432"/>
      <c r="CC200" s="432"/>
      <c r="CD200" s="432"/>
      <c r="CE200" s="439"/>
      <c r="CF200" s="432"/>
      <c r="CG200" s="432"/>
      <c r="CH200" s="432"/>
      <c r="CI200" s="439"/>
      <c r="CJ200" s="432"/>
      <c r="CK200" s="432"/>
      <c r="CL200" s="432"/>
      <c r="CM200" s="439"/>
      <c r="CN200" s="432"/>
      <c r="CO200" s="432"/>
      <c r="CP200" s="432"/>
      <c r="CQ200" s="439"/>
      <c r="CR200" s="432"/>
      <c r="CS200" s="432"/>
      <c r="CT200" s="435"/>
      <c r="CU200" s="272"/>
      <c r="CV200" s="272"/>
      <c r="CW200" s="272"/>
      <c r="CX200" s="272"/>
      <c r="CY200" s="272"/>
      <c r="CZ200" s="272"/>
      <c r="DA200" s="272"/>
      <c r="DB200" s="272"/>
      <c r="DC200" s="272"/>
      <c r="DD200" s="272"/>
      <c r="DE200" s="272"/>
      <c r="DF200" s="272"/>
    </row>
    <row r="201" spans="1:110" s="273" customFormat="1" x14ac:dyDescent="0.2">
      <c r="A201" s="292"/>
      <c r="B201" s="271"/>
      <c r="D201" s="268"/>
      <c r="E201" s="268"/>
      <c r="F201" s="268"/>
      <c r="G201" s="422"/>
      <c r="H201" s="268"/>
      <c r="I201" s="491"/>
      <c r="J201" s="491"/>
      <c r="K201" s="268"/>
      <c r="L201" s="268"/>
      <c r="M201" s="268"/>
      <c r="N201" s="268"/>
      <c r="O201" s="268"/>
      <c r="P201" s="268"/>
      <c r="Q201" s="287"/>
      <c r="R201" s="292"/>
      <c r="AS201" s="259"/>
      <c r="BF201" s="260"/>
      <c r="BG201" s="260"/>
      <c r="BH201" s="261"/>
      <c r="BI201" s="261"/>
      <c r="BJ201" s="259"/>
      <c r="BK201" s="482"/>
      <c r="BL201" s="262"/>
      <c r="BM201" s="272"/>
      <c r="BN201" s="432"/>
      <c r="BO201" s="439"/>
      <c r="BP201" s="432"/>
      <c r="BQ201" s="432"/>
      <c r="BR201" s="432"/>
      <c r="BS201" s="439"/>
      <c r="BT201" s="432"/>
      <c r="BU201" s="432"/>
      <c r="BV201" s="432"/>
      <c r="BW201" s="439"/>
      <c r="BX201" s="432"/>
      <c r="BY201" s="432"/>
      <c r="BZ201" s="432"/>
      <c r="CA201" s="439"/>
      <c r="CB201" s="432"/>
      <c r="CC201" s="432"/>
      <c r="CD201" s="432"/>
      <c r="CE201" s="439"/>
      <c r="CF201" s="432"/>
      <c r="CG201" s="432"/>
      <c r="CH201" s="432"/>
      <c r="CI201" s="439"/>
      <c r="CJ201" s="432"/>
      <c r="CK201" s="432"/>
      <c r="CL201" s="432"/>
      <c r="CM201" s="439"/>
      <c r="CN201" s="432"/>
      <c r="CO201" s="432"/>
      <c r="CP201" s="432"/>
      <c r="CQ201" s="439"/>
      <c r="CR201" s="432"/>
      <c r="CS201" s="432"/>
      <c r="CT201" s="435"/>
      <c r="CU201" s="272"/>
      <c r="CV201" s="272"/>
      <c r="CW201" s="272"/>
      <c r="CX201" s="272"/>
      <c r="CY201" s="272"/>
      <c r="CZ201" s="272"/>
      <c r="DA201" s="272"/>
      <c r="DB201" s="272"/>
      <c r="DC201" s="272"/>
      <c r="DD201" s="272"/>
      <c r="DE201" s="272"/>
      <c r="DF201" s="272"/>
    </row>
    <row r="202" spans="1:110" s="273" customFormat="1" x14ac:dyDescent="0.2">
      <c r="A202" s="292"/>
      <c r="B202" s="271"/>
      <c r="D202" s="268"/>
      <c r="E202" s="268"/>
      <c r="F202" s="268"/>
      <c r="G202" s="422"/>
      <c r="H202" s="268"/>
      <c r="I202" s="491"/>
      <c r="J202" s="491"/>
      <c r="K202" s="268"/>
      <c r="L202" s="268"/>
      <c r="M202" s="268"/>
      <c r="N202" s="268"/>
      <c r="O202" s="268"/>
      <c r="P202" s="268"/>
      <c r="Q202" s="287"/>
      <c r="R202" s="292"/>
      <c r="AS202" s="259"/>
      <c r="BF202" s="260"/>
      <c r="BG202" s="260"/>
      <c r="BH202" s="261"/>
      <c r="BI202" s="261"/>
      <c r="BJ202" s="259"/>
      <c r="BK202" s="482"/>
      <c r="BL202" s="262"/>
      <c r="BM202" s="272"/>
      <c r="BN202" s="432"/>
      <c r="BO202" s="439"/>
      <c r="BP202" s="432"/>
      <c r="BQ202" s="432"/>
      <c r="BR202" s="432"/>
      <c r="BS202" s="439"/>
      <c r="BT202" s="432"/>
      <c r="BU202" s="432"/>
      <c r="BV202" s="432"/>
      <c r="BW202" s="439"/>
      <c r="BX202" s="432"/>
      <c r="BY202" s="432"/>
      <c r="BZ202" s="432"/>
      <c r="CA202" s="439"/>
      <c r="CB202" s="432"/>
      <c r="CC202" s="432"/>
      <c r="CD202" s="432"/>
      <c r="CE202" s="439"/>
      <c r="CF202" s="432"/>
      <c r="CG202" s="432"/>
      <c r="CH202" s="432"/>
      <c r="CI202" s="439"/>
      <c r="CJ202" s="432"/>
      <c r="CK202" s="432"/>
      <c r="CL202" s="432"/>
      <c r="CM202" s="439"/>
      <c r="CN202" s="432"/>
      <c r="CO202" s="432"/>
      <c r="CP202" s="432"/>
      <c r="CQ202" s="439"/>
      <c r="CR202" s="432"/>
      <c r="CS202" s="432"/>
      <c r="CT202" s="435"/>
      <c r="CU202" s="272"/>
      <c r="CV202" s="272"/>
      <c r="CW202" s="272"/>
      <c r="CX202" s="272"/>
      <c r="CY202" s="272"/>
      <c r="CZ202" s="272"/>
      <c r="DA202" s="272"/>
      <c r="DB202" s="272"/>
      <c r="DC202" s="272"/>
      <c r="DD202" s="272"/>
      <c r="DE202" s="272"/>
      <c r="DF202" s="272"/>
    </row>
    <row r="203" spans="1:110" s="273" customFormat="1" x14ac:dyDescent="0.2">
      <c r="A203" s="292"/>
      <c r="B203" s="271"/>
      <c r="D203" s="268"/>
      <c r="E203" s="268"/>
      <c r="F203" s="268"/>
      <c r="G203" s="422"/>
      <c r="H203" s="268"/>
      <c r="I203" s="491"/>
      <c r="J203" s="491"/>
      <c r="K203" s="268"/>
      <c r="L203" s="268"/>
      <c r="M203" s="268"/>
      <c r="N203" s="268"/>
      <c r="O203" s="268"/>
      <c r="P203" s="268"/>
      <c r="Q203" s="287"/>
      <c r="R203" s="292"/>
      <c r="AS203" s="259"/>
      <c r="BF203" s="260"/>
      <c r="BG203" s="260"/>
      <c r="BH203" s="261"/>
      <c r="BI203" s="261"/>
      <c r="BJ203" s="259"/>
      <c r="BK203" s="482"/>
      <c r="BL203" s="262"/>
      <c r="BM203" s="272"/>
      <c r="BN203" s="432"/>
      <c r="BO203" s="439"/>
      <c r="BP203" s="432"/>
      <c r="BQ203" s="432"/>
      <c r="BR203" s="432"/>
      <c r="BS203" s="439"/>
      <c r="BT203" s="432"/>
      <c r="BU203" s="432"/>
      <c r="BV203" s="432"/>
      <c r="BW203" s="439"/>
      <c r="BX203" s="432"/>
      <c r="BY203" s="432"/>
      <c r="BZ203" s="432"/>
      <c r="CA203" s="439"/>
      <c r="CB203" s="432"/>
      <c r="CC203" s="432"/>
      <c r="CD203" s="432"/>
      <c r="CE203" s="439"/>
      <c r="CF203" s="432"/>
      <c r="CG203" s="432"/>
      <c r="CH203" s="432"/>
      <c r="CI203" s="439"/>
      <c r="CJ203" s="432"/>
      <c r="CK203" s="432"/>
      <c r="CL203" s="432"/>
      <c r="CM203" s="439"/>
      <c r="CN203" s="432"/>
      <c r="CO203" s="432"/>
      <c r="CP203" s="432"/>
      <c r="CQ203" s="439"/>
      <c r="CR203" s="432"/>
      <c r="CS203" s="432"/>
      <c r="CT203" s="435"/>
      <c r="CU203" s="272"/>
      <c r="CV203" s="272"/>
      <c r="CW203" s="272"/>
      <c r="CX203" s="272"/>
      <c r="CY203" s="272"/>
      <c r="CZ203" s="272"/>
      <c r="DA203" s="272"/>
      <c r="DB203" s="272"/>
      <c r="DC203" s="272"/>
      <c r="DD203" s="272"/>
      <c r="DE203" s="272"/>
      <c r="DF203" s="272"/>
    </row>
    <row r="204" spans="1:110" s="273" customFormat="1" x14ac:dyDescent="0.2">
      <c r="A204" s="292"/>
      <c r="B204" s="271"/>
      <c r="D204" s="268"/>
      <c r="E204" s="268"/>
      <c r="F204" s="268"/>
      <c r="G204" s="422"/>
      <c r="H204" s="268"/>
      <c r="I204" s="491"/>
      <c r="J204" s="491"/>
      <c r="K204" s="268"/>
      <c r="L204" s="268"/>
      <c r="M204" s="268"/>
      <c r="N204" s="268"/>
      <c r="O204" s="268"/>
      <c r="P204" s="268"/>
      <c r="Q204" s="287"/>
      <c r="R204" s="292"/>
      <c r="AS204" s="259"/>
      <c r="BF204" s="260"/>
      <c r="BG204" s="260"/>
      <c r="BH204" s="261"/>
      <c r="BI204" s="261"/>
      <c r="BJ204" s="259"/>
      <c r="BK204" s="482"/>
      <c r="BL204" s="262"/>
      <c r="BM204" s="272"/>
      <c r="BN204" s="432"/>
      <c r="BO204" s="439"/>
      <c r="BP204" s="432"/>
      <c r="BQ204" s="432"/>
      <c r="BR204" s="432"/>
      <c r="BS204" s="439"/>
      <c r="BT204" s="432"/>
      <c r="BU204" s="432"/>
      <c r="BV204" s="432"/>
      <c r="BW204" s="439"/>
      <c r="BX204" s="432"/>
      <c r="BY204" s="432"/>
      <c r="BZ204" s="432"/>
      <c r="CA204" s="439"/>
      <c r="CB204" s="432"/>
      <c r="CC204" s="432"/>
      <c r="CD204" s="432"/>
      <c r="CE204" s="439"/>
      <c r="CF204" s="432"/>
      <c r="CG204" s="432"/>
      <c r="CH204" s="432"/>
      <c r="CI204" s="439"/>
      <c r="CJ204" s="432"/>
      <c r="CK204" s="432"/>
      <c r="CL204" s="432"/>
      <c r="CM204" s="439"/>
      <c r="CN204" s="432"/>
      <c r="CO204" s="432"/>
      <c r="CP204" s="432"/>
      <c r="CQ204" s="439"/>
      <c r="CR204" s="432"/>
      <c r="CS204" s="432"/>
      <c r="CT204" s="435"/>
      <c r="CU204" s="272"/>
      <c r="CV204" s="272"/>
      <c r="CW204" s="272"/>
      <c r="CX204" s="272"/>
      <c r="CY204" s="272"/>
      <c r="CZ204" s="272"/>
      <c r="DA204" s="272"/>
      <c r="DB204" s="272"/>
      <c r="DC204" s="272"/>
      <c r="DD204" s="272"/>
      <c r="DE204" s="272"/>
      <c r="DF204" s="272"/>
    </row>
    <row r="205" spans="1:110" s="273" customFormat="1" x14ac:dyDescent="0.2">
      <c r="A205" s="292"/>
      <c r="B205" s="271"/>
      <c r="D205" s="268"/>
      <c r="E205" s="268"/>
      <c r="F205" s="268"/>
      <c r="G205" s="422"/>
      <c r="H205" s="268"/>
      <c r="I205" s="491"/>
      <c r="J205" s="491"/>
      <c r="K205" s="268"/>
      <c r="L205" s="268"/>
      <c r="M205" s="268"/>
      <c r="N205" s="268"/>
      <c r="O205" s="268"/>
      <c r="P205" s="268"/>
      <c r="Q205" s="287"/>
      <c r="R205" s="292"/>
      <c r="AS205" s="259"/>
      <c r="BF205" s="260"/>
      <c r="BG205" s="260"/>
      <c r="BH205" s="261"/>
      <c r="BI205" s="261"/>
      <c r="BJ205" s="259"/>
      <c r="BK205" s="482"/>
      <c r="BL205" s="262"/>
      <c r="BM205" s="272"/>
      <c r="BN205" s="432"/>
      <c r="BO205" s="439"/>
      <c r="BP205" s="432"/>
      <c r="BQ205" s="432"/>
      <c r="BR205" s="432"/>
      <c r="BS205" s="439"/>
      <c r="BT205" s="432"/>
      <c r="BU205" s="432"/>
      <c r="BV205" s="432"/>
      <c r="BW205" s="439"/>
      <c r="BX205" s="432"/>
      <c r="BY205" s="432"/>
      <c r="BZ205" s="432"/>
      <c r="CA205" s="439"/>
      <c r="CB205" s="432"/>
      <c r="CC205" s="432"/>
      <c r="CD205" s="432"/>
      <c r="CE205" s="439"/>
      <c r="CF205" s="432"/>
      <c r="CG205" s="432"/>
      <c r="CH205" s="432"/>
      <c r="CI205" s="439"/>
      <c r="CJ205" s="432"/>
      <c r="CK205" s="432"/>
      <c r="CL205" s="432"/>
      <c r="CM205" s="439"/>
      <c r="CN205" s="432"/>
      <c r="CO205" s="432"/>
      <c r="CP205" s="432"/>
      <c r="CQ205" s="439"/>
      <c r="CR205" s="432"/>
      <c r="CS205" s="432"/>
      <c r="CT205" s="435"/>
      <c r="CU205" s="272"/>
      <c r="CV205" s="272"/>
      <c r="CW205" s="272"/>
      <c r="CX205" s="272"/>
      <c r="CY205" s="272"/>
      <c r="CZ205" s="272"/>
      <c r="DA205" s="272"/>
      <c r="DB205" s="272"/>
      <c r="DC205" s="272"/>
      <c r="DD205" s="272"/>
      <c r="DE205" s="272"/>
      <c r="DF205" s="272"/>
    </row>
    <row r="206" spans="1:110" s="273" customFormat="1" x14ac:dyDescent="0.2">
      <c r="A206" s="292"/>
      <c r="B206" s="271"/>
      <c r="D206" s="268"/>
      <c r="E206" s="268"/>
      <c r="F206" s="268"/>
      <c r="G206" s="422"/>
      <c r="H206" s="268"/>
      <c r="I206" s="491"/>
      <c r="J206" s="491"/>
      <c r="K206" s="268"/>
      <c r="L206" s="268"/>
      <c r="M206" s="268"/>
      <c r="N206" s="268"/>
      <c r="O206" s="268"/>
      <c r="P206" s="268"/>
      <c r="Q206" s="287"/>
      <c r="R206" s="292"/>
      <c r="AS206" s="259"/>
      <c r="BF206" s="260"/>
      <c r="BG206" s="260"/>
      <c r="BH206" s="261"/>
      <c r="BI206" s="261"/>
      <c r="BJ206" s="259"/>
      <c r="BK206" s="482"/>
      <c r="BL206" s="262"/>
      <c r="BM206" s="272"/>
      <c r="BN206" s="432"/>
      <c r="BO206" s="439"/>
      <c r="BP206" s="432"/>
      <c r="BQ206" s="432"/>
      <c r="BR206" s="432"/>
      <c r="BS206" s="439"/>
      <c r="BT206" s="432"/>
      <c r="BU206" s="432"/>
      <c r="BV206" s="432"/>
      <c r="BW206" s="439"/>
      <c r="BX206" s="432"/>
      <c r="BY206" s="432"/>
      <c r="BZ206" s="432"/>
      <c r="CA206" s="439"/>
      <c r="CB206" s="432"/>
      <c r="CC206" s="432"/>
      <c r="CD206" s="432"/>
      <c r="CE206" s="439"/>
      <c r="CF206" s="432"/>
      <c r="CG206" s="432"/>
      <c r="CH206" s="432"/>
      <c r="CI206" s="439"/>
      <c r="CJ206" s="432"/>
      <c r="CK206" s="432"/>
      <c r="CL206" s="432"/>
      <c r="CM206" s="439"/>
      <c r="CN206" s="432"/>
      <c r="CO206" s="432"/>
      <c r="CP206" s="432"/>
      <c r="CQ206" s="439"/>
      <c r="CR206" s="432"/>
      <c r="CS206" s="432"/>
      <c r="CT206" s="435"/>
      <c r="CU206" s="272"/>
      <c r="CV206" s="272"/>
      <c r="CW206" s="272"/>
      <c r="CX206" s="272"/>
      <c r="CY206" s="272"/>
      <c r="CZ206" s="272"/>
      <c r="DA206" s="272"/>
      <c r="DB206" s="272"/>
      <c r="DC206" s="272"/>
      <c r="DD206" s="272"/>
      <c r="DE206" s="272"/>
      <c r="DF206" s="272"/>
    </row>
    <row r="207" spans="1:110" s="273" customFormat="1" x14ac:dyDescent="0.2">
      <c r="A207" s="292"/>
      <c r="B207" s="271"/>
      <c r="D207" s="268"/>
      <c r="E207" s="268"/>
      <c r="F207" s="268"/>
      <c r="G207" s="422"/>
      <c r="H207" s="268"/>
      <c r="I207" s="491"/>
      <c r="J207" s="491"/>
      <c r="K207" s="268"/>
      <c r="L207" s="268"/>
      <c r="M207" s="268"/>
      <c r="N207" s="268"/>
      <c r="O207" s="268"/>
      <c r="P207" s="268"/>
      <c r="Q207" s="287"/>
      <c r="R207" s="292"/>
      <c r="AS207" s="259"/>
      <c r="BF207" s="260"/>
      <c r="BG207" s="260"/>
      <c r="BH207" s="261"/>
      <c r="BI207" s="261"/>
      <c r="BJ207" s="259"/>
      <c r="BK207" s="482"/>
      <c r="BL207" s="262"/>
      <c r="BM207" s="272"/>
      <c r="BN207" s="432"/>
      <c r="BO207" s="439"/>
      <c r="BP207" s="432"/>
      <c r="BQ207" s="432"/>
      <c r="BR207" s="432"/>
      <c r="BS207" s="439"/>
      <c r="BT207" s="432"/>
      <c r="BU207" s="432"/>
      <c r="BV207" s="432"/>
      <c r="BW207" s="439"/>
      <c r="BX207" s="432"/>
      <c r="BY207" s="432"/>
      <c r="BZ207" s="432"/>
      <c r="CA207" s="439"/>
      <c r="CB207" s="432"/>
      <c r="CC207" s="432"/>
      <c r="CD207" s="432"/>
      <c r="CE207" s="439"/>
      <c r="CF207" s="432"/>
      <c r="CG207" s="432"/>
      <c r="CH207" s="432"/>
      <c r="CI207" s="439"/>
      <c r="CJ207" s="432"/>
      <c r="CK207" s="432"/>
      <c r="CL207" s="432"/>
      <c r="CM207" s="439"/>
      <c r="CN207" s="432"/>
      <c r="CO207" s="432"/>
      <c r="CP207" s="432"/>
      <c r="CQ207" s="439"/>
      <c r="CR207" s="432"/>
      <c r="CS207" s="432"/>
      <c r="CT207" s="435"/>
      <c r="CU207" s="272"/>
      <c r="CV207" s="272"/>
      <c r="CW207" s="272"/>
      <c r="CX207" s="272"/>
      <c r="CY207" s="272"/>
      <c r="CZ207" s="272"/>
      <c r="DA207" s="272"/>
      <c r="DB207" s="272"/>
      <c r="DC207" s="272"/>
      <c r="DD207" s="272"/>
      <c r="DE207" s="272"/>
      <c r="DF207" s="272"/>
    </row>
    <row r="208" spans="1:110" s="273" customFormat="1" x14ac:dyDescent="0.2">
      <c r="A208" s="292"/>
      <c r="B208" s="271"/>
      <c r="D208" s="268"/>
      <c r="E208" s="268"/>
      <c r="F208" s="268"/>
      <c r="G208" s="422"/>
      <c r="H208" s="268"/>
      <c r="I208" s="491"/>
      <c r="J208" s="491"/>
      <c r="K208" s="268"/>
      <c r="L208" s="268"/>
      <c r="M208" s="268"/>
      <c r="N208" s="268"/>
      <c r="O208" s="268"/>
      <c r="P208" s="268"/>
      <c r="Q208" s="287"/>
      <c r="R208" s="292"/>
      <c r="AS208" s="259"/>
      <c r="BF208" s="260"/>
      <c r="BG208" s="260"/>
      <c r="BH208" s="261"/>
      <c r="BI208" s="261"/>
      <c r="BJ208" s="259"/>
      <c r="BK208" s="482"/>
      <c r="BL208" s="262"/>
      <c r="BM208" s="272"/>
      <c r="BN208" s="432"/>
      <c r="BO208" s="439"/>
      <c r="BP208" s="432"/>
      <c r="BQ208" s="432"/>
      <c r="BR208" s="432"/>
      <c r="BS208" s="439"/>
      <c r="BT208" s="432"/>
      <c r="BU208" s="432"/>
      <c r="BV208" s="432"/>
      <c r="BW208" s="439"/>
      <c r="BX208" s="432"/>
      <c r="BY208" s="432"/>
      <c r="BZ208" s="432"/>
      <c r="CA208" s="439"/>
      <c r="CB208" s="432"/>
      <c r="CC208" s="432"/>
      <c r="CD208" s="432"/>
      <c r="CE208" s="439"/>
      <c r="CF208" s="432"/>
      <c r="CG208" s="432"/>
      <c r="CH208" s="432"/>
      <c r="CI208" s="439"/>
      <c r="CJ208" s="432"/>
      <c r="CK208" s="432"/>
      <c r="CL208" s="432"/>
      <c r="CM208" s="439"/>
      <c r="CN208" s="432"/>
      <c r="CO208" s="432"/>
      <c r="CP208" s="432"/>
      <c r="CQ208" s="439"/>
      <c r="CR208" s="432"/>
      <c r="CS208" s="432"/>
      <c r="CT208" s="435"/>
      <c r="CU208" s="272"/>
      <c r="CV208" s="272"/>
      <c r="CW208" s="272"/>
      <c r="CX208" s="272"/>
      <c r="CY208" s="272"/>
      <c r="CZ208" s="272"/>
      <c r="DA208" s="272"/>
      <c r="DB208" s="272"/>
      <c r="DC208" s="272"/>
      <c r="DD208" s="272"/>
      <c r="DE208" s="272"/>
      <c r="DF208" s="272"/>
    </row>
    <row r="209" spans="1:110" s="273" customFormat="1" x14ac:dyDescent="0.2">
      <c r="A209" s="292"/>
      <c r="B209" s="271"/>
      <c r="D209" s="268"/>
      <c r="E209" s="268"/>
      <c r="F209" s="268"/>
      <c r="G209" s="422"/>
      <c r="H209" s="268"/>
      <c r="I209" s="491"/>
      <c r="J209" s="491"/>
      <c r="K209" s="268"/>
      <c r="L209" s="268"/>
      <c r="M209" s="268"/>
      <c r="N209" s="268"/>
      <c r="O209" s="268"/>
      <c r="P209" s="268"/>
      <c r="Q209" s="287"/>
      <c r="R209" s="292"/>
      <c r="AS209" s="259"/>
      <c r="BF209" s="260"/>
      <c r="BG209" s="260"/>
      <c r="BH209" s="261"/>
      <c r="BI209" s="261"/>
      <c r="BJ209" s="259"/>
      <c r="BK209" s="482"/>
      <c r="BL209" s="262"/>
      <c r="BM209" s="272"/>
      <c r="BN209" s="432"/>
      <c r="BO209" s="439"/>
      <c r="BP209" s="432"/>
      <c r="BQ209" s="432"/>
      <c r="BR209" s="432"/>
      <c r="BS209" s="439"/>
      <c r="BT209" s="432"/>
      <c r="BU209" s="432"/>
      <c r="BV209" s="432"/>
      <c r="BW209" s="439"/>
      <c r="BX209" s="432"/>
      <c r="BY209" s="432"/>
      <c r="BZ209" s="432"/>
      <c r="CA209" s="439"/>
      <c r="CB209" s="432"/>
      <c r="CC209" s="432"/>
      <c r="CD209" s="432"/>
      <c r="CE209" s="439"/>
      <c r="CF209" s="432"/>
      <c r="CG209" s="432"/>
      <c r="CH209" s="432"/>
      <c r="CI209" s="439"/>
      <c r="CJ209" s="432"/>
      <c r="CK209" s="432"/>
      <c r="CL209" s="432"/>
      <c r="CM209" s="439"/>
      <c r="CN209" s="432"/>
      <c r="CO209" s="432"/>
      <c r="CP209" s="432"/>
      <c r="CQ209" s="439"/>
      <c r="CR209" s="432"/>
      <c r="CS209" s="432"/>
      <c r="CT209" s="435"/>
      <c r="CU209" s="272"/>
      <c r="CV209" s="272"/>
      <c r="CW209" s="272"/>
      <c r="CX209" s="272"/>
      <c r="CY209" s="272"/>
      <c r="CZ209" s="272"/>
      <c r="DA209" s="272"/>
      <c r="DB209" s="272"/>
      <c r="DC209" s="272"/>
      <c r="DD209" s="272"/>
      <c r="DE209" s="272"/>
      <c r="DF209" s="272"/>
    </row>
    <row r="210" spans="1:110" s="273" customFormat="1" x14ac:dyDescent="0.2">
      <c r="A210" s="292"/>
      <c r="B210" s="271"/>
      <c r="D210" s="268"/>
      <c r="E210" s="268"/>
      <c r="F210" s="268"/>
      <c r="G210" s="422"/>
      <c r="H210" s="268"/>
      <c r="I210" s="491"/>
      <c r="J210" s="491"/>
      <c r="K210" s="268"/>
      <c r="L210" s="268"/>
      <c r="M210" s="268"/>
      <c r="N210" s="268"/>
      <c r="O210" s="268"/>
      <c r="P210" s="268"/>
      <c r="Q210" s="287"/>
      <c r="R210" s="292"/>
      <c r="AS210" s="259"/>
      <c r="BF210" s="260"/>
      <c r="BG210" s="260"/>
      <c r="BH210" s="261"/>
      <c r="BI210" s="261"/>
      <c r="BJ210" s="259"/>
      <c r="BK210" s="482"/>
      <c r="BL210" s="262"/>
      <c r="BM210" s="272"/>
      <c r="BN210" s="432"/>
      <c r="BO210" s="439"/>
      <c r="BP210" s="432"/>
      <c r="BQ210" s="432"/>
      <c r="BR210" s="432"/>
      <c r="BS210" s="439"/>
      <c r="BT210" s="432"/>
      <c r="BU210" s="432"/>
      <c r="BV210" s="432"/>
      <c r="BW210" s="439"/>
      <c r="BX210" s="432"/>
      <c r="BY210" s="432"/>
      <c r="BZ210" s="432"/>
      <c r="CA210" s="439"/>
      <c r="CB210" s="432"/>
      <c r="CC210" s="432"/>
      <c r="CD210" s="432"/>
      <c r="CE210" s="439"/>
      <c r="CF210" s="432"/>
      <c r="CG210" s="432"/>
      <c r="CH210" s="432"/>
      <c r="CI210" s="439"/>
      <c r="CJ210" s="432"/>
      <c r="CK210" s="432"/>
      <c r="CL210" s="432"/>
      <c r="CM210" s="439"/>
      <c r="CN210" s="432"/>
      <c r="CO210" s="432"/>
      <c r="CP210" s="432"/>
      <c r="CQ210" s="439"/>
      <c r="CR210" s="432"/>
      <c r="CS210" s="432"/>
      <c r="CT210" s="435"/>
      <c r="CU210" s="272"/>
      <c r="CV210" s="272"/>
      <c r="CW210" s="272"/>
      <c r="CX210" s="272"/>
      <c r="CY210" s="272"/>
      <c r="CZ210" s="272"/>
      <c r="DA210" s="272"/>
      <c r="DB210" s="272"/>
      <c r="DC210" s="272"/>
      <c r="DD210" s="272"/>
      <c r="DE210" s="272"/>
      <c r="DF210" s="272"/>
    </row>
    <row r="211" spans="1:110" s="273" customFormat="1" x14ac:dyDescent="0.2">
      <c r="A211" s="292"/>
      <c r="B211" s="271"/>
      <c r="D211" s="268"/>
      <c r="E211" s="268"/>
      <c r="F211" s="268"/>
      <c r="G211" s="422"/>
      <c r="H211" s="268"/>
      <c r="I211" s="491"/>
      <c r="J211" s="491"/>
      <c r="K211" s="268"/>
      <c r="L211" s="268"/>
      <c r="M211" s="268"/>
      <c r="N211" s="268"/>
      <c r="O211" s="268"/>
      <c r="P211" s="268"/>
      <c r="Q211" s="287"/>
      <c r="R211" s="292"/>
      <c r="AS211" s="259"/>
      <c r="BF211" s="260"/>
      <c r="BG211" s="260"/>
      <c r="BH211" s="261"/>
      <c r="BI211" s="261"/>
      <c r="BJ211" s="259"/>
      <c r="BK211" s="482"/>
      <c r="BL211" s="262"/>
      <c r="BM211" s="272"/>
      <c r="BN211" s="432"/>
      <c r="BO211" s="439"/>
      <c r="BP211" s="432"/>
      <c r="BQ211" s="432"/>
      <c r="BR211" s="432"/>
      <c r="BS211" s="439"/>
      <c r="BT211" s="432"/>
      <c r="BU211" s="432"/>
      <c r="BV211" s="432"/>
      <c r="BW211" s="439"/>
      <c r="BX211" s="432"/>
      <c r="BY211" s="432"/>
      <c r="BZ211" s="432"/>
      <c r="CA211" s="439"/>
      <c r="CB211" s="432"/>
      <c r="CC211" s="432"/>
      <c r="CD211" s="432"/>
      <c r="CE211" s="439"/>
      <c r="CF211" s="432"/>
      <c r="CG211" s="432"/>
      <c r="CH211" s="432"/>
      <c r="CI211" s="439"/>
      <c r="CJ211" s="432"/>
      <c r="CK211" s="432"/>
      <c r="CL211" s="432"/>
      <c r="CM211" s="439"/>
      <c r="CN211" s="432"/>
      <c r="CO211" s="432"/>
      <c r="CP211" s="432"/>
      <c r="CQ211" s="439"/>
      <c r="CR211" s="432"/>
      <c r="CS211" s="432"/>
      <c r="CT211" s="435"/>
      <c r="CU211" s="272"/>
      <c r="CV211" s="272"/>
      <c r="CW211" s="272"/>
      <c r="CX211" s="272"/>
      <c r="CY211" s="272"/>
      <c r="CZ211" s="272"/>
      <c r="DA211" s="272"/>
      <c r="DB211" s="272"/>
      <c r="DC211" s="272"/>
      <c r="DD211" s="272"/>
      <c r="DE211" s="272"/>
      <c r="DF211" s="272"/>
    </row>
    <row r="212" spans="1:110" s="273" customFormat="1" x14ac:dyDescent="0.2">
      <c r="A212" s="292"/>
      <c r="B212" s="271"/>
      <c r="D212" s="268"/>
      <c r="E212" s="268"/>
      <c r="F212" s="268"/>
      <c r="G212" s="422"/>
      <c r="H212" s="268"/>
      <c r="I212" s="491"/>
      <c r="J212" s="491"/>
      <c r="K212" s="268"/>
      <c r="L212" s="268"/>
      <c r="M212" s="268"/>
      <c r="N212" s="268"/>
      <c r="O212" s="268"/>
      <c r="P212" s="268"/>
      <c r="Q212" s="287"/>
      <c r="R212" s="292"/>
      <c r="AS212" s="259"/>
      <c r="BF212" s="260"/>
      <c r="BG212" s="260"/>
      <c r="BH212" s="261"/>
      <c r="BI212" s="261"/>
      <c r="BJ212" s="259"/>
      <c r="BK212" s="482"/>
      <c r="BL212" s="262"/>
      <c r="BM212" s="272"/>
      <c r="BN212" s="432"/>
      <c r="BO212" s="439"/>
      <c r="BP212" s="432"/>
      <c r="BQ212" s="432"/>
      <c r="BR212" s="432"/>
      <c r="BS212" s="439"/>
      <c r="BT212" s="432"/>
      <c r="BU212" s="432"/>
      <c r="BV212" s="432"/>
      <c r="BW212" s="439"/>
      <c r="BX212" s="432"/>
      <c r="BY212" s="432"/>
      <c r="BZ212" s="432"/>
      <c r="CA212" s="439"/>
      <c r="CB212" s="432"/>
      <c r="CC212" s="432"/>
      <c r="CD212" s="432"/>
      <c r="CE212" s="439"/>
      <c r="CF212" s="432"/>
      <c r="CG212" s="432"/>
      <c r="CH212" s="432"/>
      <c r="CI212" s="439"/>
      <c r="CJ212" s="432"/>
      <c r="CK212" s="432"/>
      <c r="CL212" s="432"/>
      <c r="CM212" s="439"/>
      <c r="CN212" s="432"/>
      <c r="CO212" s="432"/>
      <c r="CP212" s="432"/>
      <c r="CQ212" s="439"/>
      <c r="CR212" s="432"/>
      <c r="CS212" s="432"/>
      <c r="CT212" s="435"/>
      <c r="CU212" s="272"/>
      <c r="CV212" s="272"/>
      <c r="CW212" s="272"/>
      <c r="CX212" s="272"/>
      <c r="CY212" s="272"/>
      <c r="CZ212" s="272"/>
      <c r="DA212" s="272"/>
      <c r="DB212" s="272"/>
      <c r="DC212" s="272"/>
      <c r="DD212" s="272"/>
      <c r="DE212" s="272"/>
      <c r="DF212" s="272"/>
    </row>
    <row r="213" spans="1:110" s="273" customFormat="1" x14ac:dyDescent="0.2">
      <c r="A213" s="292"/>
      <c r="B213" s="271"/>
      <c r="D213" s="268"/>
      <c r="E213" s="268"/>
      <c r="F213" s="268"/>
      <c r="G213" s="422"/>
      <c r="H213" s="268"/>
      <c r="I213" s="491"/>
      <c r="J213" s="491"/>
      <c r="K213" s="268"/>
      <c r="L213" s="268"/>
      <c r="M213" s="268"/>
      <c r="N213" s="268"/>
      <c r="O213" s="268"/>
      <c r="P213" s="268"/>
      <c r="Q213" s="287"/>
      <c r="R213" s="292"/>
      <c r="AS213" s="259"/>
      <c r="BF213" s="260"/>
      <c r="BG213" s="260"/>
      <c r="BH213" s="261"/>
      <c r="BI213" s="261"/>
      <c r="BJ213" s="259"/>
      <c r="BK213" s="482"/>
      <c r="BL213" s="262"/>
      <c r="BM213" s="272"/>
      <c r="BN213" s="432"/>
      <c r="BO213" s="439"/>
      <c r="BP213" s="432"/>
      <c r="BQ213" s="432"/>
      <c r="BR213" s="432"/>
      <c r="BS213" s="439"/>
      <c r="BT213" s="432"/>
      <c r="BU213" s="432"/>
      <c r="BV213" s="432"/>
      <c r="BW213" s="439"/>
      <c r="BX213" s="432"/>
      <c r="BY213" s="432"/>
      <c r="BZ213" s="432"/>
      <c r="CA213" s="439"/>
      <c r="CB213" s="432"/>
      <c r="CC213" s="432"/>
      <c r="CD213" s="432"/>
      <c r="CE213" s="439"/>
      <c r="CF213" s="432"/>
      <c r="CG213" s="432"/>
      <c r="CH213" s="432"/>
      <c r="CI213" s="439"/>
      <c r="CJ213" s="432"/>
      <c r="CK213" s="432"/>
      <c r="CL213" s="432"/>
      <c r="CM213" s="439"/>
      <c r="CN213" s="432"/>
      <c r="CO213" s="432"/>
      <c r="CP213" s="432"/>
      <c r="CQ213" s="439"/>
      <c r="CR213" s="432"/>
      <c r="CS213" s="432"/>
      <c r="CT213" s="435"/>
      <c r="CU213" s="272"/>
      <c r="CV213" s="272"/>
      <c r="CW213" s="272"/>
      <c r="CX213" s="272"/>
      <c r="CY213" s="272"/>
      <c r="CZ213" s="272"/>
      <c r="DA213" s="272"/>
      <c r="DB213" s="272"/>
      <c r="DC213" s="272"/>
      <c r="DD213" s="272"/>
      <c r="DE213" s="272"/>
      <c r="DF213" s="272"/>
    </row>
    <row r="214" spans="1:110" s="273" customFormat="1" x14ac:dyDescent="0.2">
      <c r="A214" s="292"/>
      <c r="B214" s="271"/>
      <c r="D214" s="268"/>
      <c r="E214" s="268"/>
      <c r="F214" s="268"/>
      <c r="G214" s="422"/>
      <c r="H214" s="268"/>
      <c r="I214" s="491"/>
      <c r="J214" s="491"/>
      <c r="K214" s="268"/>
      <c r="L214" s="268"/>
      <c r="M214" s="268"/>
      <c r="N214" s="268"/>
      <c r="O214" s="268"/>
      <c r="P214" s="268"/>
      <c r="Q214" s="287"/>
      <c r="R214" s="292"/>
      <c r="AS214" s="259"/>
      <c r="BF214" s="260"/>
      <c r="BG214" s="260"/>
      <c r="BH214" s="261"/>
      <c r="BI214" s="261"/>
      <c r="BJ214" s="259"/>
      <c r="BK214" s="482"/>
      <c r="BL214" s="262"/>
      <c r="BM214" s="272"/>
      <c r="BN214" s="432"/>
      <c r="BO214" s="439"/>
      <c r="BP214" s="432"/>
      <c r="BQ214" s="432"/>
      <c r="BR214" s="432"/>
      <c r="BS214" s="439"/>
      <c r="BT214" s="432"/>
      <c r="BU214" s="432"/>
      <c r="BV214" s="432"/>
      <c r="BW214" s="439"/>
      <c r="BX214" s="432"/>
      <c r="BY214" s="432"/>
      <c r="BZ214" s="432"/>
      <c r="CA214" s="439"/>
      <c r="CB214" s="432"/>
      <c r="CC214" s="432"/>
      <c r="CD214" s="432"/>
      <c r="CE214" s="439"/>
      <c r="CF214" s="432"/>
      <c r="CG214" s="432"/>
      <c r="CH214" s="432"/>
      <c r="CI214" s="439"/>
      <c r="CJ214" s="432"/>
      <c r="CK214" s="432"/>
      <c r="CL214" s="432"/>
      <c r="CM214" s="439"/>
      <c r="CN214" s="432"/>
      <c r="CO214" s="432"/>
      <c r="CP214" s="432"/>
      <c r="CQ214" s="439"/>
      <c r="CR214" s="432"/>
      <c r="CS214" s="432"/>
      <c r="CT214" s="435"/>
      <c r="CU214" s="272"/>
      <c r="CV214" s="272"/>
      <c r="CW214" s="272"/>
      <c r="CX214" s="272"/>
      <c r="CY214" s="272"/>
      <c r="CZ214" s="272"/>
      <c r="DA214" s="272"/>
      <c r="DB214" s="272"/>
      <c r="DC214" s="272"/>
      <c r="DD214" s="272"/>
      <c r="DE214" s="272"/>
      <c r="DF214" s="272"/>
    </row>
    <row r="215" spans="1:110" s="273" customFormat="1" x14ac:dyDescent="0.2">
      <c r="A215" s="292"/>
      <c r="B215" s="271"/>
      <c r="D215" s="268"/>
      <c r="E215" s="268"/>
      <c r="F215" s="268"/>
      <c r="G215" s="422"/>
      <c r="H215" s="268"/>
      <c r="I215" s="491"/>
      <c r="J215" s="491"/>
      <c r="K215" s="268"/>
      <c r="L215" s="268"/>
      <c r="M215" s="268"/>
      <c r="N215" s="268"/>
      <c r="O215" s="268"/>
      <c r="P215" s="268"/>
      <c r="Q215" s="287"/>
      <c r="R215" s="292"/>
      <c r="AS215" s="259"/>
      <c r="BF215" s="260"/>
      <c r="BG215" s="260"/>
      <c r="BH215" s="261"/>
      <c r="BI215" s="261"/>
      <c r="BJ215" s="259"/>
      <c r="BK215" s="482"/>
      <c r="BL215" s="262"/>
      <c r="BM215" s="272"/>
      <c r="BN215" s="432"/>
      <c r="BO215" s="439"/>
      <c r="BP215" s="432"/>
      <c r="BQ215" s="432"/>
      <c r="BR215" s="432"/>
      <c r="BS215" s="439"/>
      <c r="BT215" s="432"/>
      <c r="BU215" s="432"/>
      <c r="BV215" s="432"/>
      <c r="BW215" s="439"/>
      <c r="BX215" s="432"/>
      <c r="BY215" s="432"/>
      <c r="BZ215" s="432"/>
      <c r="CA215" s="439"/>
      <c r="CB215" s="432"/>
      <c r="CC215" s="432"/>
      <c r="CD215" s="432"/>
      <c r="CE215" s="439"/>
      <c r="CF215" s="432"/>
      <c r="CG215" s="432"/>
      <c r="CH215" s="432"/>
      <c r="CI215" s="439"/>
      <c r="CJ215" s="432"/>
      <c r="CK215" s="432"/>
      <c r="CL215" s="432"/>
      <c r="CM215" s="439"/>
      <c r="CN215" s="432"/>
      <c r="CO215" s="432"/>
      <c r="CP215" s="432"/>
      <c r="CQ215" s="439"/>
      <c r="CR215" s="432"/>
      <c r="CS215" s="432"/>
      <c r="CT215" s="435"/>
      <c r="CU215" s="272"/>
      <c r="CV215" s="272"/>
      <c r="CW215" s="272"/>
      <c r="CX215" s="272"/>
      <c r="CY215" s="272"/>
      <c r="CZ215" s="272"/>
      <c r="DA215" s="272"/>
      <c r="DB215" s="272"/>
      <c r="DC215" s="272"/>
      <c r="DD215" s="272"/>
      <c r="DE215" s="272"/>
      <c r="DF215" s="272"/>
    </row>
    <row r="216" spans="1:110" s="273" customFormat="1" x14ac:dyDescent="0.2">
      <c r="A216" s="292"/>
      <c r="B216" s="271"/>
      <c r="D216" s="268"/>
      <c r="E216" s="268"/>
      <c r="F216" s="268"/>
      <c r="G216" s="422"/>
      <c r="H216" s="268"/>
      <c r="I216" s="491"/>
      <c r="J216" s="491"/>
      <c r="K216" s="268"/>
      <c r="L216" s="268"/>
      <c r="M216" s="268"/>
      <c r="N216" s="268"/>
      <c r="O216" s="268"/>
      <c r="P216" s="268"/>
      <c r="Q216" s="287"/>
      <c r="R216" s="292"/>
      <c r="AS216" s="259"/>
      <c r="BF216" s="260"/>
      <c r="BG216" s="260"/>
      <c r="BH216" s="261"/>
      <c r="BI216" s="261"/>
      <c r="BJ216" s="259"/>
      <c r="BK216" s="482"/>
      <c r="BL216" s="262"/>
      <c r="BM216" s="272"/>
      <c r="BN216" s="432"/>
      <c r="BO216" s="439"/>
      <c r="BP216" s="432"/>
      <c r="BQ216" s="432"/>
      <c r="BR216" s="432"/>
      <c r="BS216" s="439"/>
      <c r="BT216" s="432"/>
      <c r="BU216" s="432"/>
      <c r="BV216" s="432"/>
      <c r="BW216" s="439"/>
      <c r="BX216" s="432"/>
      <c r="BY216" s="432"/>
      <c r="BZ216" s="432"/>
      <c r="CA216" s="439"/>
      <c r="CB216" s="432"/>
      <c r="CC216" s="432"/>
      <c r="CD216" s="432"/>
      <c r="CE216" s="439"/>
      <c r="CF216" s="432"/>
      <c r="CG216" s="432"/>
      <c r="CH216" s="432"/>
      <c r="CI216" s="439"/>
      <c r="CJ216" s="432"/>
      <c r="CK216" s="432"/>
      <c r="CL216" s="432"/>
      <c r="CM216" s="439"/>
      <c r="CN216" s="432"/>
      <c r="CO216" s="432"/>
      <c r="CP216" s="432"/>
      <c r="CQ216" s="439"/>
      <c r="CR216" s="432"/>
      <c r="CS216" s="432"/>
      <c r="CT216" s="435"/>
      <c r="CU216" s="272"/>
      <c r="CV216" s="272"/>
      <c r="CW216" s="272"/>
      <c r="CX216" s="272"/>
      <c r="CY216" s="272"/>
      <c r="CZ216" s="272"/>
      <c r="DA216" s="272"/>
      <c r="DB216" s="272"/>
      <c r="DC216" s="272"/>
      <c r="DD216" s="272"/>
      <c r="DE216" s="272"/>
      <c r="DF216" s="272"/>
    </row>
    <row r="217" spans="1:110" s="273" customFormat="1" x14ac:dyDescent="0.2">
      <c r="A217" s="292"/>
      <c r="B217" s="271"/>
      <c r="D217" s="268"/>
      <c r="E217" s="268"/>
      <c r="F217" s="268"/>
      <c r="G217" s="422"/>
      <c r="H217" s="268"/>
      <c r="I217" s="491"/>
      <c r="J217" s="491"/>
      <c r="K217" s="268"/>
      <c r="L217" s="268"/>
      <c r="M217" s="268"/>
      <c r="N217" s="268"/>
      <c r="O217" s="268"/>
      <c r="P217" s="268"/>
      <c r="Q217" s="287"/>
      <c r="R217" s="292"/>
      <c r="AS217" s="259"/>
      <c r="BF217" s="260"/>
      <c r="BG217" s="260"/>
      <c r="BH217" s="261"/>
      <c r="BI217" s="261"/>
      <c r="BJ217" s="259"/>
      <c r="BK217" s="482"/>
      <c r="BL217" s="262"/>
      <c r="BM217" s="272"/>
      <c r="BN217" s="432"/>
      <c r="BO217" s="439"/>
      <c r="BP217" s="432"/>
      <c r="BQ217" s="432"/>
      <c r="BR217" s="432"/>
      <c r="BS217" s="439"/>
      <c r="BT217" s="432"/>
      <c r="BU217" s="432"/>
      <c r="BV217" s="432"/>
      <c r="BW217" s="439"/>
      <c r="BX217" s="432"/>
      <c r="BY217" s="432"/>
      <c r="BZ217" s="432"/>
      <c r="CA217" s="439"/>
      <c r="CB217" s="432"/>
      <c r="CC217" s="432"/>
      <c r="CD217" s="432"/>
      <c r="CE217" s="439"/>
      <c r="CF217" s="432"/>
      <c r="CG217" s="432"/>
      <c r="CH217" s="432"/>
      <c r="CI217" s="439"/>
      <c r="CJ217" s="432"/>
      <c r="CK217" s="432"/>
      <c r="CL217" s="432"/>
      <c r="CM217" s="439"/>
      <c r="CN217" s="432"/>
      <c r="CO217" s="432"/>
      <c r="CP217" s="432"/>
      <c r="CQ217" s="439"/>
      <c r="CR217" s="432"/>
      <c r="CS217" s="432"/>
      <c r="CT217" s="435"/>
      <c r="CU217" s="272"/>
      <c r="CV217" s="272"/>
      <c r="CW217" s="272"/>
      <c r="CX217" s="272"/>
      <c r="CY217" s="272"/>
      <c r="CZ217" s="272"/>
      <c r="DA217" s="272"/>
      <c r="DB217" s="272"/>
      <c r="DC217" s="272"/>
      <c r="DD217" s="272"/>
      <c r="DE217" s="272"/>
      <c r="DF217" s="272"/>
    </row>
    <row r="218" spans="1:110" s="273" customFormat="1" x14ac:dyDescent="0.2">
      <c r="A218" s="292"/>
      <c r="B218" s="271"/>
      <c r="D218" s="268"/>
      <c r="E218" s="268"/>
      <c r="F218" s="268"/>
      <c r="G218" s="422"/>
      <c r="H218" s="268"/>
      <c r="I218" s="491"/>
      <c r="J218" s="491"/>
      <c r="K218" s="268"/>
      <c r="L218" s="268"/>
      <c r="M218" s="268"/>
      <c r="N218" s="268"/>
      <c r="O218" s="268"/>
      <c r="P218" s="268"/>
      <c r="Q218" s="287"/>
      <c r="R218" s="292"/>
      <c r="AS218" s="259"/>
      <c r="BF218" s="260"/>
      <c r="BG218" s="260"/>
      <c r="BH218" s="261"/>
      <c r="BI218" s="261"/>
      <c r="BJ218" s="259"/>
      <c r="BK218" s="482"/>
      <c r="BL218" s="262"/>
      <c r="BM218" s="272"/>
      <c r="BN218" s="432"/>
      <c r="BO218" s="439"/>
      <c r="BP218" s="432"/>
      <c r="BQ218" s="432"/>
      <c r="BR218" s="432"/>
      <c r="BS218" s="439"/>
      <c r="BT218" s="432"/>
      <c r="BU218" s="432"/>
      <c r="BV218" s="432"/>
      <c r="BW218" s="439"/>
      <c r="BX218" s="432"/>
      <c r="BY218" s="432"/>
      <c r="BZ218" s="432"/>
      <c r="CA218" s="439"/>
      <c r="CB218" s="432"/>
      <c r="CC218" s="432"/>
      <c r="CD218" s="432"/>
      <c r="CE218" s="439"/>
      <c r="CF218" s="432"/>
      <c r="CG218" s="432"/>
      <c r="CH218" s="432"/>
      <c r="CI218" s="439"/>
      <c r="CJ218" s="432"/>
      <c r="CK218" s="432"/>
      <c r="CL218" s="432"/>
      <c r="CM218" s="439"/>
      <c r="CN218" s="432"/>
      <c r="CO218" s="432"/>
      <c r="CP218" s="432"/>
      <c r="CQ218" s="439"/>
      <c r="CR218" s="432"/>
      <c r="CS218" s="432"/>
      <c r="CT218" s="435"/>
      <c r="CU218" s="272"/>
      <c r="CV218" s="272"/>
      <c r="CW218" s="272"/>
      <c r="CX218" s="272"/>
      <c r="CY218" s="272"/>
      <c r="CZ218" s="272"/>
      <c r="DA218" s="272"/>
      <c r="DB218" s="272"/>
      <c r="DC218" s="272"/>
      <c r="DD218" s="272"/>
      <c r="DE218" s="272"/>
      <c r="DF218" s="272"/>
    </row>
    <row r="219" spans="1:110" s="273" customFormat="1" x14ac:dyDescent="0.2">
      <c r="A219" s="292"/>
      <c r="B219" s="271"/>
      <c r="D219" s="268"/>
      <c r="E219" s="268"/>
      <c r="F219" s="268"/>
      <c r="G219" s="422"/>
      <c r="H219" s="268"/>
      <c r="I219" s="491"/>
      <c r="J219" s="491"/>
      <c r="K219" s="268"/>
      <c r="L219" s="268"/>
      <c r="M219" s="268"/>
      <c r="N219" s="268"/>
      <c r="O219" s="268"/>
      <c r="P219" s="268"/>
      <c r="Q219" s="287"/>
      <c r="R219" s="292"/>
      <c r="AS219" s="259"/>
      <c r="BF219" s="260"/>
      <c r="BG219" s="260"/>
      <c r="BH219" s="261"/>
      <c r="BI219" s="261"/>
      <c r="BJ219" s="259"/>
      <c r="BK219" s="482"/>
      <c r="BL219" s="262"/>
      <c r="BM219" s="272"/>
      <c r="BN219" s="432"/>
      <c r="BO219" s="439"/>
      <c r="BP219" s="432"/>
      <c r="BQ219" s="432"/>
      <c r="BR219" s="432"/>
      <c r="BS219" s="439"/>
      <c r="BT219" s="432"/>
      <c r="BU219" s="432"/>
      <c r="BV219" s="432"/>
      <c r="BW219" s="439"/>
      <c r="BX219" s="432"/>
      <c r="BY219" s="432"/>
      <c r="BZ219" s="432"/>
      <c r="CA219" s="439"/>
      <c r="CB219" s="432"/>
      <c r="CC219" s="432"/>
      <c r="CD219" s="432"/>
      <c r="CE219" s="439"/>
      <c r="CF219" s="432"/>
      <c r="CG219" s="432"/>
      <c r="CH219" s="432"/>
      <c r="CI219" s="439"/>
      <c r="CJ219" s="432"/>
      <c r="CK219" s="432"/>
      <c r="CL219" s="432"/>
      <c r="CM219" s="439"/>
      <c r="CN219" s="432"/>
      <c r="CO219" s="432"/>
      <c r="CP219" s="432"/>
      <c r="CQ219" s="439"/>
      <c r="CR219" s="432"/>
      <c r="CS219" s="432"/>
      <c r="CT219" s="435"/>
      <c r="CU219" s="272"/>
      <c r="CV219" s="272"/>
      <c r="CW219" s="272"/>
      <c r="CX219" s="272"/>
      <c r="CY219" s="272"/>
      <c r="CZ219" s="272"/>
      <c r="DA219" s="272"/>
      <c r="DB219" s="272"/>
      <c r="DC219" s="272"/>
      <c r="DD219" s="272"/>
      <c r="DE219" s="272"/>
      <c r="DF219" s="272"/>
    </row>
    <row r="220" spans="1:110" s="273" customFormat="1" x14ac:dyDescent="0.2">
      <c r="A220" s="292"/>
      <c r="B220" s="271"/>
      <c r="D220" s="268"/>
      <c r="E220" s="268"/>
      <c r="F220" s="268"/>
      <c r="G220" s="422"/>
      <c r="H220" s="268"/>
      <c r="I220" s="491"/>
      <c r="J220" s="491"/>
      <c r="K220" s="268"/>
      <c r="L220" s="268"/>
      <c r="M220" s="268"/>
      <c r="N220" s="268"/>
      <c r="O220" s="268"/>
      <c r="P220" s="268"/>
      <c r="Q220" s="287"/>
      <c r="R220" s="292"/>
      <c r="AS220" s="259"/>
      <c r="BF220" s="260"/>
      <c r="BG220" s="260"/>
      <c r="BH220" s="261"/>
      <c r="BI220" s="261"/>
      <c r="BJ220" s="259"/>
      <c r="BK220" s="482"/>
      <c r="BL220" s="262"/>
      <c r="BM220" s="272"/>
      <c r="BN220" s="432"/>
      <c r="BO220" s="439"/>
      <c r="BP220" s="432"/>
      <c r="BQ220" s="432"/>
      <c r="BR220" s="432"/>
      <c r="BS220" s="439"/>
      <c r="BT220" s="432"/>
      <c r="BU220" s="432"/>
      <c r="BV220" s="432"/>
      <c r="BW220" s="439"/>
      <c r="BX220" s="432"/>
      <c r="BY220" s="432"/>
      <c r="BZ220" s="432"/>
      <c r="CA220" s="439"/>
      <c r="CB220" s="432"/>
      <c r="CC220" s="432"/>
      <c r="CD220" s="432"/>
      <c r="CE220" s="439"/>
      <c r="CF220" s="432"/>
      <c r="CG220" s="432"/>
      <c r="CH220" s="432"/>
      <c r="CI220" s="439"/>
      <c r="CJ220" s="432"/>
      <c r="CK220" s="432"/>
      <c r="CL220" s="432"/>
      <c r="CM220" s="439"/>
      <c r="CN220" s="432"/>
      <c r="CO220" s="432"/>
      <c r="CP220" s="432"/>
      <c r="CQ220" s="439"/>
      <c r="CR220" s="432"/>
      <c r="CS220" s="432"/>
      <c r="CT220" s="435"/>
      <c r="CU220" s="272"/>
      <c r="CV220" s="272"/>
      <c r="CW220" s="272"/>
      <c r="CX220" s="272"/>
      <c r="CY220" s="272"/>
      <c r="CZ220" s="272"/>
      <c r="DA220" s="272"/>
      <c r="DB220" s="272"/>
      <c r="DC220" s="272"/>
      <c r="DD220" s="272"/>
      <c r="DE220" s="272"/>
      <c r="DF220" s="272"/>
    </row>
    <row r="221" spans="1:110" s="273" customFormat="1" x14ac:dyDescent="0.2">
      <c r="A221" s="292"/>
      <c r="B221" s="271"/>
      <c r="D221" s="268"/>
      <c r="E221" s="268"/>
      <c r="F221" s="268"/>
      <c r="G221" s="422"/>
      <c r="H221" s="268"/>
      <c r="I221" s="491"/>
      <c r="J221" s="491"/>
      <c r="K221" s="268"/>
      <c r="L221" s="268"/>
      <c r="M221" s="268"/>
      <c r="N221" s="268"/>
      <c r="O221" s="268"/>
      <c r="P221" s="268"/>
      <c r="Q221" s="287"/>
      <c r="R221" s="292"/>
      <c r="AS221" s="259"/>
      <c r="BF221" s="260"/>
      <c r="BG221" s="260"/>
      <c r="BH221" s="261"/>
      <c r="BI221" s="261"/>
      <c r="BJ221" s="259"/>
      <c r="BK221" s="482"/>
      <c r="BL221" s="262"/>
      <c r="BM221" s="272"/>
      <c r="BN221" s="432"/>
      <c r="BO221" s="439"/>
      <c r="BP221" s="432"/>
      <c r="BQ221" s="432"/>
      <c r="BR221" s="432"/>
      <c r="BS221" s="439"/>
      <c r="BT221" s="432"/>
      <c r="BU221" s="432"/>
      <c r="BV221" s="432"/>
      <c r="BW221" s="439"/>
      <c r="BX221" s="432"/>
      <c r="BY221" s="432"/>
      <c r="BZ221" s="432"/>
      <c r="CA221" s="439"/>
      <c r="CB221" s="432"/>
      <c r="CC221" s="432"/>
      <c r="CD221" s="432"/>
      <c r="CE221" s="439"/>
      <c r="CF221" s="432"/>
      <c r="CG221" s="432"/>
      <c r="CH221" s="432"/>
      <c r="CI221" s="439"/>
      <c r="CJ221" s="432"/>
      <c r="CK221" s="432"/>
      <c r="CL221" s="432"/>
      <c r="CM221" s="439"/>
      <c r="CN221" s="432"/>
      <c r="CO221" s="432"/>
      <c r="CP221" s="432"/>
      <c r="CQ221" s="439"/>
      <c r="CR221" s="432"/>
      <c r="CS221" s="432"/>
      <c r="CT221" s="435"/>
      <c r="CU221" s="272"/>
      <c r="CV221" s="272"/>
      <c r="CW221" s="272"/>
      <c r="CX221" s="272"/>
      <c r="CY221" s="272"/>
      <c r="CZ221" s="272"/>
      <c r="DA221" s="272"/>
      <c r="DB221" s="272"/>
      <c r="DC221" s="272"/>
      <c r="DD221" s="272"/>
      <c r="DE221" s="272"/>
      <c r="DF221" s="272"/>
    </row>
    <row r="222" spans="1:110" s="273" customFormat="1" x14ac:dyDescent="0.2">
      <c r="A222" s="292"/>
      <c r="B222" s="271"/>
      <c r="D222" s="268"/>
      <c r="E222" s="268"/>
      <c r="F222" s="268"/>
      <c r="G222" s="422"/>
      <c r="H222" s="268"/>
      <c r="I222" s="491"/>
      <c r="J222" s="491"/>
      <c r="K222" s="268"/>
      <c r="L222" s="268"/>
      <c r="M222" s="268"/>
      <c r="N222" s="268"/>
      <c r="O222" s="268"/>
      <c r="P222" s="268"/>
      <c r="Q222" s="287"/>
      <c r="R222" s="292"/>
      <c r="AS222" s="259"/>
      <c r="BF222" s="260"/>
      <c r="BG222" s="260"/>
      <c r="BH222" s="261"/>
      <c r="BI222" s="261"/>
      <c r="BJ222" s="259"/>
      <c r="BK222" s="482"/>
      <c r="BL222" s="262"/>
      <c r="BM222" s="272"/>
      <c r="BN222" s="432"/>
      <c r="BO222" s="439"/>
      <c r="BP222" s="432"/>
      <c r="BQ222" s="432"/>
      <c r="BR222" s="432"/>
      <c r="BS222" s="439"/>
      <c r="BT222" s="432"/>
      <c r="BU222" s="432"/>
      <c r="BV222" s="432"/>
      <c r="BW222" s="439"/>
      <c r="BX222" s="432"/>
      <c r="BY222" s="432"/>
      <c r="BZ222" s="432"/>
      <c r="CA222" s="439"/>
      <c r="CB222" s="432"/>
      <c r="CC222" s="432"/>
      <c r="CD222" s="432"/>
      <c r="CE222" s="439"/>
      <c r="CF222" s="432"/>
      <c r="CG222" s="432"/>
      <c r="CH222" s="432"/>
      <c r="CI222" s="439"/>
      <c r="CJ222" s="432"/>
      <c r="CK222" s="432"/>
      <c r="CL222" s="432"/>
      <c r="CM222" s="439"/>
      <c r="CN222" s="432"/>
      <c r="CO222" s="432"/>
      <c r="CP222" s="432"/>
      <c r="CQ222" s="439"/>
      <c r="CR222" s="432"/>
      <c r="CS222" s="432"/>
      <c r="CT222" s="435"/>
      <c r="CU222" s="272"/>
      <c r="CV222" s="272"/>
      <c r="CW222" s="272"/>
      <c r="CX222" s="272"/>
      <c r="CY222" s="272"/>
      <c r="CZ222" s="272"/>
      <c r="DA222" s="272"/>
      <c r="DB222" s="272"/>
      <c r="DC222" s="272"/>
      <c r="DD222" s="272"/>
      <c r="DE222" s="272"/>
      <c r="DF222" s="272"/>
    </row>
    <row r="223" spans="1:110" s="273" customFormat="1" x14ac:dyDescent="0.2">
      <c r="A223" s="292"/>
      <c r="B223" s="271"/>
      <c r="D223" s="268"/>
      <c r="E223" s="268"/>
      <c r="F223" s="268"/>
      <c r="G223" s="422"/>
      <c r="H223" s="268"/>
      <c r="I223" s="491"/>
      <c r="J223" s="491"/>
      <c r="K223" s="268"/>
      <c r="L223" s="268"/>
      <c r="M223" s="268"/>
      <c r="N223" s="268"/>
      <c r="O223" s="268"/>
      <c r="P223" s="268"/>
      <c r="Q223" s="287"/>
      <c r="R223" s="292"/>
      <c r="AS223" s="259"/>
      <c r="BF223" s="260"/>
      <c r="BG223" s="260"/>
      <c r="BH223" s="261"/>
      <c r="BI223" s="261"/>
      <c r="BJ223" s="259"/>
      <c r="BK223" s="482"/>
      <c r="BL223" s="262"/>
      <c r="BM223" s="272"/>
      <c r="BN223" s="432"/>
      <c r="BO223" s="439"/>
      <c r="BP223" s="432"/>
      <c r="BQ223" s="432"/>
      <c r="BR223" s="432"/>
      <c r="BS223" s="439"/>
      <c r="BT223" s="432"/>
      <c r="BU223" s="432"/>
      <c r="BV223" s="432"/>
      <c r="BW223" s="439"/>
      <c r="BX223" s="432"/>
      <c r="BY223" s="432"/>
      <c r="BZ223" s="432"/>
      <c r="CA223" s="439"/>
      <c r="CB223" s="432"/>
      <c r="CC223" s="432"/>
      <c r="CD223" s="432"/>
      <c r="CE223" s="439"/>
      <c r="CF223" s="432"/>
      <c r="CG223" s="432"/>
      <c r="CH223" s="432"/>
      <c r="CI223" s="439"/>
      <c r="CJ223" s="432"/>
      <c r="CK223" s="432"/>
      <c r="CL223" s="432"/>
      <c r="CM223" s="439"/>
      <c r="CN223" s="432"/>
      <c r="CO223" s="432"/>
      <c r="CP223" s="432"/>
      <c r="CQ223" s="439"/>
      <c r="CR223" s="432"/>
      <c r="CS223" s="432"/>
      <c r="CT223" s="435"/>
      <c r="CU223" s="272"/>
      <c r="CV223" s="272"/>
      <c r="CW223" s="272"/>
      <c r="CX223" s="272"/>
      <c r="CY223" s="272"/>
      <c r="CZ223" s="272"/>
      <c r="DA223" s="272"/>
      <c r="DB223" s="272"/>
      <c r="DC223" s="272"/>
      <c r="DD223" s="272"/>
      <c r="DE223" s="272"/>
      <c r="DF223" s="272"/>
    </row>
    <row r="224" spans="1:110" s="273" customFormat="1" x14ac:dyDescent="0.2">
      <c r="A224" s="292"/>
      <c r="B224" s="271"/>
      <c r="D224" s="268"/>
      <c r="E224" s="268"/>
      <c r="F224" s="268"/>
      <c r="G224" s="422"/>
      <c r="H224" s="268"/>
      <c r="I224" s="491"/>
      <c r="J224" s="491"/>
      <c r="K224" s="268"/>
      <c r="L224" s="268"/>
      <c r="M224" s="268"/>
      <c r="N224" s="268"/>
      <c r="O224" s="268"/>
      <c r="P224" s="268"/>
      <c r="Q224" s="287"/>
      <c r="R224" s="292"/>
      <c r="AS224" s="259"/>
      <c r="BF224" s="260"/>
      <c r="BG224" s="260"/>
      <c r="BH224" s="261"/>
      <c r="BI224" s="261"/>
      <c r="BJ224" s="259"/>
      <c r="BK224" s="482"/>
      <c r="BL224" s="262"/>
      <c r="BM224" s="272"/>
      <c r="BN224" s="432"/>
      <c r="BO224" s="439"/>
      <c r="BP224" s="432"/>
      <c r="BQ224" s="432"/>
      <c r="BR224" s="432"/>
      <c r="BS224" s="439"/>
      <c r="BT224" s="432"/>
      <c r="BU224" s="432"/>
      <c r="BV224" s="432"/>
      <c r="BW224" s="439"/>
      <c r="BX224" s="432"/>
      <c r="BY224" s="432"/>
      <c r="BZ224" s="432"/>
      <c r="CA224" s="439"/>
      <c r="CB224" s="432"/>
      <c r="CC224" s="432"/>
      <c r="CD224" s="432"/>
      <c r="CE224" s="439"/>
      <c r="CF224" s="432"/>
      <c r="CG224" s="432"/>
      <c r="CH224" s="432"/>
      <c r="CI224" s="439"/>
      <c r="CJ224" s="432"/>
      <c r="CK224" s="432"/>
      <c r="CL224" s="432"/>
      <c r="CM224" s="439"/>
      <c r="CN224" s="432"/>
      <c r="CO224" s="432"/>
      <c r="CP224" s="432"/>
      <c r="CQ224" s="439"/>
      <c r="CR224" s="432"/>
      <c r="CS224" s="432"/>
      <c r="CT224" s="435"/>
      <c r="CU224" s="272"/>
      <c r="CV224" s="272"/>
      <c r="CW224" s="272"/>
      <c r="CX224" s="272"/>
      <c r="CY224" s="272"/>
      <c r="CZ224" s="272"/>
      <c r="DA224" s="272"/>
      <c r="DB224" s="272"/>
      <c r="DC224" s="272"/>
      <c r="DD224" s="272"/>
      <c r="DE224" s="272"/>
      <c r="DF224" s="272"/>
    </row>
    <row r="225" spans="1:110" s="273" customFormat="1" x14ac:dyDescent="0.2">
      <c r="A225" s="292"/>
      <c r="B225" s="271"/>
      <c r="D225" s="268"/>
      <c r="E225" s="268"/>
      <c r="F225" s="268"/>
      <c r="G225" s="422"/>
      <c r="H225" s="268"/>
      <c r="I225" s="491"/>
      <c r="J225" s="491"/>
      <c r="K225" s="268"/>
      <c r="L225" s="268"/>
      <c r="M225" s="268"/>
      <c r="N225" s="268"/>
      <c r="O225" s="268"/>
      <c r="P225" s="268"/>
      <c r="Q225" s="287"/>
      <c r="R225" s="292"/>
      <c r="AS225" s="259"/>
      <c r="BF225" s="260"/>
      <c r="BG225" s="260"/>
      <c r="BH225" s="261"/>
      <c r="BI225" s="261"/>
      <c r="BJ225" s="259"/>
      <c r="BK225" s="482"/>
      <c r="BL225" s="262"/>
      <c r="BM225" s="272"/>
      <c r="BN225" s="432"/>
      <c r="BO225" s="439"/>
      <c r="BP225" s="432"/>
      <c r="BQ225" s="432"/>
      <c r="BR225" s="432"/>
      <c r="BS225" s="439"/>
      <c r="BT225" s="432"/>
      <c r="BU225" s="432"/>
      <c r="BV225" s="432"/>
      <c r="BW225" s="439"/>
      <c r="BX225" s="432"/>
      <c r="BY225" s="432"/>
      <c r="BZ225" s="432"/>
      <c r="CA225" s="439"/>
      <c r="CB225" s="432"/>
      <c r="CC225" s="432"/>
      <c r="CD225" s="432"/>
      <c r="CE225" s="439"/>
      <c r="CF225" s="432"/>
      <c r="CG225" s="432"/>
      <c r="CH225" s="432"/>
      <c r="CI225" s="439"/>
      <c r="CJ225" s="432"/>
      <c r="CK225" s="432"/>
      <c r="CL225" s="432"/>
      <c r="CM225" s="439"/>
      <c r="CN225" s="432"/>
      <c r="CO225" s="432"/>
      <c r="CP225" s="432"/>
      <c r="CQ225" s="439"/>
      <c r="CR225" s="432"/>
      <c r="CS225" s="432"/>
      <c r="CT225" s="435"/>
      <c r="CU225" s="272"/>
      <c r="CV225" s="272"/>
      <c r="CW225" s="272"/>
      <c r="CX225" s="272"/>
      <c r="CY225" s="272"/>
      <c r="CZ225" s="272"/>
      <c r="DA225" s="272"/>
      <c r="DB225" s="272"/>
      <c r="DC225" s="272"/>
      <c r="DD225" s="272"/>
      <c r="DE225" s="272"/>
      <c r="DF225" s="272"/>
    </row>
    <row r="226" spans="1:110" s="273" customFormat="1" x14ac:dyDescent="0.2">
      <c r="A226" s="292"/>
      <c r="B226" s="271"/>
      <c r="D226" s="268"/>
      <c r="E226" s="268"/>
      <c r="F226" s="268"/>
      <c r="G226" s="422"/>
      <c r="H226" s="268"/>
      <c r="I226" s="491"/>
      <c r="J226" s="491"/>
      <c r="K226" s="268"/>
      <c r="L226" s="268"/>
      <c r="M226" s="268"/>
      <c r="N226" s="268"/>
      <c r="O226" s="268"/>
      <c r="P226" s="268"/>
      <c r="Q226" s="287"/>
      <c r="R226" s="292"/>
      <c r="AS226" s="259"/>
      <c r="BF226" s="260"/>
      <c r="BG226" s="260"/>
      <c r="BH226" s="261"/>
      <c r="BI226" s="261"/>
      <c r="BJ226" s="259"/>
      <c r="BK226" s="482"/>
      <c r="BL226" s="262"/>
      <c r="BM226" s="272"/>
      <c r="BN226" s="432"/>
      <c r="BO226" s="439"/>
      <c r="BP226" s="432"/>
      <c r="BQ226" s="432"/>
      <c r="BR226" s="432"/>
      <c r="BS226" s="439"/>
      <c r="BT226" s="432"/>
      <c r="BU226" s="432"/>
      <c r="BV226" s="432"/>
      <c r="BW226" s="439"/>
      <c r="BX226" s="432"/>
      <c r="BY226" s="432"/>
      <c r="BZ226" s="432"/>
      <c r="CA226" s="439"/>
      <c r="CB226" s="432"/>
      <c r="CC226" s="432"/>
      <c r="CD226" s="432"/>
      <c r="CE226" s="439"/>
      <c r="CF226" s="432"/>
      <c r="CG226" s="432"/>
      <c r="CH226" s="432"/>
      <c r="CI226" s="439"/>
      <c r="CJ226" s="432"/>
      <c r="CK226" s="432"/>
      <c r="CL226" s="432"/>
      <c r="CM226" s="439"/>
      <c r="CN226" s="432"/>
      <c r="CO226" s="432"/>
      <c r="CP226" s="432"/>
      <c r="CQ226" s="439"/>
      <c r="CR226" s="432"/>
      <c r="CS226" s="432"/>
      <c r="CT226" s="435"/>
      <c r="CU226" s="272"/>
      <c r="CV226" s="272"/>
      <c r="CW226" s="272"/>
      <c r="CX226" s="272"/>
      <c r="CY226" s="272"/>
      <c r="CZ226" s="272"/>
      <c r="DA226" s="272"/>
      <c r="DB226" s="272"/>
      <c r="DC226" s="272"/>
      <c r="DD226" s="272"/>
      <c r="DE226" s="272"/>
      <c r="DF226" s="272"/>
    </row>
    <row r="227" spans="1:110" s="273" customFormat="1" x14ac:dyDescent="0.2">
      <c r="A227" s="292"/>
      <c r="B227" s="271"/>
      <c r="D227" s="268"/>
      <c r="E227" s="268"/>
      <c r="F227" s="268"/>
      <c r="G227" s="422"/>
      <c r="H227" s="268"/>
      <c r="I227" s="491"/>
      <c r="J227" s="491"/>
      <c r="K227" s="268"/>
      <c r="L227" s="268"/>
      <c r="M227" s="268"/>
      <c r="N227" s="268"/>
      <c r="O227" s="268"/>
      <c r="P227" s="268"/>
      <c r="Q227" s="287"/>
      <c r="R227" s="292"/>
      <c r="AS227" s="259"/>
      <c r="BF227" s="260"/>
      <c r="BG227" s="260"/>
      <c r="BH227" s="261"/>
      <c r="BI227" s="261"/>
      <c r="BJ227" s="259"/>
      <c r="BK227" s="482"/>
      <c r="BL227" s="262"/>
      <c r="BM227" s="272"/>
      <c r="BN227" s="432"/>
      <c r="BO227" s="439"/>
      <c r="BP227" s="432"/>
      <c r="BQ227" s="432"/>
      <c r="BR227" s="432"/>
      <c r="BS227" s="439"/>
      <c r="BT227" s="432"/>
      <c r="BU227" s="432"/>
      <c r="BV227" s="432"/>
      <c r="BW227" s="439"/>
      <c r="BX227" s="432"/>
      <c r="BY227" s="432"/>
      <c r="BZ227" s="432"/>
      <c r="CA227" s="439"/>
      <c r="CB227" s="432"/>
      <c r="CC227" s="432"/>
      <c r="CD227" s="432"/>
      <c r="CE227" s="439"/>
      <c r="CF227" s="432"/>
      <c r="CG227" s="432"/>
      <c r="CH227" s="432"/>
      <c r="CI227" s="439"/>
      <c r="CJ227" s="432"/>
      <c r="CK227" s="432"/>
      <c r="CL227" s="432"/>
      <c r="CM227" s="439"/>
      <c r="CN227" s="432"/>
      <c r="CO227" s="432"/>
      <c r="CP227" s="432"/>
      <c r="CQ227" s="439"/>
      <c r="CR227" s="432"/>
      <c r="CS227" s="432"/>
      <c r="CT227" s="435"/>
      <c r="CU227" s="272"/>
      <c r="CV227" s="272"/>
      <c r="CW227" s="272"/>
      <c r="CX227" s="272"/>
      <c r="CY227" s="272"/>
      <c r="CZ227" s="272"/>
      <c r="DA227" s="272"/>
      <c r="DB227" s="272"/>
      <c r="DC227" s="272"/>
      <c r="DD227" s="272"/>
      <c r="DE227" s="272"/>
      <c r="DF227" s="272"/>
    </row>
    <row r="228" spans="1:110" s="273" customFormat="1" x14ac:dyDescent="0.2">
      <c r="A228" s="292"/>
      <c r="B228" s="271"/>
      <c r="D228" s="268"/>
      <c r="E228" s="268"/>
      <c r="F228" s="268"/>
      <c r="G228" s="422"/>
      <c r="H228" s="268"/>
      <c r="I228" s="491"/>
      <c r="J228" s="491"/>
      <c r="K228" s="268"/>
      <c r="L228" s="268"/>
      <c r="M228" s="268"/>
      <c r="N228" s="268"/>
      <c r="O228" s="268"/>
      <c r="P228" s="268"/>
      <c r="Q228" s="287"/>
      <c r="R228" s="292"/>
      <c r="AS228" s="259"/>
      <c r="BF228" s="260"/>
      <c r="BG228" s="260"/>
      <c r="BH228" s="261"/>
      <c r="BI228" s="261"/>
      <c r="BJ228" s="259"/>
      <c r="BK228" s="482"/>
      <c r="BL228" s="262"/>
      <c r="BM228" s="272"/>
      <c r="BN228" s="432"/>
      <c r="BO228" s="439"/>
      <c r="BP228" s="432"/>
      <c r="BQ228" s="432"/>
      <c r="BR228" s="432"/>
      <c r="BS228" s="439"/>
      <c r="BT228" s="432"/>
      <c r="BU228" s="432"/>
      <c r="BV228" s="432"/>
      <c r="BW228" s="439"/>
      <c r="BX228" s="432"/>
      <c r="BY228" s="432"/>
      <c r="BZ228" s="432"/>
      <c r="CA228" s="439"/>
      <c r="CB228" s="432"/>
      <c r="CC228" s="432"/>
      <c r="CD228" s="432"/>
      <c r="CE228" s="439"/>
      <c r="CF228" s="432"/>
      <c r="CG228" s="432"/>
      <c r="CH228" s="432"/>
      <c r="CI228" s="439"/>
      <c r="CJ228" s="432"/>
      <c r="CK228" s="432"/>
      <c r="CL228" s="432"/>
      <c r="CM228" s="439"/>
      <c r="CN228" s="432"/>
      <c r="CO228" s="432"/>
      <c r="CP228" s="432"/>
      <c r="CQ228" s="439"/>
      <c r="CR228" s="432"/>
      <c r="CS228" s="432"/>
      <c r="CT228" s="435"/>
      <c r="CU228" s="272"/>
      <c r="CV228" s="272"/>
      <c r="CW228" s="272"/>
      <c r="CX228" s="272"/>
      <c r="CY228" s="272"/>
      <c r="CZ228" s="272"/>
      <c r="DA228" s="272"/>
      <c r="DB228" s="272"/>
      <c r="DC228" s="272"/>
      <c r="DD228" s="272"/>
      <c r="DE228" s="272"/>
      <c r="DF228" s="272"/>
    </row>
    <row r="229" spans="1:110" s="273" customFormat="1" x14ac:dyDescent="0.2">
      <c r="A229" s="292"/>
      <c r="B229" s="271"/>
      <c r="D229" s="268"/>
      <c r="E229" s="268"/>
      <c r="F229" s="268"/>
      <c r="G229" s="422"/>
      <c r="H229" s="268"/>
      <c r="I229" s="491"/>
      <c r="J229" s="491"/>
      <c r="K229" s="268"/>
      <c r="L229" s="268"/>
      <c r="M229" s="268"/>
      <c r="N229" s="268"/>
      <c r="O229" s="268"/>
      <c r="P229" s="268"/>
      <c r="Q229" s="287"/>
      <c r="R229" s="292"/>
      <c r="AS229" s="259"/>
      <c r="BF229" s="260"/>
      <c r="BG229" s="260"/>
      <c r="BH229" s="261"/>
      <c r="BI229" s="261"/>
      <c r="BJ229" s="259"/>
      <c r="BK229" s="482"/>
      <c r="BL229" s="262"/>
      <c r="BM229" s="272"/>
      <c r="BN229" s="432"/>
      <c r="BO229" s="439"/>
      <c r="BP229" s="432"/>
      <c r="BQ229" s="432"/>
      <c r="BR229" s="432"/>
      <c r="BS229" s="439"/>
      <c r="BT229" s="432"/>
      <c r="BU229" s="432"/>
      <c r="BV229" s="432"/>
      <c r="BW229" s="439"/>
      <c r="BX229" s="432"/>
      <c r="BY229" s="432"/>
      <c r="BZ229" s="432"/>
      <c r="CA229" s="439"/>
      <c r="CB229" s="432"/>
      <c r="CC229" s="432"/>
      <c r="CD229" s="432"/>
      <c r="CE229" s="439"/>
      <c r="CF229" s="432"/>
      <c r="CG229" s="432"/>
      <c r="CH229" s="432"/>
      <c r="CI229" s="439"/>
      <c r="CJ229" s="432"/>
      <c r="CK229" s="432"/>
      <c r="CL229" s="432"/>
      <c r="CM229" s="439"/>
      <c r="CN229" s="432"/>
      <c r="CO229" s="432"/>
      <c r="CP229" s="432"/>
      <c r="CQ229" s="439"/>
      <c r="CR229" s="432"/>
      <c r="CS229" s="432"/>
      <c r="CT229" s="435"/>
      <c r="CU229" s="272"/>
      <c r="CV229" s="272"/>
      <c r="CW229" s="272"/>
      <c r="CX229" s="272"/>
      <c r="CY229" s="272"/>
      <c r="CZ229" s="272"/>
      <c r="DA229" s="272"/>
      <c r="DB229" s="272"/>
      <c r="DC229" s="272"/>
      <c r="DD229" s="272"/>
      <c r="DE229" s="272"/>
      <c r="DF229" s="272"/>
    </row>
    <row r="230" spans="1:110" s="273" customFormat="1" x14ac:dyDescent="0.2">
      <c r="A230" s="292"/>
      <c r="B230" s="271"/>
      <c r="D230" s="268"/>
      <c r="E230" s="268"/>
      <c r="F230" s="268"/>
      <c r="G230" s="422"/>
      <c r="H230" s="268"/>
      <c r="I230" s="491"/>
      <c r="J230" s="491"/>
      <c r="K230" s="268"/>
      <c r="L230" s="268"/>
      <c r="M230" s="268"/>
      <c r="N230" s="268"/>
      <c r="O230" s="268"/>
      <c r="P230" s="268"/>
      <c r="Q230" s="287"/>
      <c r="R230" s="292"/>
      <c r="AS230" s="259"/>
      <c r="BF230" s="260"/>
      <c r="BG230" s="260"/>
      <c r="BH230" s="261"/>
      <c r="BI230" s="261"/>
      <c r="BJ230" s="259"/>
      <c r="BK230" s="482"/>
      <c r="BL230" s="262"/>
      <c r="BM230" s="272"/>
      <c r="BN230" s="432"/>
      <c r="BO230" s="439"/>
      <c r="BP230" s="432"/>
      <c r="BQ230" s="432"/>
      <c r="BR230" s="432"/>
      <c r="BS230" s="439"/>
      <c r="BT230" s="432"/>
      <c r="BU230" s="432"/>
      <c r="BV230" s="432"/>
      <c r="BW230" s="439"/>
      <c r="BX230" s="432"/>
      <c r="BY230" s="432"/>
      <c r="BZ230" s="432"/>
      <c r="CA230" s="439"/>
      <c r="CB230" s="432"/>
      <c r="CC230" s="432"/>
      <c r="CD230" s="432"/>
      <c r="CE230" s="439"/>
      <c r="CF230" s="432"/>
      <c r="CG230" s="432"/>
      <c r="CH230" s="432"/>
      <c r="CI230" s="439"/>
      <c r="CJ230" s="432"/>
      <c r="CK230" s="432"/>
      <c r="CL230" s="432"/>
      <c r="CM230" s="439"/>
      <c r="CN230" s="432"/>
      <c r="CO230" s="432"/>
      <c r="CP230" s="432"/>
      <c r="CQ230" s="439"/>
      <c r="CR230" s="432"/>
      <c r="CS230" s="432"/>
      <c r="CT230" s="435"/>
      <c r="CU230" s="272"/>
      <c r="CV230" s="272"/>
      <c r="CW230" s="272"/>
      <c r="CX230" s="272"/>
      <c r="CY230" s="272"/>
      <c r="CZ230" s="272"/>
      <c r="DA230" s="272"/>
      <c r="DB230" s="272"/>
      <c r="DC230" s="272"/>
      <c r="DD230" s="272"/>
      <c r="DE230" s="272"/>
      <c r="DF230" s="272"/>
    </row>
    <row r="231" spans="1:110" s="273" customFormat="1" x14ac:dyDescent="0.2">
      <c r="A231" s="292"/>
      <c r="B231" s="271"/>
      <c r="D231" s="268"/>
      <c r="E231" s="268"/>
      <c r="F231" s="268"/>
      <c r="G231" s="422"/>
      <c r="H231" s="268"/>
      <c r="I231" s="491"/>
      <c r="J231" s="491"/>
      <c r="K231" s="268"/>
      <c r="L231" s="268"/>
      <c r="M231" s="268"/>
      <c r="N231" s="268"/>
      <c r="O231" s="268"/>
      <c r="P231" s="268"/>
      <c r="Q231" s="287"/>
      <c r="R231" s="292"/>
      <c r="AS231" s="259"/>
      <c r="BF231" s="260"/>
      <c r="BG231" s="260"/>
      <c r="BH231" s="261"/>
      <c r="BI231" s="261"/>
      <c r="BJ231" s="259"/>
      <c r="BK231" s="482"/>
      <c r="BL231" s="262"/>
      <c r="BM231" s="272"/>
      <c r="BN231" s="432"/>
      <c r="BO231" s="439"/>
      <c r="BP231" s="432"/>
      <c r="BQ231" s="432"/>
      <c r="BR231" s="432"/>
      <c r="BS231" s="439"/>
      <c r="BT231" s="432"/>
      <c r="BU231" s="432"/>
      <c r="BV231" s="432"/>
      <c r="BW231" s="439"/>
      <c r="BX231" s="432"/>
      <c r="BY231" s="432"/>
      <c r="BZ231" s="432"/>
      <c r="CA231" s="439"/>
      <c r="CB231" s="432"/>
      <c r="CC231" s="432"/>
      <c r="CD231" s="432"/>
      <c r="CE231" s="439"/>
      <c r="CF231" s="432"/>
      <c r="CG231" s="432"/>
      <c r="CH231" s="432"/>
      <c r="CI231" s="439"/>
      <c r="CJ231" s="432"/>
      <c r="CK231" s="432"/>
      <c r="CL231" s="432"/>
      <c r="CM231" s="439"/>
      <c r="CN231" s="432"/>
      <c r="CO231" s="432"/>
      <c r="CP231" s="432"/>
      <c r="CQ231" s="439"/>
      <c r="CR231" s="432"/>
      <c r="CS231" s="432"/>
      <c r="CT231" s="435"/>
      <c r="CU231" s="272"/>
      <c r="CV231" s="272"/>
      <c r="CW231" s="272"/>
      <c r="CX231" s="272"/>
      <c r="CY231" s="272"/>
      <c r="CZ231" s="272"/>
      <c r="DA231" s="272"/>
      <c r="DB231" s="272"/>
      <c r="DC231" s="272"/>
      <c r="DD231" s="272"/>
      <c r="DE231" s="272"/>
      <c r="DF231" s="272"/>
    </row>
    <row r="232" spans="1:110" s="273" customFormat="1" x14ac:dyDescent="0.2">
      <c r="A232" s="292"/>
      <c r="B232" s="271"/>
      <c r="D232" s="268"/>
      <c r="E232" s="268"/>
      <c r="F232" s="268"/>
      <c r="G232" s="422"/>
      <c r="H232" s="268"/>
      <c r="I232" s="491"/>
      <c r="J232" s="491"/>
      <c r="K232" s="268"/>
      <c r="L232" s="268"/>
      <c r="M232" s="268"/>
      <c r="N232" s="268"/>
      <c r="O232" s="268"/>
      <c r="P232" s="268"/>
      <c r="Q232" s="287"/>
      <c r="R232" s="292"/>
      <c r="AS232" s="259"/>
      <c r="BF232" s="260"/>
      <c r="BG232" s="260"/>
      <c r="BH232" s="261"/>
      <c r="BI232" s="261"/>
      <c r="BJ232" s="259"/>
      <c r="BK232" s="482"/>
      <c r="BL232" s="262"/>
      <c r="BM232" s="272"/>
      <c r="BN232" s="432"/>
      <c r="BO232" s="439"/>
      <c r="BP232" s="432"/>
      <c r="BQ232" s="432"/>
      <c r="BR232" s="432"/>
      <c r="BS232" s="439"/>
      <c r="BT232" s="432"/>
      <c r="BU232" s="432"/>
      <c r="BV232" s="432"/>
      <c r="BW232" s="439"/>
      <c r="BX232" s="432"/>
      <c r="BY232" s="432"/>
      <c r="BZ232" s="432"/>
      <c r="CA232" s="439"/>
      <c r="CB232" s="432"/>
      <c r="CC232" s="432"/>
      <c r="CD232" s="432"/>
      <c r="CE232" s="439"/>
      <c r="CF232" s="432"/>
      <c r="CG232" s="432"/>
      <c r="CH232" s="432"/>
      <c r="CI232" s="439"/>
      <c r="CJ232" s="432"/>
      <c r="CK232" s="432"/>
      <c r="CL232" s="432"/>
      <c r="CM232" s="439"/>
      <c r="CN232" s="432"/>
      <c r="CO232" s="432"/>
      <c r="CP232" s="432"/>
      <c r="CQ232" s="439"/>
      <c r="CR232" s="432"/>
      <c r="CS232" s="432"/>
      <c r="CT232" s="435"/>
      <c r="CU232" s="272"/>
      <c r="CV232" s="272"/>
      <c r="CW232" s="272"/>
      <c r="CX232" s="272"/>
      <c r="CY232" s="272"/>
      <c r="CZ232" s="272"/>
      <c r="DA232" s="272"/>
      <c r="DB232" s="272"/>
      <c r="DC232" s="272"/>
      <c r="DD232" s="272"/>
      <c r="DE232" s="272"/>
      <c r="DF232" s="272"/>
    </row>
    <row r="233" spans="1:110" s="273" customFormat="1" x14ac:dyDescent="0.2">
      <c r="A233" s="292"/>
      <c r="B233" s="271"/>
      <c r="D233" s="268"/>
      <c r="E233" s="268"/>
      <c r="F233" s="268"/>
      <c r="G233" s="422"/>
      <c r="H233" s="268"/>
      <c r="I233" s="491"/>
      <c r="J233" s="491"/>
      <c r="K233" s="268"/>
      <c r="L233" s="268"/>
      <c r="M233" s="268"/>
      <c r="N233" s="268"/>
      <c r="O233" s="268"/>
      <c r="P233" s="268"/>
      <c r="Q233" s="287"/>
      <c r="R233" s="292"/>
      <c r="AS233" s="259"/>
      <c r="BF233" s="260"/>
      <c r="BG233" s="260"/>
      <c r="BH233" s="261"/>
      <c r="BI233" s="261"/>
      <c r="BJ233" s="259"/>
      <c r="BK233" s="482"/>
      <c r="BL233" s="262"/>
      <c r="BM233" s="272"/>
      <c r="BN233" s="432"/>
      <c r="BO233" s="439"/>
      <c r="BP233" s="432"/>
      <c r="BQ233" s="432"/>
      <c r="BR233" s="432"/>
      <c r="BS233" s="439"/>
      <c r="BT233" s="432"/>
      <c r="BU233" s="432"/>
      <c r="BV233" s="432"/>
      <c r="BW233" s="439"/>
      <c r="BX233" s="432"/>
      <c r="BY233" s="432"/>
      <c r="BZ233" s="432"/>
      <c r="CA233" s="439"/>
      <c r="CB233" s="432"/>
      <c r="CC233" s="432"/>
      <c r="CD233" s="432"/>
      <c r="CE233" s="439"/>
      <c r="CF233" s="432"/>
      <c r="CG233" s="432"/>
      <c r="CH233" s="432"/>
      <c r="CI233" s="439"/>
      <c r="CJ233" s="432"/>
      <c r="CK233" s="432"/>
      <c r="CL233" s="432"/>
      <c r="CM233" s="439"/>
      <c r="CN233" s="432"/>
      <c r="CO233" s="432"/>
      <c r="CP233" s="432"/>
      <c r="CQ233" s="439"/>
      <c r="CR233" s="432"/>
      <c r="CS233" s="432"/>
      <c r="CT233" s="435"/>
      <c r="CU233" s="272"/>
      <c r="CV233" s="272"/>
      <c r="CW233" s="272"/>
      <c r="CX233" s="272"/>
      <c r="CY233" s="272"/>
      <c r="CZ233" s="272"/>
      <c r="DA233" s="272"/>
      <c r="DB233" s="272"/>
      <c r="DC233" s="272"/>
      <c r="DD233" s="272"/>
      <c r="DE233" s="272"/>
      <c r="DF233" s="272"/>
    </row>
    <row r="234" spans="1:110" s="273" customFormat="1" x14ac:dyDescent="0.2">
      <c r="A234" s="292"/>
      <c r="B234" s="271"/>
      <c r="D234" s="268"/>
      <c r="E234" s="268"/>
      <c r="F234" s="268"/>
      <c r="G234" s="422"/>
      <c r="H234" s="268"/>
      <c r="I234" s="491"/>
      <c r="J234" s="491"/>
      <c r="K234" s="268"/>
      <c r="L234" s="268"/>
      <c r="M234" s="268"/>
      <c r="N234" s="268"/>
      <c r="O234" s="268"/>
      <c r="P234" s="268"/>
      <c r="Q234" s="287"/>
      <c r="R234" s="292"/>
      <c r="AS234" s="259"/>
      <c r="BF234" s="260"/>
      <c r="BG234" s="260"/>
      <c r="BH234" s="261"/>
      <c r="BI234" s="261"/>
      <c r="BJ234" s="259"/>
      <c r="BK234" s="482"/>
      <c r="BL234" s="262"/>
      <c r="BM234" s="272"/>
      <c r="BN234" s="432"/>
      <c r="BO234" s="439"/>
      <c r="BP234" s="432"/>
      <c r="BQ234" s="432"/>
      <c r="BR234" s="432"/>
      <c r="BS234" s="439"/>
      <c r="BT234" s="432"/>
      <c r="BU234" s="432"/>
      <c r="BV234" s="432"/>
      <c r="BW234" s="439"/>
      <c r="BX234" s="432"/>
      <c r="BY234" s="432"/>
      <c r="BZ234" s="432"/>
      <c r="CA234" s="439"/>
      <c r="CB234" s="432"/>
      <c r="CC234" s="432"/>
      <c r="CD234" s="432"/>
      <c r="CE234" s="439"/>
      <c r="CF234" s="432"/>
      <c r="CG234" s="432"/>
      <c r="CH234" s="432"/>
      <c r="CI234" s="439"/>
      <c r="CJ234" s="432"/>
      <c r="CK234" s="432"/>
      <c r="CL234" s="432"/>
      <c r="CM234" s="439"/>
      <c r="CN234" s="432"/>
      <c r="CO234" s="432"/>
      <c r="CP234" s="432"/>
      <c r="CQ234" s="439"/>
      <c r="CR234" s="432"/>
      <c r="CS234" s="432"/>
      <c r="CT234" s="435"/>
      <c r="CU234" s="272"/>
      <c r="CV234" s="272"/>
      <c r="CW234" s="272"/>
      <c r="CX234" s="272"/>
      <c r="CY234" s="272"/>
      <c r="CZ234" s="272"/>
      <c r="DA234" s="272"/>
      <c r="DB234" s="272"/>
      <c r="DC234" s="272"/>
      <c r="DD234" s="272"/>
      <c r="DE234" s="272"/>
      <c r="DF234" s="272"/>
    </row>
    <row r="235" spans="1:110" s="273" customFormat="1" x14ac:dyDescent="0.2">
      <c r="A235" s="292"/>
      <c r="B235" s="271"/>
      <c r="D235" s="268"/>
      <c r="E235" s="268"/>
      <c r="F235" s="268"/>
      <c r="G235" s="422"/>
      <c r="H235" s="268"/>
      <c r="I235" s="491"/>
      <c r="J235" s="491"/>
      <c r="K235" s="268"/>
      <c r="L235" s="268"/>
      <c r="M235" s="268"/>
      <c r="N235" s="268"/>
      <c r="O235" s="268"/>
      <c r="P235" s="268"/>
      <c r="Q235" s="287"/>
      <c r="R235" s="292"/>
      <c r="AS235" s="259"/>
      <c r="BF235" s="260"/>
      <c r="BG235" s="260"/>
      <c r="BH235" s="261"/>
      <c r="BI235" s="261"/>
      <c r="BJ235" s="259"/>
      <c r="BK235" s="482"/>
      <c r="BL235" s="262"/>
      <c r="BM235" s="272"/>
      <c r="BN235" s="432"/>
      <c r="BO235" s="439"/>
      <c r="BP235" s="432"/>
      <c r="BQ235" s="432"/>
      <c r="BR235" s="432"/>
      <c r="BS235" s="439"/>
      <c r="BT235" s="432"/>
      <c r="BU235" s="432"/>
      <c r="BV235" s="432"/>
      <c r="BW235" s="439"/>
      <c r="BX235" s="432"/>
      <c r="BY235" s="432"/>
      <c r="BZ235" s="432"/>
      <c r="CA235" s="439"/>
      <c r="CB235" s="432"/>
      <c r="CC235" s="432"/>
      <c r="CD235" s="432"/>
      <c r="CE235" s="439"/>
      <c r="CF235" s="432"/>
      <c r="CG235" s="432"/>
      <c r="CH235" s="432"/>
      <c r="CI235" s="439"/>
      <c r="CJ235" s="432"/>
      <c r="CK235" s="432"/>
      <c r="CL235" s="432"/>
      <c r="CM235" s="439"/>
      <c r="CN235" s="432"/>
      <c r="CO235" s="432"/>
      <c r="CP235" s="432"/>
      <c r="CQ235" s="439"/>
      <c r="CR235" s="432"/>
      <c r="CS235" s="432"/>
      <c r="CT235" s="435"/>
      <c r="CU235" s="272"/>
      <c r="CV235" s="272"/>
      <c r="CW235" s="272"/>
      <c r="CX235" s="272"/>
      <c r="CY235" s="272"/>
      <c r="CZ235" s="272"/>
      <c r="DA235" s="272"/>
      <c r="DB235" s="272"/>
      <c r="DC235" s="272"/>
      <c r="DD235" s="272"/>
      <c r="DE235" s="272"/>
      <c r="DF235" s="272"/>
    </row>
    <row r="236" spans="1:110" s="273" customFormat="1" x14ac:dyDescent="0.2">
      <c r="A236" s="292"/>
      <c r="B236" s="271"/>
      <c r="D236" s="268"/>
      <c r="E236" s="268"/>
      <c r="F236" s="268"/>
      <c r="G236" s="422"/>
      <c r="H236" s="268"/>
      <c r="I236" s="491"/>
      <c r="J236" s="491"/>
      <c r="K236" s="268"/>
      <c r="L236" s="268"/>
      <c r="M236" s="268"/>
      <c r="N236" s="268"/>
      <c r="O236" s="268"/>
      <c r="P236" s="268"/>
      <c r="Q236" s="287"/>
      <c r="R236" s="292"/>
      <c r="AS236" s="259"/>
      <c r="BF236" s="260"/>
      <c r="BG236" s="260"/>
      <c r="BH236" s="261"/>
      <c r="BI236" s="261"/>
      <c r="BJ236" s="259"/>
      <c r="BK236" s="482"/>
      <c r="BL236" s="262"/>
      <c r="BM236" s="272"/>
      <c r="BN236" s="432"/>
      <c r="BO236" s="439"/>
      <c r="BP236" s="432"/>
      <c r="BQ236" s="432"/>
      <c r="BR236" s="432"/>
      <c r="BS236" s="439"/>
      <c r="BT236" s="432"/>
      <c r="BU236" s="432"/>
      <c r="BV236" s="432"/>
      <c r="BW236" s="439"/>
      <c r="BX236" s="432"/>
      <c r="BY236" s="432"/>
      <c r="BZ236" s="432"/>
      <c r="CA236" s="439"/>
      <c r="CB236" s="432"/>
      <c r="CC236" s="432"/>
      <c r="CD236" s="432"/>
      <c r="CE236" s="439"/>
      <c r="CF236" s="432"/>
      <c r="CG236" s="432"/>
      <c r="CH236" s="432"/>
      <c r="CI236" s="439"/>
      <c r="CJ236" s="432"/>
      <c r="CK236" s="432"/>
      <c r="CL236" s="432"/>
      <c r="CM236" s="439"/>
      <c r="CN236" s="432"/>
      <c r="CO236" s="432"/>
      <c r="CP236" s="432"/>
      <c r="CQ236" s="439"/>
      <c r="CR236" s="432"/>
      <c r="CS236" s="432"/>
      <c r="CT236" s="435"/>
      <c r="CU236" s="272"/>
      <c r="CV236" s="272"/>
      <c r="CW236" s="272"/>
      <c r="CX236" s="272"/>
      <c r="CY236" s="272"/>
      <c r="CZ236" s="272"/>
      <c r="DA236" s="272"/>
      <c r="DB236" s="272"/>
      <c r="DC236" s="272"/>
      <c r="DD236" s="272"/>
      <c r="DE236" s="272"/>
      <c r="DF236" s="272"/>
    </row>
    <row r="237" spans="1:110" s="273" customFormat="1" x14ac:dyDescent="0.2">
      <c r="A237" s="292"/>
      <c r="B237" s="271"/>
      <c r="D237" s="268"/>
      <c r="E237" s="268"/>
      <c r="F237" s="268"/>
      <c r="G237" s="422"/>
      <c r="H237" s="268"/>
      <c r="I237" s="491"/>
      <c r="J237" s="491"/>
      <c r="K237" s="268"/>
      <c r="L237" s="268"/>
      <c r="M237" s="268"/>
      <c r="N237" s="268"/>
      <c r="O237" s="268"/>
      <c r="P237" s="268"/>
      <c r="Q237" s="287"/>
      <c r="R237" s="292"/>
      <c r="AS237" s="259"/>
      <c r="BF237" s="260"/>
      <c r="BG237" s="260"/>
      <c r="BH237" s="261"/>
      <c r="BI237" s="261"/>
      <c r="BJ237" s="259"/>
      <c r="BK237" s="482"/>
      <c r="BL237" s="262"/>
      <c r="BM237" s="272"/>
      <c r="BN237" s="432"/>
      <c r="BO237" s="439"/>
      <c r="BP237" s="432"/>
      <c r="BQ237" s="432"/>
      <c r="BR237" s="432"/>
      <c r="BS237" s="439"/>
      <c r="BT237" s="432"/>
      <c r="BU237" s="432"/>
      <c r="BV237" s="432"/>
      <c r="BW237" s="439"/>
      <c r="BX237" s="432"/>
      <c r="BY237" s="432"/>
      <c r="BZ237" s="432"/>
      <c r="CA237" s="439"/>
      <c r="CB237" s="432"/>
      <c r="CC237" s="432"/>
      <c r="CD237" s="432"/>
      <c r="CE237" s="439"/>
      <c r="CF237" s="432"/>
      <c r="CG237" s="432"/>
      <c r="CH237" s="432"/>
      <c r="CI237" s="439"/>
      <c r="CJ237" s="432"/>
      <c r="CK237" s="432"/>
      <c r="CL237" s="432"/>
      <c r="CM237" s="439"/>
      <c r="CN237" s="432"/>
      <c r="CO237" s="432"/>
      <c r="CP237" s="432"/>
      <c r="CQ237" s="439"/>
      <c r="CR237" s="432"/>
      <c r="CS237" s="432"/>
      <c r="CT237" s="435"/>
      <c r="CU237" s="272"/>
      <c r="CV237" s="272"/>
      <c r="CW237" s="272"/>
      <c r="CX237" s="272"/>
      <c r="CY237" s="272"/>
      <c r="CZ237" s="272"/>
      <c r="DA237" s="272"/>
      <c r="DB237" s="272"/>
      <c r="DC237" s="272"/>
      <c r="DD237" s="272"/>
      <c r="DE237" s="272"/>
      <c r="DF237" s="272"/>
    </row>
    <row r="238" spans="1:110" s="273" customFormat="1" x14ac:dyDescent="0.2">
      <c r="A238" s="292"/>
      <c r="B238" s="271"/>
      <c r="D238" s="268"/>
      <c r="E238" s="268"/>
      <c r="F238" s="268"/>
      <c r="G238" s="422"/>
      <c r="H238" s="268"/>
      <c r="I238" s="491"/>
      <c r="J238" s="491"/>
      <c r="K238" s="268"/>
      <c r="L238" s="268"/>
      <c r="M238" s="268"/>
      <c r="N238" s="268"/>
      <c r="O238" s="268"/>
      <c r="P238" s="268"/>
      <c r="Q238" s="287"/>
      <c r="R238" s="292"/>
      <c r="AS238" s="259"/>
      <c r="BF238" s="260"/>
      <c r="BG238" s="260"/>
      <c r="BH238" s="261"/>
      <c r="BI238" s="261"/>
      <c r="BJ238" s="259"/>
      <c r="BK238" s="482"/>
      <c r="BL238" s="262"/>
      <c r="BM238" s="272"/>
      <c r="BN238" s="432"/>
      <c r="BO238" s="439"/>
      <c r="BP238" s="432"/>
      <c r="BQ238" s="432"/>
      <c r="BR238" s="432"/>
      <c r="BS238" s="439"/>
      <c r="BT238" s="432"/>
      <c r="BU238" s="432"/>
      <c r="BV238" s="432"/>
      <c r="BW238" s="439"/>
      <c r="BX238" s="432"/>
      <c r="BY238" s="432"/>
      <c r="BZ238" s="432"/>
      <c r="CA238" s="439"/>
      <c r="CB238" s="432"/>
      <c r="CC238" s="432"/>
      <c r="CD238" s="432"/>
      <c r="CE238" s="439"/>
      <c r="CF238" s="432"/>
      <c r="CG238" s="432"/>
      <c r="CH238" s="432"/>
      <c r="CI238" s="439"/>
      <c r="CJ238" s="432"/>
      <c r="CK238" s="432"/>
      <c r="CL238" s="432"/>
      <c r="CM238" s="439"/>
      <c r="CN238" s="432"/>
      <c r="CO238" s="432"/>
      <c r="CP238" s="432"/>
      <c r="CQ238" s="439"/>
      <c r="CR238" s="432"/>
      <c r="CS238" s="432"/>
      <c r="CT238" s="435"/>
      <c r="CU238" s="272"/>
      <c r="CV238" s="272"/>
      <c r="CW238" s="272"/>
      <c r="CX238" s="272"/>
      <c r="CY238" s="272"/>
      <c r="CZ238" s="272"/>
      <c r="DA238" s="272"/>
      <c r="DB238" s="272"/>
      <c r="DC238" s="272"/>
      <c r="DD238" s="272"/>
      <c r="DE238" s="272"/>
      <c r="DF238" s="272"/>
    </row>
    <row r="239" spans="1:110" s="273" customFormat="1" x14ac:dyDescent="0.2">
      <c r="A239" s="292"/>
      <c r="B239" s="271"/>
      <c r="D239" s="268"/>
      <c r="E239" s="268"/>
      <c r="F239" s="268"/>
      <c r="G239" s="422"/>
      <c r="H239" s="268"/>
      <c r="I239" s="491"/>
      <c r="J239" s="491"/>
      <c r="K239" s="268"/>
      <c r="L239" s="268"/>
      <c r="M239" s="268"/>
      <c r="N239" s="268"/>
      <c r="O239" s="268"/>
      <c r="P239" s="268"/>
      <c r="Q239" s="287"/>
      <c r="R239" s="292"/>
      <c r="AS239" s="259"/>
      <c r="BF239" s="260"/>
      <c r="BG239" s="260"/>
      <c r="BH239" s="261"/>
      <c r="BI239" s="261"/>
      <c r="BJ239" s="259"/>
      <c r="BK239" s="482"/>
      <c r="BL239" s="262"/>
      <c r="BM239" s="272"/>
      <c r="BN239" s="432"/>
      <c r="BO239" s="439"/>
      <c r="BP239" s="432"/>
      <c r="BQ239" s="432"/>
      <c r="BR239" s="432"/>
      <c r="BS239" s="439"/>
      <c r="BT239" s="432"/>
      <c r="BU239" s="432"/>
      <c r="BV239" s="432"/>
      <c r="BW239" s="439"/>
      <c r="BX239" s="432"/>
      <c r="BY239" s="432"/>
      <c r="BZ239" s="432"/>
      <c r="CA239" s="439"/>
      <c r="CB239" s="432"/>
      <c r="CC239" s="432"/>
      <c r="CD239" s="432"/>
      <c r="CE239" s="439"/>
      <c r="CF239" s="432"/>
      <c r="CG239" s="432"/>
      <c r="CH239" s="432"/>
      <c r="CI239" s="439"/>
      <c r="CJ239" s="432"/>
      <c r="CK239" s="432"/>
      <c r="CL239" s="432"/>
      <c r="CM239" s="439"/>
      <c r="CN239" s="432"/>
      <c r="CO239" s="432"/>
      <c r="CP239" s="432"/>
      <c r="CQ239" s="439"/>
      <c r="CR239" s="432"/>
      <c r="CS239" s="432"/>
      <c r="CT239" s="435"/>
      <c r="CU239" s="272"/>
      <c r="CV239" s="272"/>
      <c r="CW239" s="272"/>
      <c r="CX239" s="272"/>
      <c r="CY239" s="272"/>
      <c r="CZ239" s="272"/>
      <c r="DA239" s="272"/>
      <c r="DB239" s="272"/>
      <c r="DC239" s="272"/>
      <c r="DD239" s="272"/>
      <c r="DE239" s="272"/>
      <c r="DF239" s="272"/>
    </row>
    <row r="240" spans="1:110" s="273" customFormat="1" x14ac:dyDescent="0.2">
      <c r="A240" s="292"/>
      <c r="B240" s="271"/>
      <c r="D240" s="268"/>
      <c r="E240" s="268"/>
      <c r="F240" s="268"/>
      <c r="G240" s="422"/>
      <c r="H240" s="268"/>
      <c r="I240" s="491"/>
      <c r="J240" s="491"/>
      <c r="K240" s="268"/>
      <c r="L240" s="268"/>
      <c r="M240" s="268"/>
      <c r="N240" s="268"/>
      <c r="O240" s="268"/>
      <c r="P240" s="268"/>
      <c r="Q240" s="287"/>
      <c r="R240" s="292"/>
      <c r="AS240" s="259"/>
      <c r="BF240" s="260"/>
      <c r="BG240" s="260"/>
      <c r="BH240" s="261"/>
      <c r="BI240" s="261"/>
      <c r="BJ240" s="259"/>
      <c r="BK240" s="482"/>
      <c r="BL240" s="262"/>
      <c r="BM240" s="272"/>
      <c r="BN240" s="432"/>
      <c r="BO240" s="439"/>
      <c r="BP240" s="432"/>
      <c r="BQ240" s="432"/>
      <c r="BR240" s="432"/>
      <c r="BS240" s="439"/>
      <c r="BT240" s="432"/>
      <c r="BU240" s="432"/>
      <c r="BV240" s="432"/>
      <c r="BW240" s="439"/>
      <c r="BX240" s="432"/>
      <c r="BY240" s="432"/>
      <c r="BZ240" s="432"/>
      <c r="CA240" s="439"/>
      <c r="CB240" s="432"/>
      <c r="CC240" s="432"/>
      <c r="CD240" s="432"/>
      <c r="CE240" s="439"/>
      <c r="CF240" s="432"/>
      <c r="CG240" s="432"/>
      <c r="CH240" s="432"/>
      <c r="CI240" s="439"/>
      <c r="CJ240" s="432"/>
      <c r="CK240" s="432"/>
      <c r="CL240" s="432"/>
      <c r="CM240" s="439"/>
      <c r="CN240" s="432"/>
      <c r="CO240" s="432"/>
      <c r="CP240" s="432"/>
      <c r="CQ240" s="439"/>
      <c r="CR240" s="432"/>
      <c r="CS240" s="432"/>
      <c r="CT240" s="435"/>
      <c r="CU240" s="272"/>
      <c r="CV240" s="272"/>
      <c r="CW240" s="272"/>
      <c r="CX240" s="272"/>
      <c r="CY240" s="272"/>
      <c r="CZ240" s="272"/>
      <c r="DA240" s="272"/>
      <c r="DB240" s="272"/>
      <c r="DC240" s="272"/>
      <c r="DD240" s="272"/>
      <c r="DE240" s="272"/>
      <c r="DF240" s="272"/>
    </row>
    <row r="241" spans="1:110" s="273" customFormat="1" x14ac:dyDescent="0.2">
      <c r="A241" s="292"/>
      <c r="B241" s="271"/>
      <c r="D241" s="268"/>
      <c r="E241" s="268"/>
      <c r="F241" s="268"/>
      <c r="G241" s="422"/>
      <c r="H241" s="268"/>
      <c r="I241" s="491"/>
      <c r="J241" s="491"/>
      <c r="K241" s="268"/>
      <c r="L241" s="268"/>
      <c r="M241" s="268"/>
      <c r="N241" s="268"/>
      <c r="O241" s="268"/>
      <c r="P241" s="268"/>
      <c r="Q241" s="287"/>
      <c r="R241" s="292"/>
      <c r="AS241" s="259"/>
      <c r="BF241" s="260"/>
      <c r="BG241" s="260"/>
      <c r="BH241" s="261"/>
      <c r="BI241" s="261"/>
      <c r="BJ241" s="259"/>
      <c r="BK241" s="482"/>
      <c r="BL241" s="262"/>
      <c r="BM241" s="272"/>
      <c r="BN241" s="432"/>
      <c r="BO241" s="439"/>
      <c r="BP241" s="432"/>
      <c r="BQ241" s="432"/>
      <c r="BR241" s="432"/>
      <c r="BS241" s="439"/>
      <c r="BT241" s="432"/>
      <c r="BU241" s="432"/>
      <c r="BV241" s="432"/>
      <c r="BW241" s="439"/>
      <c r="BX241" s="432"/>
      <c r="BY241" s="432"/>
      <c r="BZ241" s="432"/>
      <c r="CA241" s="439"/>
      <c r="CB241" s="432"/>
      <c r="CC241" s="432"/>
      <c r="CD241" s="432"/>
      <c r="CE241" s="439"/>
      <c r="CF241" s="432"/>
      <c r="CG241" s="432"/>
      <c r="CH241" s="432"/>
      <c r="CI241" s="439"/>
      <c r="CJ241" s="432"/>
      <c r="CK241" s="432"/>
      <c r="CL241" s="432"/>
      <c r="CM241" s="439"/>
      <c r="CN241" s="432"/>
      <c r="CO241" s="432"/>
      <c r="CP241" s="432"/>
      <c r="CQ241" s="439"/>
      <c r="CR241" s="432"/>
      <c r="CS241" s="432"/>
      <c r="CT241" s="435"/>
      <c r="CU241" s="272"/>
      <c r="CV241" s="272"/>
      <c r="CW241" s="272"/>
      <c r="CX241" s="272"/>
      <c r="CY241" s="272"/>
      <c r="CZ241" s="272"/>
      <c r="DA241" s="272"/>
      <c r="DB241" s="272"/>
      <c r="DC241" s="272"/>
      <c r="DD241" s="272"/>
      <c r="DE241" s="272"/>
      <c r="DF241" s="272"/>
    </row>
    <row r="242" spans="1:110" s="273" customFormat="1" x14ac:dyDescent="0.2">
      <c r="A242" s="292"/>
      <c r="B242" s="271"/>
      <c r="D242" s="268"/>
      <c r="E242" s="268"/>
      <c r="F242" s="268"/>
      <c r="G242" s="422"/>
      <c r="H242" s="268"/>
      <c r="I242" s="491"/>
      <c r="J242" s="491"/>
      <c r="K242" s="268"/>
      <c r="L242" s="268"/>
      <c r="M242" s="268"/>
      <c r="N242" s="268"/>
      <c r="O242" s="268"/>
      <c r="P242" s="268"/>
      <c r="Q242" s="287"/>
      <c r="R242" s="292"/>
      <c r="AS242" s="259"/>
      <c r="BF242" s="260"/>
      <c r="BG242" s="260"/>
      <c r="BH242" s="261"/>
      <c r="BI242" s="261"/>
      <c r="BJ242" s="259"/>
      <c r="BK242" s="482"/>
      <c r="BL242" s="262"/>
      <c r="BM242" s="272"/>
      <c r="BN242" s="432"/>
      <c r="BO242" s="439"/>
      <c r="BP242" s="432"/>
      <c r="BQ242" s="432"/>
      <c r="BR242" s="432"/>
      <c r="BS242" s="439"/>
      <c r="BT242" s="432"/>
      <c r="BU242" s="432"/>
      <c r="BV242" s="432"/>
      <c r="BW242" s="439"/>
      <c r="BX242" s="432"/>
      <c r="BY242" s="432"/>
      <c r="BZ242" s="432"/>
      <c r="CA242" s="439"/>
      <c r="CB242" s="432"/>
      <c r="CC242" s="432"/>
      <c r="CD242" s="432"/>
      <c r="CE242" s="439"/>
      <c r="CF242" s="432"/>
      <c r="CG242" s="432"/>
      <c r="CH242" s="432"/>
      <c r="CI242" s="439"/>
      <c r="CJ242" s="432"/>
      <c r="CK242" s="432"/>
      <c r="CL242" s="432"/>
      <c r="CM242" s="439"/>
      <c r="CN242" s="432"/>
      <c r="CO242" s="432"/>
      <c r="CP242" s="432"/>
      <c r="CQ242" s="439"/>
      <c r="CR242" s="432"/>
      <c r="CS242" s="432"/>
      <c r="CT242" s="435"/>
      <c r="CU242" s="272"/>
      <c r="CV242" s="272"/>
      <c r="CW242" s="272"/>
      <c r="CX242" s="272"/>
      <c r="CY242" s="272"/>
      <c r="CZ242" s="272"/>
      <c r="DA242" s="272"/>
      <c r="DB242" s="272"/>
      <c r="DC242" s="272"/>
      <c r="DD242" s="272"/>
      <c r="DE242" s="272"/>
      <c r="DF242" s="272"/>
    </row>
    <row r="243" spans="1:110" s="273" customFormat="1" x14ac:dyDescent="0.2">
      <c r="A243" s="292"/>
      <c r="B243" s="271"/>
      <c r="D243" s="268"/>
      <c r="E243" s="268"/>
      <c r="F243" s="268"/>
      <c r="G243" s="422"/>
      <c r="H243" s="268"/>
      <c r="I243" s="491"/>
      <c r="J243" s="491"/>
      <c r="K243" s="268"/>
      <c r="L243" s="268"/>
      <c r="M243" s="268"/>
      <c r="N243" s="268"/>
      <c r="O243" s="268"/>
      <c r="P243" s="268"/>
      <c r="Q243" s="287"/>
      <c r="R243" s="292"/>
      <c r="AS243" s="259"/>
      <c r="BF243" s="260"/>
      <c r="BG243" s="260"/>
      <c r="BH243" s="261"/>
      <c r="BI243" s="261"/>
      <c r="BJ243" s="259"/>
      <c r="BK243" s="482"/>
      <c r="BL243" s="262"/>
      <c r="BM243" s="272"/>
      <c r="BN243" s="432"/>
      <c r="BO243" s="439"/>
      <c r="BP243" s="432"/>
      <c r="BQ243" s="432"/>
      <c r="BR243" s="432"/>
      <c r="BS243" s="439"/>
      <c r="BT243" s="432"/>
      <c r="BU243" s="432"/>
      <c r="BV243" s="432"/>
      <c r="BW243" s="439"/>
      <c r="BX243" s="432"/>
      <c r="BY243" s="432"/>
      <c r="BZ243" s="432"/>
      <c r="CA243" s="439"/>
      <c r="CB243" s="432"/>
      <c r="CC243" s="432"/>
      <c r="CD243" s="432"/>
      <c r="CE243" s="439"/>
      <c r="CF243" s="432"/>
      <c r="CG243" s="432"/>
      <c r="CH243" s="432"/>
      <c r="CI243" s="439"/>
      <c r="CJ243" s="432"/>
      <c r="CK243" s="432"/>
      <c r="CL243" s="432"/>
      <c r="CM243" s="439"/>
      <c r="CN243" s="432"/>
      <c r="CO243" s="432"/>
      <c r="CP243" s="432"/>
      <c r="CQ243" s="439"/>
      <c r="CR243" s="432"/>
      <c r="CS243" s="432"/>
      <c r="CT243" s="435"/>
      <c r="CU243" s="272"/>
      <c r="CV243" s="272"/>
      <c r="CW243" s="272"/>
      <c r="CX243" s="272"/>
      <c r="CY243" s="272"/>
      <c r="CZ243" s="272"/>
      <c r="DA243" s="272"/>
      <c r="DB243" s="272"/>
      <c r="DC243" s="272"/>
      <c r="DD243" s="272"/>
      <c r="DE243" s="272"/>
      <c r="DF243" s="272"/>
    </row>
    <row r="244" spans="1:110" s="273" customFormat="1" x14ac:dyDescent="0.2">
      <c r="A244" s="292"/>
      <c r="B244" s="271"/>
      <c r="D244" s="268"/>
      <c r="E244" s="268"/>
      <c r="F244" s="268"/>
      <c r="G244" s="422"/>
      <c r="H244" s="268"/>
      <c r="I244" s="491"/>
      <c r="J244" s="491"/>
      <c r="K244" s="268"/>
      <c r="L244" s="268"/>
      <c r="M244" s="268"/>
      <c r="N244" s="268"/>
      <c r="O244" s="268"/>
      <c r="P244" s="268"/>
      <c r="Q244" s="287"/>
      <c r="R244" s="292"/>
      <c r="AS244" s="259"/>
      <c r="BF244" s="260"/>
      <c r="BG244" s="260"/>
      <c r="BH244" s="261"/>
      <c r="BI244" s="261"/>
      <c r="BJ244" s="259"/>
      <c r="BK244" s="482"/>
      <c r="BL244" s="262"/>
      <c r="BM244" s="272"/>
      <c r="BN244" s="432"/>
      <c r="BO244" s="439"/>
      <c r="BP244" s="432"/>
      <c r="BQ244" s="432"/>
      <c r="BR244" s="432"/>
      <c r="BS244" s="439"/>
      <c r="BT244" s="432"/>
      <c r="BU244" s="432"/>
      <c r="BV244" s="432"/>
      <c r="BW244" s="439"/>
      <c r="BX244" s="432"/>
      <c r="BY244" s="432"/>
      <c r="BZ244" s="432"/>
      <c r="CA244" s="439"/>
      <c r="CB244" s="432"/>
      <c r="CC244" s="432"/>
      <c r="CD244" s="432"/>
      <c r="CE244" s="439"/>
      <c r="CF244" s="432"/>
      <c r="CG244" s="432"/>
      <c r="CH244" s="432"/>
      <c r="CI244" s="439"/>
      <c r="CJ244" s="432"/>
      <c r="CK244" s="432"/>
      <c r="CL244" s="432"/>
      <c r="CM244" s="439"/>
      <c r="CN244" s="432"/>
      <c r="CO244" s="432"/>
      <c r="CP244" s="432"/>
      <c r="CQ244" s="439"/>
      <c r="CR244" s="432"/>
      <c r="CS244" s="432"/>
      <c r="CT244" s="435"/>
      <c r="CU244" s="272"/>
      <c r="CV244" s="272"/>
      <c r="CW244" s="272"/>
      <c r="CX244" s="272"/>
      <c r="CY244" s="272"/>
      <c r="CZ244" s="272"/>
      <c r="DA244" s="272"/>
      <c r="DB244" s="272"/>
      <c r="DC244" s="272"/>
      <c r="DD244" s="272"/>
      <c r="DE244" s="272"/>
      <c r="DF244" s="272"/>
    </row>
    <row r="245" spans="1:110" s="273" customFormat="1" x14ac:dyDescent="0.2">
      <c r="A245" s="292"/>
      <c r="B245" s="271"/>
      <c r="D245" s="268"/>
      <c r="E245" s="268"/>
      <c r="F245" s="268"/>
      <c r="G245" s="422"/>
      <c r="H245" s="268"/>
      <c r="I245" s="491"/>
      <c r="J245" s="491"/>
      <c r="K245" s="268"/>
      <c r="L245" s="268"/>
      <c r="M245" s="268"/>
      <c r="N245" s="268"/>
      <c r="O245" s="268"/>
      <c r="P245" s="268"/>
      <c r="Q245" s="287"/>
      <c r="R245" s="292"/>
      <c r="AS245" s="259"/>
      <c r="BF245" s="260"/>
      <c r="BG245" s="260"/>
      <c r="BH245" s="261"/>
      <c r="BI245" s="261"/>
      <c r="BJ245" s="259"/>
      <c r="BK245" s="482"/>
      <c r="BL245" s="262"/>
      <c r="BM245" s="272"/>
      <c r="BN245" s="432"/>
      <c r="BO245" s="439"/>
      <c r="BP245" s="432"/>
      <c r="BQ245" s="432"/>
      <c r="BR245" s="432"/>
      <c r="BS245" s="439"/>
      <c r="BT245" s="432"/>
      <c r="BU245" s="432"/>
      <c r="BV245" s="432"/>
      <c r="BW245" s="439"/>
      <c r="BX245" s="432"/>
      <c r="BY245" s="432"/>
      <c r="BZ245" s="432"/>
      <c r="CA245" s="439"/>
      <c r="CB245" s="432"/>
      <c r="CC245" s="432"/>
      <c r="CD245" s="432"/>
      <c r="CE245" s="439"/>
      <c r="CF245" s="432"/>
      <c r="CG245" s="432"/>
      <c r="CH245" s="432"/>
      <c r="CI245" s="439"/>
      <c r="CJ245" s="432"/>
      <c r="CK245" s="432"/>
      <c r="CL245" s="432"/>
      <c r="CM245" s="439"/>
      <c r="CN245" s="432"/>
      <c r="CO245" s="432"/>
      <c r="CP245" s="432"/>
      <c r="CQ245" s="439"/>
      <c r="CR245" s="432"/>
      <c r="CS245" s="432"/>
      <c r="CT245" s="435"/>
      <c r="CU245" s="272"/>
      <c r="CV245" s="272"/>
      <c r="CW245" s="272"/>
      <c r="CX245" s="272"/>
      <c r="CY245" s="272"/>
      <c r="CZ245" s="272"/>
      <c r="DA245" s="272"/>
      <c r="DB245" s="272"/>
      <c r="DC245" s="272"/>
      <c r="DD245" s="272"/>
      <c r="DE245" s="272"/>
      <c r="DF245" s="272"/>
    </row>
    <row r="246" spans="1:110" s="273" customFormat="1" x14ac:dyDescent="0.2">
      <c r="A246" s="292"/>
      <c r="B246" s="271"/>
      <c r="D246" s="268"/>
      <c r="E246" s="268"/>
      <c r="F246" s="268"/>
      <c r="G246" s="422"/>
      <c r="H246" s="268"/>
      <c r="I246" s="491"/>
      <c r="J246" s="491"/>
      <c r="K246" s="268"/>
      <c r="L246" s="268"/>
      <c r="M246" s="268"/>
      <c r="N246" s="268"/>
      <c r="O246" s="268"/>
      <c r="P246" s="268"/>
      <c r="Q246" s="287"/>
      <c r="R246" s="292"/>
      <c r="AS246" s="259"/>
      <c r="BF246" s="260"/>
      <c r="BG246" s="260"/>
      <c r="BH246" s="261"/>
      <c r="BI246" s="261"/>
      <c r="BJ246" s="259"/>
      <c r="BK246" s="482"/>
      <c r="BL246" s="262"/>
      <c r="BM246" s="272"/>
      <c r="BN246" s="432"/>
      <c r="BO246" s="439"/>
      <c r="BP246" s="432"/>
      <c r="BQ246" s="432"/>
      <c r="BR246" s="432"/>
      <c r="BS246" s="439"/>
      <c r="BT246" s="432"/>
      <c r="BU246" s="432"/>
      <c r="BV246" s="432"/>
      <c r="BW246" s="439"/>
      <c r="BX246" s="432"/>
      <c r="BY246" s="432"/>
      <c r="BZ246" s="432"/>
      <c r="CA246" s="439"/>
      <c r="CB246" s="432"/>
      <c r="CC246" s="432"/>
      <c r="CD246" s="432"/>
      <c r="CE246" s="439"/>
      <c r="CF246" s="432"/>
      <c r="CG246" s="432"/>
      <c r="CH246" s="432"/>
      <c r="CI246" s="439"/>
      <c r="CJ246" s="432"/>
      <c r="CK246" s="432"/>
      <c r="CL246" s="432"/>
      <c r="CM246" s="439"/>
      <c r="CN246" s="432"/>
      <c r="CO246" s="432"/>
      <c r="CP246" s="432"/>
      <c r="CQ246" s="439"/>
      <c r="CR246" s="432"/>
      <c r="CS246" s="432"/>
      <c r="CT246" s="435"/>
      <c r="CU246" s="272"/>
      <c r="CV246" s="272"/>
      <c r="CW246" s="272"/>
      <c r="CX246" s="272"/>
      <c r="CY246" s="272"/>
      <c r="CZ246" s="272"/>
      <c r="DA246" s="272"/>
      <c r="DB246" s="272"/>
      <c r="DC246" s="272"/>
      <c r="DD246" s="272"/>
      <c r="DE246" s="272"/>
      <c r="DF246" s="272"/>
    </row>
    <row r="247" spans="1:110" s="273" customFormat="1" x14ac:dyDescent="0.2">
      <c r="A247" s="292"/>
      <c r="B247" s="271"/>
      <c r="D247" s="268"/>
      <c r="E247" s="268"/>
      <c r="F247" s="268"/>
      <c r="G247" s="422"/>
      <c r="H247" s="268"/>
      <c r="I247" s="491"/>
      <c r="J247" s="491"/>
      <c r="K247" s="268"/>
      <c r="L247" s="268"/>
      <c r="M247" s="268"/>
      <c r="N247" s="268"/>
      <c r="O247" s="268"/>
      <c r="P247" s="268"/>
      <c r="Q247" s="287"/>
      <c r="R247" s="292"/>
      <c r="AS247" s="259"/>
      <c r="BF247" s="260"/>
      <c r="BG247" s="260"/>
      <c r="BH247" s="261"/>
      <c r="BI247" s="261"/>
      <c r="BJ247" s="259"/>
      <c r="BK247" s="482"/>
      <c r="BL247" s="262"/>
      <c r="BM247" s="272"/>
      <c r="BN247" s="432"/>
      <c r="BO247" s="439"/>
      <c r="BP247" s="432"/>
      <c r="BQ247" s="432"/>
      <c r="BR247" s="432"/>
      <c r="BS247" s="439"/>
      <c r="BT247" s="432"/>
      <c r="BU247" s="432"/>
      <c r="BV247" s="432"/>
      <c r="BW247" s="439"/>
      <c r="BX247" s="432"/>
      <c r="BY247" s="432"/>
      <c r="BZ247" s="432"/>
      <c r="CA247" s="439"/>
      <c r="CB247" s="432"/>
      <c r="CC247" s="432"/>
      <c r="CD247" s="432"/>
      <c r="CE247" s="439"/>
      <c r="CF247" s="432"/>
      <c r="CG247" s="432"/>
      <c r="CH247" s="432"/>
      <c r="CI247" s="439"/>
      <c r="CJ247" s="432"/>
      <c r="CK247" s="432"/>
      <c r="CL247" s="432"/>
      <c r="CM247" s="439"/>
      <c r="CN247" s="432"/>
      <c r="CO247" s="432"/>
      <c r="CP247" s="432"/>
      <c r="CQ247" s="439"/>
      <c r="CR247" s="432"/>
      <c r="CS247" s="432"/>
      <c r="CT247" s="435"/>
      <c r="CU247" s="272"/>
      <c r="CV247" s="272"/>
      <c r="CW247" s="272"/>
      <c r="CX247" s="272"/>
      <c r="CY247" s="272"/>
      <c r="CZ247" s="272"/>
      <c r="DA247" s="272"/>
      <c r="DB247" s="272"/>
      <c r="DC247" s="272"/>
      <c r="DD247" s="272"/>
      <c r="DE247" s="272"/>
      <c r="DF247" s="272"/>
    </row>
    <row r="248" spans="1:110" s="273" customFormat="1" x14ac:dyDescent="0.2">
      <c r="A248" s="292"/>
      <c r="B248" s="271"/>
      <c r="D248" s="268"/>
      <c r="E248" s="268"/>
      <c r="F248" s="268"/>
      <c r="G248" s="422"/>
      <c r="H248" s="268"/>
      <c r="I248" s="491"/>
      <c r="J248" s="491"/>
      <c r="K248" s="268"/>
      <c r="L248" s="268"/>
      <c r="M248" s="268"/>
      <c r="N248" s="268"/>
      <c r="O248" s="268"/>
      <c r="P248" s="268"/>
      <c r="Q248" s="287"/>
      <c r="R248" s="292"/>
      <c r="AS248" s="259"/>
      <c r="BF248" s="260"/>
      <c r="BG248" s="260"/>
      <c r="BH248" s="261"/>
      <c r="BI248" s="261"/>
      <c r="BJ248" s="259"/>
      <c r="BK248" s="482"/>
      <c r="BL248" s="262"/>
      <c r="BM248" s="272"/>
      <c r="BN248" s="432"/>
      <c r="BO248" s="439"/>
      <c r="BP248" s="432"/>
      <c r="BQ248" s="432"/>
      <c r="BR248" s="432"/>
      <c r="BS248" s="439"/>
      <c r="BT248" s="432"/>
      <c r="BU248" s="432"/>
      <c r="BV248" s="432"/>
      <c r="BW248" s="439"/>
      <c r="BX248" s="432"/>
      <c r="BY248" s="432"/>
      <c r="BZ248" s="432"/>
      <c r="CA248" s="439"/>
      <c r="CB248" s="432"/>
      <c r="CC248" s="432"/>
      <c r="CD248" s="432"/>
      <c r="CE248" s="439"/>
      <c r="CF248" s="432"/>
      <c r="CG248" s="432"/>
      <c r="CH248" s="432"/>
      <c r="CI248" s="439"/>
      <c r="CJ248" s="432"/>
      <c r="CK248" s="432"/>
      <c r="CL248" s="432"/>
      <c r="CM248" s="439"/>
      <c r="CN248" s="432"/>
      <c r="CO248" s="432"/>
      <c r="CP248" s="432"/>
      <c r="CQ248" s="439"/>
      <c r="CR248" s="432"/>
      <c r="CS248" s="432"/>
      <c r="CT248" s="435"/>
      <c r="CU248" s="272"/>
      <c r="CV248" s="272"/>
      <c r="CW248" s="272"/>
      <c r="CX248" s="272"/>
      <c r="CY248" s="272"/>
      <c r="CZ248" s="272"/>
      <c r="DA248" s="272"/>
      <c r="DB248" s="272"/>
      <c r="DC248" s="272"/>
      <c r="DD248" s="272"/>
      <c r="DE248" s="272"/>
      <c r="DF248" s="272"/>
    </row>
    <row r="249" spans="1:110" s="273" customFormat="1" x14ac:dyDescent="0.2">
      <c r="A249" s="292"/>
      <c r="B249" s="271"/>
      <c r="D249" s="268"/>
      <c r="E249" s="268"/>
      <c r="F249" s="268"/>
      <c r="G249" s="422"/>
      <c r="H249" s="268"/>
      <c r="I249" s="491"/>
      <c r="J249" s="491"/>
      <c r="K249" s="268"/>
      <c r="L249" s="268"/>
      <c r="M249" s="268"/>
      <c r="N249" s="268"/>
      <c r="O249" s="268"/>
      <c r="P249" s="268"/>
      <c r="Q249" s="287"/>
      <c r="R249" s="292"/>
      <c r="AS249" s="259"/>
      <c r="BF249" s="260"/>
      <c r="BG249" s="260"/>
      <c r="BH249" s="261"/>
      <c r="BI249" s="261"/>
      <c r="BJ249" s="259"/>
      <c r="BK249" s="482"/>
      <c r="BL249" s="262"/>
      <c r="BM249" s="272"/>
      <c r="BN249" s="432"/>
      <c r="BO249" s="439"/>
      <c r="BP249" s="432"/>
      <c r="BQ249" s="432"/>
      <c r="BR249" s="432"/>
      <c r="BS249" s="439"/>
      <c r="BT249" s="432"/>
      <c r="BU249" s="432"/>
      <c r="BV249" s="432"/>
      <c r="BW249" s="439"/>
      <c r="BX249" s="432"/>
      <c r="BY249" s="432"/>
      <c r="BZ249" s="432"/>
      <c r="CA249" s="439"/>
      <c r="CB249" s="432"/>
      <c r="CC249" s="432"/>
      <c r="CD249" s="432"/>
      <c r="CE249" s="439"/>
      <c r="CF249" s="432"/>
      <c r="CG249" s="432"/>
      <c r="CH249" s="432"/>
      <c r="CI249" s="439"/>
      <c r="CJ249" s="432"/>
      <c r="CK249" s="432"/>
      <c r="CL249" s="432"/>
      <c r="CM249" s="439"/>
      <c r="CN249" s="432"/>
      <c r="CO249" s="432"/>
      <c r="CP249" s="432"/>
      <c r="CQ249" s="439"/>
      <c r="CR249" s="432"/>
      <c r="CS249" s="432"/>
      <c r="CT249" s="435"/>
      <c r="CU249" s="272"/>
      <c r="CV249" s="272"/>
      <c r="CW249" s="272"/>
      <c r="CX249" s="272"/>
      <c r="CY249" s="272"/>
      <c r="CZ249" s="272"/>
      <c r="DA249" s="272"/>
      <c r="DB249" s="272"/>
      <c r="DC249" s="272"/>
      <c r="DD249" s="272"/>
      <c r="DE249" s="272"/>
      <c r="DF249" s="272"/>
    </row>
    <row r="250" spans="1:110" s="273" customFormat="1" x14ac:dyDescent="0.2">
      <c r="A250" s="292"/>
      <c r="B250" s="271"/>
      <c r="D250" s="268"/>
      <c r="E250" s="268"/>
      <c r="F250" s="268"/>
      <c r="G250" s="422"/>
      <c r="H250" s="268"/>
      <c r="I250" s="491"/>
      <c r="J250" s="491"/>
      <c r="K250" s="268"/>
      <c r="L250" s="268"/>
      <c r="M250" s="268"/>
      <c r="N250" s="268"/>
      <c r="O250" s="268"/>
      <c r="P250" s="268"/>
      <c r="Q250" s="287"/>
      <c r="R250" s="292"/>
      <c r="AS250" s="259"/>
      <c r="BF250" s="260"/>
      <c r="BG250" s="260"/>
      <c r="BH250" s="261"/>
      <c r="BI250" s="261"/>
      <c r="BJ250" s="259"/>
      <c r="BK250" s="482"/>
      <c r="BL250" s="262"/>
      <c r="BM250" s="272"/>
      <c r="BN250" s="432"/>
      <c r="BO250" s="439"/>
      <c r="BP250" s="432"/>
      <c r="BQ250" s="432"/>
      <c r="BR250" s="432"/>
      <c r="BS250" s="439"/>
      <c r="BT250" s="432"/>
      <c r="BU250" s="432"/>
      <c r="BV250" s="432"/>
      <c r="BW250" s="439"/>
      <c r="BX250" s="432"/>
      <c r="BY250" s="432"/>
      <c r="BZ250" s="432"/>
      <c r="CA250" s="439"/>
      <c r="CB250" s="432"/>
      <c r="CC250" s="432"/>
      <c r="CD250" s="432"/>
      <c r="CE250" s="439"/>
      <c r="CF250" s="432"/>
      <c r="CG250" s="432"/>
      <c r="CH250" s="432"/>
      <c r="CI250" s="439"/>
      <c r="CJ250" s="432"/>
      <c r="CK250" s="432"/>
      <c r="CL250" s="432"/>
      <c r="CM250" s="439"/>
      <c r="CN250" s="432"/>
      <c r="CO250" s="432"/>
      <c r="CP250" s="432"/>
      <c r="CQ250" s="439"/>
      <c r="CR250" s="432"/>
      <c r="CS250" s="432"/>
      <c r="CT250" s="435"/>
      <c r="CU250" s="272"/>
      <c r="CV250" s="272"/>
      <c r="CW250" s="272"/>
      <c r="CX250" s="272"/>
      <c r="CY250" s="272"/>
      <c r="CZ250" s="272"/>
      <c r="DA250" s="272"/>
      <c r="DB250" s="272"/>
      <c r="DC250" s="272"/>
      <c r="DD250" s="272"/>
      <c r="DE250" s="272"/>
      <c r="DF250" s="272"/>
    </row>
    <row r="251" spans="1:110" s="273" customFormat="1" x14ac:dyDescent="0.2">
      <c r="A251" s="292"/>
      <c r="B251" s="271"/>
      <c r="D251" s="268"/>
      <c r="E251" s="268"/>
      <c r="F251" s="268"/>
      <c r="G251" s="422"/>
      <c r="H251" s="268"/>
      <c r="I251" s="491"/>
      <c r="J251" s="491"/>
      <c r="K251" s="268"/>
      <c r="L251" s="268"/>
      <c r="M251" s="268"/>
      <c r="N251" s="268"/>
      <c r="O251" s="268"/>
      <c r="P251" s="268"/>
      <c r="Q251" s="287"/>
      <c r="R251" s="292"/>
      <c r="AS251" s="259"/>
      <c r="BF251" s="260"/>
      <c r="BG251" s="260"/>
      <c r="BH251" s="261"/>
      <c r="BI251" s="261"/>
      <c r="BJ251" s="259"/>
      <c r="BK251" s="482"/>
      <c r="BL251" s="262"/>
      <c r="BM251" s="272"/>
      <c r="BN251" s="432"/>
      <c r="BO251" s="439"/>
      <c r="BP251" s="432"/>
      <c r="BQ251" s="432"/>
      <c r="BR251" s="432"/>
      <c r="BS251" s="439"/>
      <c r="BT251" s="432"/>
      <c r="BU251" s="432"/>
      <c r="BV251" s="432"/>
      <c r="BW251" s="439"/>
      <c r="BX251" s="432"/>
      <c r="BY251" s="432"/>
      <c r="BZ251" s="432"/>
      <c r="CA251" s="439"/>
      <c r="CB251" s="432"/>
      <c r="CC251" s="432"/>
      <c r="CD251" s="432"/>
      <c r="CE251" s="439"/>
      <c r="CF251" s="432"/>
      <c r="CG251" s="432"/>
      <c r="CH251" s="432"/>
      <c r="CI251" s="439"/>
      <c r="CJ251" s="432"/>
      <c r="CK251" s="432"/>
      <c r="CL251" s="432"/>
      <c r="CM251" s="439"/>
      <c r="CN251" s="432"/>
      <c r="CO251" s="432"/>
      <c r="CP251" s="432"/>
      <c r="CQ251" s="439"/>
      <c r="CR251" s="432"/>
      <c r="CS251" s="432"/>
      <c r="CT251" s="435"/>
      <c r="CU251" s="272"/>
      <c r="CV251" s="272"/>
      <c r="CW251" s="272"/>
      <c r="CX251" s="272"/>
      <c r="CY251" s="272"/>
      <c r="CZ251" s="272"/>
      <c r="DA251" s="272"/>
      <c r="DB251" s="272"/>
      <c r="DC251" s="272"/>
      <c r="DD251" s="272"/>
      <c r="DE251" s="272"/>
      <c r="DF251" s="272"/>
    </row>
    <row r="252" spans="1:110" s="273" customFormat="1" x14ac:dyDescent="0.2">
      <c r="A252" s="292"/>
      <c r="B252" s="271"/>
      <c r="D252" s="268"/>
      <c r="E252" s="268"/>
      <c r="F252" s="268"/>
      <c r="G252" s="422"/>
      <c r="H252" s="268"/>
      <c r="I252" s="491"/>
      <c r="J252" s="491"/>
      <c r="K252" s="268"/>
      <c r="L252" s="268"/>
      <c r="M252" s="268"/>
      <c r="N252" s="268"/>
      <c r="O252" s="268"/>
      <c r="P252" s="268"/>
      <c r="Q252" s="287"/>
      <c r="R252" s="292"/>
      <c r="AS252" s="259"/>
      <c r="BF252" s="260"/>
      <c r="BG252" s="260"/>
      <c r="BH252" s="261"/>
      <c r="BI252" s="261"/>
      <c r="BJ252" s="259"/>
      <c r="BK252" s="482"/>
      <c r="BL252" s="262"/>
      <c r="BM252" s="272"/>
      <c r="BN252" s="432"/>
      <c r="BO252" s="439"/>
      <c r="BP252" s="432"/>
      <c r="BQ252" s="432"/>
      <c r="BR252" s="432"/>
      <c r="BS252" s="439"/>
      <c r="BT252" s="432"/>
      <c r="BU252" s="432"/>
      <c r="BV252" s="432"/>
      <c r="BW252" s="439"/>
      <c r="BX252" s="432"/>
      <c r="BY252" s="432"/>
      <c r="BZ252" s="432"/>
      <c r="CA252" s="439"/>
      <c r="CB252" s="432"/>
      <c r="CC252" s="432"/>
      <c r="CD252" s="432"/>
      <c r="CE252" s="439"/>
      <c r="CF252" s="432"/>
      <c r="CG252" s="432"/>
      <c r="CH252" s="432"/>
      <c r="CI252" s="439"/>
      <c r="CJ252" s="432"/>
      <c r="CK252" s="432"/>
      <c r="CL252" s="432"/>
      <c r="CM252" s="439"/>
      <c r="CN252" s="432"/>
      <c r="CO252" s="432"/>
      <c r="CP252" s="432"/>
      <c r="CQ252" s="439"/>
      <c r="CR252" s="432"/>
      <c r="CS252" s="432"/>
      <c r="CT252" s="435"/>
      <c r="CU252" s="272"/>
      <c r="CV252" s="272"/>
      <c r="CW252" s="272"/>
      <c r="CX252" s="272"/>
      <c r="CY252" s="272"/>
      <c r="CZ252" s="272"/>
      <c r="DA252" s="272"/>
      <c r="DB252" s="272"/>
      <c r="DC252" s="272"/>
      <c r="DD252" s="272"/>
      <c r="DE252" s="272"/>
      <c r="DF252" s="272"/>
    </row>
    <row r="253" spans="1:110" s="273" customFormat="1" x14ac:dyDescent="0.2">
      <c r="A253" s="292"/>
      <c r="B253" s="271"/>
      <c r="D253" s="268"/>
      <c r="E253" s="268"/>
      <c r="F253" s="268"/>
      <c r="G253" s="422"/>
      <c r="H253" s="268"/>
      <c r="I253" s="491"/>
      <c r="J253" s="491"/>
      <c r="K253" s="268"/>
      <c r="L253" s="268"/>
      <c r="M253" s="268"/>
      <c r="N253" s="268"/>
      <c r="O253" s="268"/>
      <c r="P253" s="268"/>
      <c r="Q253" s="287"/>
      <c r="R253" s="292"/>
      <c r="AS253" s="259"/>
      <c r="BF253" s="260"/>
      <c r="BG253" s="260"/>
      <c r="BH253" s="261"/>
      <c r="BI253" s="261"/>
      <c r="BJ253" s="259"/>
      <c r="BK253" s="482"/>
      <c r="BL253" s="262"/>
      <c r="BM253" s="272"/>
      <c r="BN253" s="432"/>
      <c r="BO253" s="439"/>
      <c r="BP253" s="432"/>
      <c r="BQ253" s="432"/>
      <c r="BR253" s="432"/>
      <c r="BS253" s="439"/>
      <c r="BT253" s="432"/>
      <c r="BU253" s="432"/>
      <c r="BV253" s="432"/>
      <c r="BW253" s="439"/>
      <c r="BX253" s="432"/>
      <c r="BY253" s="432"/>
      <c r="BZ253" s="432"/>
      <c r="CA253" s="439"/>
      <c r="CB253" s="432"/>
      <c r="CC253" s="432"/>
      <c r="CD253" s="432"/>
      <c r="CE253" s="439"/>
      <c r="CF253" s="432"/>
      <c r="CG253" s="432"/>
      <c r="CH253" s="432"/>
      <c r="CI253" s="439"/>
      <c r="CJ253" s="432"/>
      <c r="CK253" s="432"/>
      <c r="CL253" s="432"/>
      <c r="CM253" s="439"/>
      <c r="CN253" s="432"/>
      <c r="CO253" s="432"/>
      <c r="CP253" s="432"/>
      <c r="CQ253" s="439"/>
      <c r="CR253" s="432"/>
      <c r="CS253" s="432"/>
      <c r="CT253" s="435"/>
      <c r="CU253" s="272"/>
      <c r="CV253" s="272"/>
      <c r="CW253" s="272"/>
      <c r="CX253" s="272"/>
      <c r="CY253" s="272"/>
      <c r="CZ253" s="272"/>
      <c r="DA253" s="272"/>
      <c r="DB253" s="272"/>
      <c r="DC253" s="272"/>
      <c r="DD253" s="272"/>
      <c r="DE253" s="272"/>
      <c r="DF253" s="272"/>
    </row>
    <row r="254" spans="1:110" s="273" customFormat="1" x14ac:dyDescent="0.2">
      <c r="A254" s="292"/>
      <c r="B254" s="271"/>
      <c r="D254" s="268"/>
      <c r="E254" s="268"/>
      <c r="F254" s="268"/>
      <c r="G254" s="422"/>
      <c r="H254" s="268"/>
      <c r="I254" s="491"/>
      <c r="J254" s="491"/>
      <c r="K254" s="268"/>
      <c r="L254" s="268"/>
      <c r="M254" s="268"/>
      <c r="N254" s="268"/>
      <c r="O254" s="268"/>
      <c r="P254" s="268"/>
      <c r="Q254" s="287"/>
      <c r="R254" s="292"/>
      <c r="AS254" s="259"/>
      <c r="BF254" s="260"/>
      <c r="BG254" s="260"/>
      <c r="BH254" s="261"/>
      <c r="BI254" s="261"/>
      <c r="BJ254" s="259"/>
      <c r="BK254" s="482"/>
      <c r="BL254" s="262"/>
      <c r="BM254" s="272"/>
      <c r="BN254" s="432"/>
      <c r="BO254" s="439"/>
      <c r="BP254" s="432"/>
      <c r="BQ254" s="432"/>
      <c r="BR254" s="432"/>
      <c r="BS254" s="439"/>
      <c r="BT254" s="432"/>
      <c r="BU254" s="432"/>
      <c r="BV254" s="432"/>
      <c r="BW254" s="439"/>
      <c r="BX254" s="432"/>
      <c r="BY254" s="432"/>
      <c r="BZ254" s="432"/>
      <c r="CA254" s="439"/>
      <c r="CB254" s="432"/>
      <c r="CC254" s="432"/>
      <c r="CD254" s="432"/>
      <c r="CE254" s="439"/>
      <c r="CF254" s="432"/>
      <c r="CG254" s="432"/>
      <c r="CH254" s="432"/>
      <c r="CI254" s="439"/>
      <c r="CJ254" s="432"/>
      <c r="CK254" s="432"/>
      <c r="CL254" s="432"/>
      <c r="CM254" s="439"/>
      <c r="CN254" s="432"/>
      <c r="CO254" s="432"/>
      <c r="CP254" s="432"/>
      <c r="CQ254" s="439"/>
      <c r="CR254" s="432"/>
      <c r="CS254" s="432"/>
      <c r="CT254" s="435"/>
      <c r="CU254" s="272"/>
      <c r="CV254" s="272"/>
      <c r="CW254" s="272"/>
      <c r="CX254" s="272"/>
      <c r="CY254" s="272"/>
      <c r="CZ254" s="272"/>
      <c r="DA254" s="272"/>
      <c r="DB254" s="272"/>
      <c r="DC254" s="272"/>
      <c r="DD254" s="272"/>
      <c r="DE254" s="272"/>
      <c r="DF254" s="272"/>
    </row>
    <row r="255" spans="1:110" s="273" customFormat="1" x14ac:dyDescent="0.2">
      <c r="A255" s="292"/>
      <c r="B255" s="271"/>
      <c r="D255" s="268"/>
      <c r="E255" s="268"/>
      <c r="F255" s="268"/>
      <c r="G255" s="422"/>
      <c r="H255" s="268"/>
      <c r="I255" s="491"/>
      <c r="J255" s="491"/>
      <c r="K255" s="268"/>
      <c r="L255" s="268"/>
      <c r="M255" s="268"/>
      <c r="N255" s="268"/>
      <c r="O255" s="268"/>
      <c r="P255" s="268"/>
      <c r="Q255" s="287"/>
      <c r="R255" s="292"/>
      <c r="AS255" s="259"/>
      <c r="BF255" s="260"/>
      <c r="BG255" s="260"/>
      <c r="BH255" s="261"/>
      <c r="BI255" s="261"/>
      <c r="BJ255" s="259"/>
      <c r="BK255" s="482"/>
      <c r="BL255" s="262"/>
      <c r="BM255" s="272"/>
      <c r="BN255" s="432"/>
      <c r="BO255" s="439"/>
      <c r="BP255" s="432"/>
      <c r="BQ255" s="432"/>
      <c r="BR255" s="432"/>
      <c r="BS255" s="439"/>
      <c r="BT255" s="432"/>
      <c r="BU255" s="432"/>
      <c r="BV255" s="432"/>
      <c r="BW255" s="439"/>
      <c r="BX255" s="432"/>
      <c r="BY255" s="432"/>
      <c r="BZ255" s="432"/>
      <c r="CA255" s="439"/>
      <c r="CB255" s="432"/>
      <c r="CC255" s="432"/>
      <c r="CD255" s="432"/>
      <c r="CE255" s="439"/>
      <c r="CF255" s="432"/>
      <c r="CG255" s="432"/>
      <c r="CH255" s="432"/>
      <c r="CI255" s="439"/>
      <c r="CJ255" s="432"/>
      <c r="CK255" s="432"/>
      <c r="CL255" s="432"/>
      <c r="CM255" s="439"/>
      <c r="CN255" s="432"/>
      <c r="CO255" s="432"/>
      <c r="CP255" s="432"/>
      <c r="CQ255" s="439"/>
      <c r="CR255" s="432"/>
      <c r="CS255" s="432"/>
      <c r="CT255" s="435"/>
      <c r="CU255" s="272"/>
      <c r="CV255" s="272"/>
      <c r="CW255" s="272"/>
      <c r="CX255" s="272"/>
      <c r="CY255" s="272"/>
      <c r="CZ255" s="272"/>
      <c r="DA255" s="272"/>
      <c r="DB255" s="272"/>
      <c r="DC255" s="272"/>
      <c r="DD255" s="272"/>
      <c r="DE255" s="272"/>
      <c r="DF255" s="272"/>
    </row>
    <row r="256" spans="1:110" s="273" customFormat="1" x14ac:dyDescent="0.2">
      <c r="A256" s="292"/>
      <c r="B256" s="271"/>
      <c r="D256" s="268"/>
      <c r="E256" s="268"/>
      <c r="F256" s="268"/>
      <c r="G256" s="422"/>
      <c r="H256" s="268"/>
      <c r="I256" s="491"/>
      <c r="J256" s="491"/>
      <c r="K256" s="268"/>
      <c r="L256" s="268"/>
      <c r="M256" s="268"/>
      <c r="N256" s="268"/>
      <c r="O256" s="268"/>
      <c r="P256" s="268"/>
      <c r="Q256" s="287"/>
      <c r="R256" s="292"/>
      <c r="AS256" s="259"/>
      <c r="BF256" s="260"/>
      <c r="BG256" s="260"/>
      <c r="BH256" s="261"/>
      <c r="BI256" s="261"/>
      <c r="BJ256" s="259"/>
      <c r="BK256" s="482"/>
      <c r="BL256" s="262"/>
      <c r="BM256" s="272"/>
      <c r="BN256" s="432"/>
      <c r="BO256" s="439"/>
      <c r="BP256" s="432"/>
      <c r="BQ256" s="432"/>
      <c r="BR256" s="432"/>
      <c r="BS256" s="439"/>
      <c r="BT256" s="432"/>
      <c r="BU256" s="432"/>
      <c r="BV256" s="432"/>
      <c r="BW256" s="439"/>
      <c r="BX256" s="432"/>
      <c r="BY256" s="432"/>
      <c r="BZ256" s="432"/>
      <c r="CA256" s="439"/>
      <c r="CB256" s="432"/>
      <c r="CC256" s="432"/>
      <c r="CD256" s="432"/>
      <c r="CE256" s="439"/>
      <c r="CF256" s="432"/>
      <c r="CG256" s="432"/>
      <c r="CH256" s="432"/>
      <c r="CI256" s="439"/>
      <c r="CJ256" s="432"/>
      <c r="CK256" s="432"/>
      <c r="CL256" s="432"/>
      <c r="CM256" s="439"/>
      <c r="CN256" s="432"/>
      <c r="CO256" s="432"/>
      <c r="CP256" s="432"/>
      <c r="CQ256" s="439"/>
      <c r="CR256" s="432"/>
      <c r="CS256" s="432"/>
      <c r="CT256" s="435"/>
      <c r="CU256" s="272"/>
      <c r="CV256" s="272"/>
      <c r="CW256" s="272"/>
      <c r="CX256" s="272"/>
      <c r="CY256" s="272"/>
      <c r="CZ256" s="272"/>
      <c r="DA256" s="272"/>
      <c r="DB256" s="272"/>
      <c r="DC256" s="272"/>
      <c r="DD256" s="272"/>
      <c r="DE256" s="272"/>
      <c r="DF256" s="272"/>
    </row>
    <row r="257" spans="1:110" s="273" customFormat="1" x14ac:dyDescent="0.2">
      <c r="A257" s="292"/>
      <c r="B257" s="271"/>
      <c r="D257" s="268"/>
      <c r="E257" s="268"/>
      <c r="F257" s="268"/>
      <c r="G257" s="422"/>
      <c r="H257" s="268"/>
      <c r="I257" s="491"/>
      <c r="J257" s="491"/>
      <c r="K257" s="268"/>
      <c r="L257" s="268"/>
      <c r="M257" s="268"/>
      <c r="N257" s="268"/>
      <c r="O257" s="268"/>
      <c r="P257" s="268"/>
      <c r="Q257" s="287"/>
      <c r="R257" s="292"/>
      <c r="AS257" s="259"/>
      <c r="BF257" s="260"/>
      <c r="BG257" s="260"/>
      <c r="BH257" s="261"/>
      <c r="BI257" s="261"/>
      <c r="BJ257" s="259"/>
      <c r="BK257" s="482"/>
      <c r="BL257" s="262"/>
      <c r="BM257" s="272"/>
      <c r="BN257" s="432"/>
      <c r="BO257" s="439"/>
      <c r="BP257" s="432"/>
      <c r="BQ257" s="432"/>
      <c r="BR257" s="432"/>
      <c r="BS257" s="439"/>
      <c r="BT257" s="432"/>
      <c r="BU257" s="432"/>
      <c r="BV257" s="432"/>
      <c r="BW257" s="439"/>
      <c r="BX257" s="432"/>
      <c r="BY257" s="432"/>
      <c r="BZ257" s="432"/>
      <c r="CA257" s="439"/>
      <c r="CB257" s="432"/>
      <c r="CC257" s="432"/>
      <c r="CD257" s="432"/>
      <c r="CE257" s="439"/>
      <c r="CF257" s="432"/>
      <c r="CG257" s="432"/>
      <c r="CH257" s="432"/>
      <c r="CI257" s="439"/>
      <c r="CJ257" s="432"/>
      <c r="CK257" s="432"/>
      <c r="CL257" s="432"/>
      <c r="CM257" s="439"/>
      <c r="CN257" s="432"/>
      <c r="CO257" s="432"/>
      <c r="CP257" s="432"/>
      <c r="CQ257" s="439"/>
      <c r="CR257" s="432"/>
      <c r="CS257" s="432"/>
      <c r="CT257" s="435"/>
      <c r="CU257" s="272"/>
      <c r="CV257" s="272"/>
      <c r="CW257" s="272"/>
      <c r="CX257" s="272"/>
      <c r="CY257" s="272"/>
      <c r="CZ257" s="272"/>
      <c r="DA257" s="272"/>
      <c r="DB257" s="272"/>
      <c r="DC257" s="272"/>
      <c r="DD257" s="272"/>
      <c r="DE257" s="272"/>
      <c r="DF257" s="272"/>
    </row>
    <row r="258" spans="1:110" s="273" customFormat="1" x14ac:dyDescent="0.2">
      <c r="A258" s="292"/>
      <c r="B258" s="271"/>
      <c r="D258" s="268"/>
      <c r="E258" s="268"/>
      <c r="F258" s="268"/>
      <c r="G258" s="422"/>
      <c r="H258" s="268"/>
      <c r="I258" s="491"/>
      <c r="J258" s="491"/>
      <c r="K258" s="268"/>
      <c r="L258" s="268"/>
      <c r="M258" s="268"/>
      <c r="N258" s="268"/>
      <c r="O258" s="268"/>
      <c r="P258" s="268"/>
      <c r="Q258" s="287"/>
      <c r="R258" s="292"/>
      <c r="AS258" s="259"/>
      <c r="BF258" s="260"/>
      <c r="BG258" s="260"/>
      <c r="BH258" s="261"/>
      <c r="BI258" s="261"/>
      <c r="BJ258" s="259"/>
      <c r="BK258" s="482"/>
      <c r="BL258" s="262"/>
      <c r="BM258" s="272"/>
      <c r="BN258" s="432"/>
      <c r="BO258" s="439"/>
      <c r="BP258" s="432"/>
      <c r="BQ258" s="432"/>
      <c r="BR258" s="432"/>
      <c r="BS258" s="439"/>
      <c r="BT258" s="432"/>
      <c r="BU258" s="432"/>
      <c r="BV258" s="432"/>
      <c r="BW258" s="439"/>
      <c r="BX258" s="432"/>
      <c r="BY258" s="432"/>
      <c r="BZ258" s="432"/>
      <c r="CA258" s="439"/>
      <c r="CB258" s="432"/>
      <c r="CC258" s="432"/>
      <c r="CD258" s="432"/>
      <c r="CE258" s="439"/>
      <c r="CF258" s="432"/>
      <c r="CG258" s="432"/>
      <c r="CH258" s="432"/>
      <c r="CI258" s="439"/>
      <c r="CJ258" s="432"/>
      <c r="CK258" s="432"/>
      <c r="CL258" s="432"/>
      <c r="CM258" s="439"/>
      <c r="CN258" s="432"/>
      <c r="CO258" s="432"/>
      <c r="CP258" s="432"/>
      <c r="CQ258" s="439"/>
      <c r="CR258" s="432"/>
      <c r="CS258" s="432"/>
      <c r="CT258" s="435"/>
      <c r="CU258" s="272"/>
      <c r="CV258" s="272"/>
      <c r="CW258" s="272"/>
      <c r="CX258" s="272"/>
      <c r="CY258" s="272"/>
      <c r="CZ258" s="272"/>
      <c r="DA258" s="272"/>
      <c r="DB258" s="272"/>
      <c r="DC258" s="272"/>
      <c r="DD258" s="272"/>
      <c r="DE258" s="272"/>
      <c r="DF258" s="272"/>
    </row>
    <row r="259" spans="1:110" s="273" customFormat="1" x14ac:dyDescent="0.2">
      <c r="A259" s="292"/>
      <c r="B259" s="271"/>
      <c r="D259" s="268"/>
      <c r="E259" s="268"/>
      <c r="F259" s="268"/>
      <c r="G259" s="422"/>
      <c r="H259" s="268"/>
      <c r="I259" s="491"/>
      <c r="J259" s="491"/>
      <c r="K259" s="268"/>
      <c r="L259" s="268"/>
      <c r="M259" s="268"/>
      <c r="N259" s="268"/>
      <c r="O259" s="268"/>
      <c r="P259" s="268"/>
      <c r="Q259" s="287"/>
      <c r="R259" s="292"/>
      <c r="AS259" s="259"/>
      <c r="BF259" s="260"/>
      <c r="BG259" s="260"/>
      <c r="BH259" s="261"/>
      <c r="BI259" s="261"/>
      <c r="BJ259" s="259"/>
      <c r="BK259" s="482"/>
      <c r="BL259" s="262"/>
      <c r="BM259" s="272"/>
      <c r="BN259" s="432"/>
      <c r="BO259" s="439"/>
      <c r="BP259" s="432"/>
      <c r="BQ259" s="432"/>
      <c r="BR259" s="432"/>
      <c r="BS259" s="439"/>
      <c r="BT259" s="432"/>
      <c r="BU259" s="432"/>
      <c r="BV259" s="432"/>
      <c r="BW259" s="439"/>
      <c r="BX259" s="432"/>
      <c r="BY259" s="432"/>
      <c r="BZ259" s="432"/>
      <c r="CA259" s="439"/>
      <c r="CB259" s="432"/>
      <c r="CC259" s="432"/>
      <c r="CD259" s="432"/>
      <c r="CE259" s="439"/>
      <c r="CF259" s="432"/>
      <c r="CG259" s="432"/>
      <c r="CH259" s="432"/>
      <c r="CI259" s="439"/>
      <c r="CJ259" s="432"/>
      <c r="CK259" s="432"/>
      <c r="CL259" s="432"/>
      <c r="CM259" s="439"/>
      <c r="CN259" s="432"/>
      <c r="CO259" s="432"/>
      <c r="CP259" s="432"/>
      <c r="CQ259" s="439"/>
      <c r="CR259" s="432"/>
      <c r="CS259" s="432"/>
      <c r="CT259" s="435"/>
      <c r="CU259" s="272"/>
      <c r="CV259" s="272"/>
      <c r="CW259" s="272"/>
      <c r="CX259" s="272"/>
      <c r="CY259" s="272"/>
      <c r="CZ259" s="272"/>
      <c r="DA259" s="272"/>
      <c r="DB259" s="272"/>
      <c r="DC259" s="272"/>
      <c r="DD259" s="272"/>
      <c r="DE259" s="272"/>
      <c r="DF259" s="272"/>
    </row>
    <row r="260" spans="1:110" s="273" customFormat="1" x14ac:dyDescent="0.2">
      <c r="A260" s="292"/>
      <c r="B260" s="271"/>
      <c r="D260" s="268"/>
      <c r="E260" s="268"/>
      <c r="F260" s="268"/>
      <c r="G260" s="422"/>
      <c r="H260" s="268"/>
      <c r="I260" s="491"/>
      <c r="J260" s="491"/>
      <c r="K260" s="268"/>
      <c r="L260" s="268"/>
      <c r="M260" s="268"/>
      <c r="N260" s="268"/>
      <c r="O260" s="268"/>
      <c r="P260" s="268"/>
      <c r="Q260" s="287"/>
      <c r="R260" s="292"/>
      <c r="AS260" s="259"/>
      <c r="BF260" s="260"/>
      <c r="BG260" s="260"/>
      <c r="BH260" s="261"/>
      <c r="BI260" s="261"/>
      <c r="BJ260" s="259"/>
      <c r="BK260" s="482"/>
      <c r="BL260" s="262"/>
      <c r="BM260" s="272"/>
      <c r="BN260" s="432"/>
      <c r="BO260" s="439"/>
      <c r="BP260" s="432"/>
      <c r="BQ260" s="432"/>
      <c r="BR260" s="432"/>
      <c r="BS260" s="439"/>
      <c r="BT260" s="432"/>
      <c r="BU260" s="432"/>
      <c r="BV260" s="432"/>
      <c r="BW260" s="439"/>
      <c r="BX260" s="432"/>
      <c r="BY260" s="432"/>
      <c r="BZ260" s="432"/>
      <c r="CA260" s="439"/>
      <c r="CB260" s="432"/>
      <c r="CC260" s="432"/>
      <c r="CD260" s="432"/>
      <c r="CE260" s="439"/>
      <c r="CF260" s="432"/>
      <c r="CG260" s="432"/>
      <c r="CH260" s="432"/>
      <c r="CI260" s="439"/>
      <c r="CJ260" s="432"/>
      <c r="CK260" s="432"/>
      <c r="CL260" s="432"/>
      <c r="CM260" s="439"/>
      <c r="CN260" s="432"/>
      <c r="CO260" s="432"/>
      <c r="CP260" s="432"/>
      <c r="CQ260" s="439"/>
      <c r="CR260" s="432"/>
      <c r="CS260" s="432"/>
      <c r="CT260" s="435"/>
      <c r="CU260" s="272"/>
      <c r="CV260" s="272"/>
      <c r="CW260" s="272"/>
      <c r="CX260" s="272"/>
      <c r="CY260" s="272"/>
      <c r="CZ260" s="272"/>
      <c r="DA260" s="272"/>
      <c r="DB260" s="272"/>
      <c r="DC260" s="272"/>
      <c r="DD260" s="272"/>
      <c r="DE260" s="272"/>
      <c r="DF260" s="272"/>
    </row>
    <row r="261" spans="1:110" s="273" customFormat="1" x14ac:dyDescent="0.2">
      <c r="A261" s="292"/>
      <c r="B261" s="271"/>
      <c r="D261" s="268"/>
      <c r="E261" s="268"/>
      <c r="F261" s="268"/>
      <c r="G261" s="422"/>
      <c r="H261" s="268"/>
      <c r="I261" s="491"/>
      <c r="J261" s="491"/>
      <c r="K261" s="268"/>
      <c r="L261" s="268"/>
      <c r="M261" s="268"/>
      <c r="N261" s="268"/>
      <c r="O261" s="268"/>
      <c r="P261" s="268"/>
      <c r="Q261" s="287"/>
      <c r="R261" s="292"/>
      <c r="AS261" s="259"/>
      <c r="BF261" s="260"/>
      <c r="BG261" s="260"/>
      <c r="BH261" s="261"/>
      <c r="BI261" s="261"/>
      <c r="BJ261" s="259"/>
      <c r="BK261" s="482"/>
      <c r="BL261" s="262"/>
      <c r="BM261" s="272"/>
      <c r="BN261" s="432"/>
      <c r="BO261" s="439"/>
      <c r="BP261" s="432"/>
      <c r="BQ261" s="432"/>
      <c r="BR261" s="432"/>
      <c r="BS261" s="439"/>
      <c r="BT261" s="432"/>
      <c r="BU261" s="432"/>
      <c r="BV261" s="432"/>
      <c r="BW261" s="439"/>
      <c r="BX261" s="432"/>
      <c r="BY261" s="432"/>
      <c r="BZ261" s="432"/>
      <c r="CA261" s="439"/>
      <c r="CB261" s="432"/>
      <c r="CC261" s="432"/>
      <c r="CD261" s="432"/>
      <c r="CE261" s="439"/>
      <c r="CF261" s="432"/>
      <c r="CG261" s="432"/>
      <c r="CH261" s="432"/>
      <c r="CI261" s="439"/>
      <c r="CJ261" s="432"/>
      <c r="CK261" s="432"/>
      <c r="CL261" s="432"/>
      <c r="CM261" s="439"/>
      <c r="CN261" s="432"/>
      <c r="CO261" s="432"/>
      <c r="CP261" s="432"/>
      <c r="CQ261" s="439"/>
      <c r="CR261" s="432"/>
      <c r="CS261" s="432"/>
      <c r="CT261" s="435"/>
      <c r="CU261" s="272"/>
      <c r="CV261" s="272"/>
      <c r="CW261" s="272"/>
      <c r="CX261" s="272"/>
      <c r="CY261" s="272"/>
      <c r="CZ261" s="272"/>
      <c r="DA261" s="272"/>
      <c r="DB261" s="272"/>
      <c r="DC261" s="272"/>
      <c r="DD261" s="272"/>
      <c r="DE261" s="272"/>
      <c r="DF261" s="272"/>
    </row>
    <row r="262" spans="1:110" s="273" customFormat="1" x14ac:dyDescent="0.2">
      <c r="A262" s="292"/>
      <c r="B262" s="271"/>
      <c r="D262" s="268"/>
      <c r="E262" s="268"/>
      <c r="F262" s="268"/>
      <c r="G262" s="422"/>
      <c r="H262" s="268"/>
      <c r="I262" s="491"/>
      <c r="J262" s="491"/>
      <c r="K262" s="268"/>
      <c r="L262" s="268"/>
      <c r="M262" s="268"/>
      <c r="N262" s="268"/>
      <c r="O262" s="268"/>
      <c r="P262" s="268"/>
      <c r="Q262" s="287"/>
      <c r="R262" s="292"/>
      <c r="AS262" s="259"/>
      <c r="BF262" s="260"/>
      <c r="BG262" s="260"/>
      <c r="BH262" s="261"/>
      <c r="BI262" s="261"/>
      <c r="BJ262" s="259"/>
      <c r="BK262" s="482"/>
      <c r="BL262" s="262"/>
      <c r="BM262" s="272"/>
      <c r="BN262" s="432"/>
      <c r="BO262" s="439"/>
      <c r="BP262" s="432"/>
      <c r="BQ262" s="432"/>
      <c r="BR262" s="432"/>
      <c r="BS262" s="439"/>
      <c r="BT262" s="432"/>
      <c r="BU262" s="432"/>
      <c r="BV262" s="432"/>
      <c r="BW262" s="439"/>
      <c r="BX262" s="432"/>
      <c r="BY262" s="432"/>
      <c r="BZ262" s="432"/>
      <c r="CA262" s="439"/>
      <c r="CB262" s="432"/>
      <c r="CC262" s="432"/>
      <c r="CD262" s="432"/>
      <c r="CE262" s="439"/>
      <c r="CF262" s="432"/>
      <c r="CG262" s="432"/>
      <c r="CH262" s="432"/>
      <c r="CI262" s="439"/>
      <c r="CJ262" s="432"/>
      <c r="CK262" s="432"/>
      <c r="CL262" s="432"/>
      <c r="CM262" s="439"/>
      <c r="CN262" s="432"/>
      <c r="CO262" s="432"/>
      <c r="CP262" s="432"/>
      <c r="CQ262" s="439"/>
      <c r="CR262" s="432"/>
      <c r="CS262" s="432"/>
      <c r="CT262" s="435"/>
      <c r="CU262" s="272"/>
      <c r="CV262" s="272"/>
      <c r="CW262" s="272"/>
      <c r="CX262" s="272"/>
      <c r="CY262" s="272"/>
      <c r="CZ262" s="272"/>
      <c r="DA262" s="272"/>
      <c r="DB262" s="272"/>
      <c r="DC262" s="272"/>
      <c r="DD262" s="272"/>
      <c r="DE262" s="272"/>
      <c r="DF262" s="272"/>
    </row>
    <row r="263" spans="1:110" s="273" customFormat="1" x14ac:dyDescent="0.2">
      <c r="A263" s="292"/>
      <c r="B263" s="271"/>
      <c r="D263" s="268"/>
      <c r="E263" s="268"/>
      <c r="F263" s="268"/>
      <c r="G263" s="422"/>
      <c r="H263" s="268"/>
      <c r="I263" s="491"/>
      <c r="J263" s="491"/>
      <c r="K263" s="268"/>
      <c r="L263" s="268"/>
      <c r="M263" s="268"/>
      <c r="N263" s="268"/>
      <c r="O263" s="268"/>
      <c r="P263" s="268"/>
      <c r="Q263" s="287"/>
      <c r="R263" s="292"/>
      <c r="AS263" s="259"/>
      <c r="BF263" s="260"/>
      <c r="BG263" s="260"/>
      <c r="BH263" s="261"/>
      <c r="BI263" s="261"/>
      <c r="BJ263" s="259"/>
      <c r="BK263" s="482"/>
      <c r="BL263" s="262"/>
      <c r="BM263" s="272"/>
      <c r="BN263" s="432"/>
      <c r="BO263" s="439"/>
      <c r="BP263" s="432"/>
      <c r="BQ263" s="432"/>
      <c r="BR263" s="432"/>
      <c r="BS263" s="439"/>
      <c r="BT263" s="432"/>
      <c r="BU263" s="432"/>
      <c r="BV263" s="432"/>
      <c r="BW263" s="439"/>
      <c r="BX263" s="432"/>
      <c r="BY263" s="432"/>
      <c r="BZ263" s="432"/>
      <c r="CA263" s="439"/>
      <c r="CB263" s="432"/>
      <c r="CC263" s="432"/>
      <c r="CD263" s="432"/>
      <c r="CE263" s="439"/>
      <c r="CF263" s="432"/>
      <c r="CG263" s="432"/>
      <c r="CH263" s="432"/>
      <c r="CI263" s="439"/>
      <c r="CJ263" s="432"/>
      <c r="CK263" s="432"/>
      <c r="CL263" s="432"/>
      <c r="CM263" s="439"/>
      <c r="CN263" s="432"/>
      <c r="CO263" s="432"/>
      <c r="CP263" s="432"/>
      <c r="CQ263" s="439"/>
      <c r="CR263" s="432"/>
      <c r="CS263" s="432"/>
      <c r="CT263" s="435"/>
      <c r="CU263" s="272"/>
      <c r="CV263" s="272"/>
      <c r="CW263" s="272"/>
      <c r="CX263" s="272"/>
      <c r="CY263" s="272"/>
      <c r="CZ263" s="272"/>
      <c r="DA263" s="272"/>
      <c r="DB263" s="272"/>
      <c r="DC263" s="272"/>
      <c r="DD263" s="272"/>
      <c r="DE263" s="272"/>
      <c r="DF263" s="272"/>
    </row>
    <row r="264" spans="1:110" s="273" customFormat="1" x14ac:dyDescent="0.2">
      <c r="A264" s="292"/>
      <c r="B264" s="271"/>
      <c r="D264" s="268"/>
      <c r="E264" s="268"/>
      <c r="F264" s="268"/>
      <c r="G264" s="422"/>
      <c r="H264" s="268"/>
      <c r="I264" s="491"/>
      <c r="J264" s="491"/>
      <c r="K264" s="268"/>
      <c r="L264" s="268"/>
      <c r="M264" s="268"/>
      <c r="N264" s="268"/>
      <c r="O264" s="268"/>
      <c r="P264" s="268"/>
      <c r="Q264" s="287"/>
      <c r="R264" s="292"/>
      <c r="AS264" s="259"/>
      <c r="BF264" s="260"/>
      <c r="BG264" s="260"/>
      <c r="BH264" s="261"/>
      <c r="BI264" s="261"/>
      <c r="BJ264" s="259"/>
      <c r="BK264" s="482"/>
      <c r="BL264" s="262"/>
      <c r="BM264" s="272"/>
      <c r="BN264" s="432"/>
      <c r="BO264" s="439"/>
      <c r="BP264" s="432"/>
      <c r="BQ264" s="432"/>
      <c r="BR264" s="432"/>
      <c r="BS264" s="439"/>
      <c r="BT264" s="432"/>
      <c r="BU264" s="432"/>
      <c r="BV264" s="432"/>
      <c r="BW264" s="439"/>
      <c r="BX264" s="432"/>
      <c r="BY264" s="432"/>
      <c r="BZ264" s="432"/>
      <c r="CA264" s="439"/>
      <c r="CB264" s="432"/>
      <c r="CC264" s="432"/>
      <c r="CD264" s="432"/>
      <c r="CE264" s="439"/>
      <c r="CF264" s="432"/>
      <c r="CG264" s="432"/>
      <c r="CH264" s="432"/>
      <c r="CI264" s="439"/>
      <c r="CJ264" s="432"/>
      <c r="CK264" s="432"/>
      <c r="CL264" s="432"/>
      <c r="CM264" s="439"/>
      <c r="CN264" s="432"/>
      <c r="CO264" s="432"/>
      <c r="CP264" s="432"/>
      <c r="CQ264" s="439"/>
      <c r="CR264" s="432"/>
      <c r="CS264" s="432"/>
      <c r="CT264" s="435"/>
      <c r="CU264" s="272"/>
      <c r="CV264" s="272"/>
      <c r="CW264" s="272"/>
      <c r="CX264" s="272"/>
      <c r="CY264" s="272"/>
      <c r="CZ264" s="272"/>
      <c r="DA264" s="272"/>
      <c r="DB264" s="272"/>
      <c r="DC264" s="272"/>
      <c r="DD264" s="272"/>
      <c r="DE264" s="272"/>
      <c r="DF264" s="272"/>
    </row>
    <row r="265" spans="1:110" s="273" customFormat="1" x14ac:dyDescent="0.2">
      <c r="A265" s="292"/>
      <c r="B265" s="271"/>
      <c r="D265" s="268"/>
      <c r="E265" s="268"/>
      <c r="F265" s="268"/>
      <c r="G265" s="422"/>
      <c r="H265" s="268"/>
      <c r="I265" s="491"/>
      <c r="J265" s="491"/>
      <c r="K265" s="268"/>
      <c r="L265" s="268"/>
      <c r="M265" s="268"/>
      <c r="N265" s="268"/>
      <c r="O265" s="268"/>
      <c r="P265" s="268"/>
      <c r="Q265" s="287"/>
      <c r="R265" s="292"/>
      <c r="AS265" s="259"/>
      <c r="BF265" s="260"/>
      <c r="BG265" s="260"/>
      <c r="BH265" s="261"/>
      <c r="BI265" s="261"/>
      <c r="BJ265" s="259"/>
      <c r="BK265" s="482"/>
      <c r="BL265" s="262"/>
      <c r="BM265" s="272"/>
      <c r="BN265" s="432"/>
      <c r="BO265" s="439"/>
      <c r="BP265" s="432"/>
      <c r="BQ265" s="432"/>
      <c r="BR265" s="432"/>
      <c r="BS265" s="439"/>
      <c r="BT265" s="432"/>
      <c r="BU265" s="432"/>
      <c r="BV265" s="432"/>
      <c r="BW265" s="439"/>
      <c r="BX265" s="432"/>
      <c r="BY265" s="432"/>
      <c r="BZ265" s="432"/>
      <c r="CA265" s="439"/>
      <c r="CB265" s="432"/>
      <c r="CC265" s="432"/>
      <c r="CD265" s="432"/>
      <c r="CE265" s="439"/>
      <c r="CF265" s="432"/>
      <c r="CG265" s="432"/>
      <c r="CH265" s="432"/>
      <c r="CI265" s="439"/>
      <c r="CJ265" s="432"/>
      <c r="CK265" s="432"/>
      <c r="CL265" s="432"/>
      <c r="CM265" s="439"/>
      <c r="CN265" s="432"/>
      <c r="CO265" s="432"/>
      <c r="CP265" s="432"/>
      <c r="CQ265" s="439"/>
      <c r="CR265" s="432"/>
      <c r="CS265" s="432"/>
      <c r="CT265" s="435"/>
      <c r="CU265" s="272"/>
      <c r="CV265" s="272"/>
      <c r="CW265" s="272"/>
      <c r="CX265" s="272"/>
      <c r="CY265" s="272"/>
      <c r="CZ265" s="272"/>
      <c r="DA265" s="272"/>
      <c r="DB265" s="272"/>
      <c r="DC265" s="272"/>
      <c r="DD265" s="272"/>
      <c r="DE265" s="272"/>
      <c r="DF265" s="272"/>
    </row>
    <row r="266" spans="1:110" s="273" customFormat="1" x14ac:dyDescent="0.2">
      <c r="A266" s="292"/>
      <c r="B266" s="271"/>
      <c r="D266" s="268"/>
      <c r="E266" s="268"/>
      <c r="F266" s="268"/>
      <c r="G266" s="422"/>
      <c r="H266" s="268"/>
      <c r="I266" s="491"/>
      <c r="J266" s="491"/>
      <c r="K266" s="268"/>
      <c r="L266" s="268"/>
      <c r="M266" s="268"/>
      <c r="N266" s="268"/>
      <c r="O266" s="268"/>
      <c r="P266" s="268"/>
      <c r="Q266" s="287"/>
      <c r="R266" s="292"/>
      <c r="AS266" s="259"/>
      <c r="BF266" s="260"/>
      <c r="BG266" s="260"/>
      <c r="BH266" s="261"/>
      <c r="BI266" s="261"/>
      <c r="BJ266" s="259"/>
      <c r="BK266" s="482"/>
      <c r="BL266" s="262"/>
      <c r="BM266" s="272"/>
      <c r="BN266" s="432"/>
      <c r="BO266" s="439"/>
      <c r="BP266" s="432"/>
      <c r="BQ266" s="432"/>
      <c r="BR266" s="432"/>
      <c r="BS266" s="439"/>
      <c r="BT266" s="432"/>
      <c r="BU266" s="432"/>
      <c r="BV266" s="432"/>
      <c r="BW266" s="439"/>
      <c r="BX266" s="432"/>
      <c r="BY266" s="432"/>
      <c r="BZ266" s="432"/>
      <c r="CA266" s="439"/>
      <c r="CB266" s="432"/>
      <c r="CC266" s="432"/>
      <c r="CD266" s="432"/>
      <c r="CE266" s="439"/>
      <c r="CF266" s="432"/>
      <c r="CG266" s="432"/>
      <c r="CH266" s="432"/>
      <c r="CI266" s="439"/>
      <c r="CJ266" s="432"/>
      <c r="CK266" s="432"/>
      <c r="CL266" s="432"/>
      <c r="CM266" s="439"/>
      <c r="CN266" s="432"/>
      <c r="CO266" s="432"/>
      <c r="CP266" s="432"/>
      <c r="CQ266" s="439"/>
      <c r="CR266" s="432"/>
      <c r="CS266" s="432"/>
      <c r="CT266" s="435"/>
      <c r="CU266" s="272"/>
      <c r="CV266" s="272"/>
      <c r="CW266" s="272"/>
      <c r="CX266" s="272"/>
      <c r="CY266" s="272"/>
      <c r="CZ266" s="272"/>
      <c r="DA266" s="272"/>
      <c r="DB266" s="272"/>
      <c r="DC266" s="272"/>
      <c r="DD266" s="272"/>
      <c r="DE266" s="272"/>
      <c r="DF266" s="272"/>
    </row>
    <row r="267" spans="1:110" s="273" customFormat="1" x14ac:dyDescent="0.2">
      <c r="A267" s="292"/>
      <c r="B267" s="271"/>
      <c r="D267" s="268"/>
      <c r="E267" s="268"/>
      <c r="F267" s="268"/>
      <c r="G267" s="422"/>
      <c r="H267" s="268"/>
      <c r="I267" s="491"/>
      <c r="J267" s="491"/>
      <c r="K267" s="268"/>
      <c r="L267" s="268"/>
      <c r="M267" s="268"/>
      <c r="N267" s="268"/>
      <c r="O267" s="268"/>
      <c r="P267" s="268"/>
      <c r="Q267" s="287"/>
      <c r="R267" s="292"/>
      <c r="AS267" s="259"/>
      <c r="BF267" s="260"/>
      <c r="BG267" s="260"/>
      <c r="BH267" s="261"/>
      <c r="BI267" s="261"/>
      <c r="BJ267" s="259"/>
      <c r="BK267" s="482"/>
      <c r="BL267" s="262"/>
      <c r="BM267" s="272"/>
      <c r="BN267" s="432"/>
      <c r="BO267" s="439"/>
      <c r="BP267" s="432"/>
      <c r="BQ267" s="432"/>
      <c r="BR267" s="432"/>
      <c r="BS267" s="439"/>
      <c r="BT267" s="432"/>
      <c r="BU267" s="432"/>
      <c r="BV267" s="432"/>
      <c r="BW267" s="439"/>
      <c r="BX267" s="432"/>
      <c r="BY267" s="432"/>
      <c r="BZ267" s="432"/>
      <c r="CA267" s="439"/>
      <c r="CB267" s="432"/>
      <c r="CC267" s="432"/>
      <c r="CD267" s="432"/>
      <c r="CE267" s="439"/>
      <c r="CF267" s="432"/>
      <c r="CG267" s="432"/>
      <c r="CH267" s="432"/>
      <c r="CI267" s="439"/>
      <c r="CJ267" s="432"/>
      <c r="CK267" s="432"/>
      <c r="CL267" s="432"/>
      <c r="CM267" s="439"/>
      <c r="CN267" s="432"/>
      <c r="CO267" s="432"/>
      <c r="CP267" s="432"/>
      <c r="CQ267" s="439"/>
      <c r="CR267" s="432"/>
      <c r="CS267" s="432"/>
      <c r="CT267" s="435"/>
      <c r="CU267" s="272"/>
      <c r="CV267" s="272"/>
      <c r="CW267" s="272"/>
      <c r="CX267" s="272"/>
      <c r="CY267" s="272"/>
      <c r="CZ267" s="272"/>
      <c r="DA267" s="272"/>
      <c r="DB267" s="272"/>
      <c r="DC267" s="272"/>
      <c r="DD267" s="272"/>
      <c r="DE267" s="272"/>
      <c r="DF267" s="272"/>
    </row>
    <row r="268" spans="1:110" s="273" customFormat="1" x14ac:dyDescent="0.2">
      <c r="A268" s="292"/>
      <c r="B268" s="271"/>
      <c r="D268" s="268"/>
      <c r="E268" s="268"/>
      <c r="F268" s="268"/>
      <c r="G268" s="422"/>
      <c r="H268" s="268"/>
      <c r="I268" s="491"/>
      <c r="J268" s="491"/>
      <c r="K268" s="268"/>
      <c r="L268" s="268"/>
      <c r="M268" s="268"/>
      <c r="N268" s="268"/>
      <c r="O268" s="268"/>
      <c r="P268" s="268"/>
      <c r="Q268" s="287"/>
      <c r="R268" s="292"/>
      <c r="AS268" s="259"/>
      <c r="BF268" s="260"/>
      <c r="BG268" s="260"/>
      <c r="BH268" s="261"/>
      <c r="BI268" s="261"/>
      <c r="BJ268" s="259"/>
      <c r="BK268" s="482"/>
      <c r="BL268" s="262"/>
      <c r="BM268" s="272"/>
      <c r="BN268" s="432"/>
      <c r="BO268" s="439"/>
      <c r="BP268" s="432"/>
      <c r="BQ268" s="432"/>
      <c r="BR268" s="432"/>
      <c r="BS268" s="439"/>
      <c r="BT268" s="432"/>
      <c r="BU268" s="432"/>
      <c r="BV268" s="432"/>
      <c r="BW268" s="439"/>
      <c r="BX268" s="432"/>
      <c r="BY268" s="432"/>
      <c r="BZ268" s="432"/>
      <c r="CA268" s="439"/>
      <c r="CB268" s="432"/>
      <c r="CC268" s="432"/>
      <c r="CD268" s="432"/>
      <c r="CE268" s="439"/>
      <c r="CF268" s="432"/>
      <c r="CG268" s="432"/>
      <c r="CH268" s="432"/>
      <c r="CI268" s="439"/>
      <c r="CJ268" s="432"/>
      <c r="CK268" s="432"/>
      <c r="CL268" s="432"/>
      <c r="CM268" s="439"/>
      <c r="CN268" s="432"/>
      <c r="CO268" s="432"/>
      <c r="CP268" s="432"/>
      <c r="CQ268" s="439"/>
      <c r="CR268" s="432"/>
      <c r="CS268" s="432"/>
      <c r="CT268" s="435"/>
      <c r="CU268" s="272"/>
      <c r="CV268" s="272"/>
      <c r="CW268" s="272"/>
      <c r="CX268" s="272"/>
      <c r="CY268" s="272"/>
      <c r="CZ268" s="272"/>
      <c r="DA268" s="272"/>
      <c r="DB268" s="272"/>
      <c r="DC268" s="272"/>
      <c r="DD268" s="272"/>
      <c r="DE268" s="272"/>
      <c r="DF268" s="272"/>
    </row>
    <row r="269" spans="1:110" s="273" customFormat="1" x14ac:dyDescent="0.2">
      <c r="A269" s="292"/>
      <c r="B269" s="271"/>
      <c r="D269" s="268"/>
      <c r="E269" s="268"/>
      <c r="F269" s="268"/>
      <c r="G269" s="422"/>
      <c r="H269" s="268"/>
      <c r="I269" s="491"/>
      <c r="J269" s="491"/>
      <c r="K269" s="268"/>
      <c r="L269" s="268"/>
      <c r="M269" s="268"/>
      <c r="N269" s="268"/>
      <c r="O269" s="268"/>
      <c r="P269" s="268"/>
      <c r="Q269" s="287"/>
      <c r="R269" s="292"/>
      <c r="AS269" s="259"/>
      <c r="BF269" s="260"/>
      <c r="BG269" s="260"/>
      <c r="BH269" s="261"/>
      <c r="BI269" s="261"/>
      <c r="BJ269" s="259"/>
      <c r="BK269" s="482"/>
      <c r="BL269" s="262"/>
      <c r="BM269" s="272"/>
      <c r="BN269" s="432"/>
      <c r="BO269" s="439"/>
      <c r="BP269" s="432"/>
      <c r="BQ269" s="432"/>
      <c r="BR269" s="432"/>
      <c r="BS269" s="439"/>
      <c r="BT269" s="432"/>
      <c r="BU269" s="432"/>
      <c r="BV269" s="432"/>
      <c r="BW269" s="439"/>
      <c r="BX269" s="432"/>
      <c r="BY269" s="432"/>
      <c r="BZ269" s="432"/>
      <c r="CA269" s="439"/>
      <c r="CB269" s="432"/>
      <c r="CC269" s="432"/>
      <c r="CD269" s="432"/>
      <c r="CE269" s="439"/>
      <c r="CF269" s="432"/>
      <c r="CG269" s="432"/>
      <c r="CH269" s="432"/>
      <c r="CI269" s="439"/>
      <c r="CJ269" s="432"/>
      <c r="CK269" s="432"/>
      <c r="CL269" s="432"/>
      <c r="CM269" s="439"/>
      <c r="CN269" s="432"/>
      <c r="CO269" s="432"/>
      <c r="CP269" s="432"/>
      <c r="CQ269" s="439"/>
      <c r="CR269" s="432"/>
      <c r="CS269" s="432"/>
      <c r="CT269" s="435"/>
      <c r="CU269" s="272"/>
      <c r="CV269" s="272"/>
      <c r="CW269" s="272"/>
      <c r="CX269" s="272"/>
      <c r="CY269" s="272"/>
      <c r="CZ269" s="272"/>
      <c r="DA269" s="272"/>
      <c r="DB269" s="272"/>
      <c r="DC269" s="272"/>
      <c r="DD269" s="272"/>
      <c r="DE269" s="272"/>
      <c r="DF269" s="272"/>
    </row>
    <row r="270" spans="1:110" s="273" customFormat="1" x14ac:dyDescent="0.2">
      <c r="A270" s="292"/>
      <c r="B270" s="271"/>
      <c r="D270" s="268"/>
      <c r="E270" s="268"/>
      <c r="F270" s="268"/>
      <c r="G270" s="422"/>
      <c r="H270" s="268"/>
      <c r="I270" s="491"/>
      <c r="J270" s="491"/>
      <c r="K270" s="268"/>
      <c r="L270" s="268"/>
      <c r="M270" s="268"/>
      <c r="N270" s="268"/>
      <c r="O270" s="268"/>
      <c r="P270" s="268"/>
      <c r="Q270" s="287"/>
      <c r="R270" s="292"/>
      <c r="AS270" s="259"/>
      <c r="BF270" s="260"/>
      <c r="BG270" s="260"/>
      <c r="BH270" s="261"/>
      <c r="BI270" s="261"/>
      <c r="BJ270" s="259"/>
      <c r="BK270" s="482"/>
      <c r="BL270" s="262"/>
      <c r="BM270" s="272"/>
      <c r="BN270" s="432"/>
      <c r="BO270" s="439"/>
      <c r="BP270" s="432"/>
      <c r="BQ270" s="432"/>
      <c r="BR270" s="432"/>
      <c r="BS270" s="439"/>
      <c r="BT270" s="432"/>
      <c r="BU270" s="432"/>
      <c r="BV270" s="432"/>
      <c r="BW270" s="439"/>
      <c r="BX270" s="432"/>
      <c r="BY270" s="432"/>
      <c r="BZ270" s="432"/>
      <c r="CA270" s="439"/>
      <c r="CB270" s="432"/>
      <c r="CC270" s="432"/>
      <c r="CD270" s="432"/>
      <c r="CE270" s="439"/>
      <c r="CF270" s="432"/>
      <c r="CG270" s="432"/>
      <c r="CH270" s="432"/>
      <c r="CI270" s="439"/>
      <c r="CJ270" s="432"/>
      <c r="CK270" s="432"/>
      <c r="CL270" s="432"/>
      <c r="CM270" s="439"/>
      <c r="CN270" s="432"/>
      <c r="CO270" s="432"/>
      <c r="CP270" s="432"/>
      <c r="CQ270" s="439"/>
      <c r="CR270" s="432"/>
      <c r="CS270" s="432"/>
      <c r="CT270" s="435"/>
      <c r="CU270" s="272"/>
      <c r="CV270" s="272"/>
      <c r="CW270" s="272"/>
      <c r="CX270" s="272"/>
      <c r="CY270" s="272"/>
      <c r="CZ270" s="272"/>
      <c r="DA270" s="272"/>
      <c r="DB270" s="272"/>
      <c r="DC270" s="272"/>
      <c r="DD270" s="272"/>
      <c r="DE270" s="272"/>
      <c r="DF270" s="272"/>
    </row>
    <row r="271" spans="1:110" s="273" customFormat="1" x14ac:dyDescent="0.2">
      <c r="A271" s="292"/>
      <c r="B271" s="271"/>
      <c r="D271" s="268"/>
      <c r="E271" s="268"/>
      <c r="F271" s="268"/>
      <c r="G271" s="422"/>
      <c r="H271" s="268"/>
      <c r="I271" s="491"/>
      <c r="J271" s="491"/>
      <c r="K271" s="268"/>
      <c r="L271" s="268"/>
      <c r="M271" s="268"/>
      <c r="N271" s="268"/>
      <c r="O271" s="268"/>
      <c r="P271" s="268"/>
      <c r="Q271" s="287"/>
      <c r="R271" s="292"/>
      <c r="AS271" s="259"/>
      <c r="BF271" s="260"/>
      <c r="BG271" s="260"/>
      <c r="BH271" s="261"/>
      <c r="BI271" s="261"/>
      <c r="BJ271" s="259"/>
      <c r="BK271" s="482"/>
      <c r="BL271" s="262"/>
      <c r="BM271" s="272"/>
      <c r="BN271" s="432"/>
      <c r="BO271" s="439"/>
      <c r="BP271" s="432"/>
      <c r="BQ271" s="432"/>
      <c r="BR271" s="432"/>
      <c r="BS271" s="439"/>
      <c r="BT271" s="432"/>
      <c r="BU271" s="432"/>
      <c r="BV271" s="432"/>
      <c r="BW271" s="439"/>
      <c r="BX271" s="432"/>
      <c r="BY271" s="432"/>
      <c r="BZ271" s="432"/>
      <c r="CA271" s="439"/>
      <c r="CB271" s="432"/>
      <c r="CC271" s="432"/>
      <c r="CD271" s="432"/>
      <c r="CE271" s="439"/>
      <c r="CF271" s="432"/>
      <c r="CG271" s="432"/>
      <c r="CH271" s="432"/>
      <c r="CI271" s="439"/>
      <c r="CJ271" s="432"/>
      <c r="CK271" s="432"/>
      <c r="CL271" s="432"/>
      <c r="CM271" s="439"/>
      <c r="CN271" s="432"/>
      <c r="CO271" s="432"/>
      <c r="CP271" s="432"/>
      <c r="CQ271" s="439"/>
      <c r="CR271" s="432"/>
      <c r="CS271" s="432"/>
      <c r="CT271" s="435"/>
      <c r="CU271" s="272"/>
      <c r="CV271" s="272"/>
      <c r="CW271" s="272"/>
      <c r="CX271" s="272"/>
      <c r="CY271" s="272"/>
      <c r="CZ271" s="272"/>
      <c r="DA271" s="272"/>
      <c r="DB271" s="272"/>
      <c r="DC271" s="272"/>
      <c r="DD271" s="272"/>
      <c r="DE271" s="272"/>
      <c r="DF271" s="272"/>
    </row>
    <row r="272" spans="1:110" s="273" customFormat="1" x14ac:dyDescent="0.2">
      <c r="A272" s="292"/>
      <c r="B272" s="271"/>
      <c r="D272" s="268"/>
      <c r="E272" s="268"/>
      <c r="F272" s="268"/>
      <c r="G272" s="422"/>
      <c r="H272" s="268"/>
      <c r="I272" s="491"/>
      <c r="J272" s="491"/>
      <c r="K272" s="268"/>
      <c r="L272" s="268"/>
      <c r="M272" s="268"/>
      <c r="N272" s="268"/>
      <c r="O272" s="268"/>
      <c r="P272" s="268"/>
      <c r="Q272" s="287"/>
      <c r="R272" s="292"/>
      <c r="AS272" s="259"/>
      <c r="BF272" s="260"/>
      <c r="BG272" s="260"/>
      <c r="BH272" s="261"/>
      <c r="BI272" s="261"/>
      <c r="BJ272" s="259"/>
      <c r="BK272" s="482"/>
      <c r="BL272" s="262"/>
      <c r="BM272" s="272"/>
      <c r="BN272" s="432"/>
      <c r="BO272" s="439"/>
      <c r="BP272" s="432"/>
      <c r="BQ272" s="432"/>
      <c r="BR272" s="432"/>
      <c r="BS272" s="439"/>
      <c r="BT272" s="432"/>
      <c r="BU272" s="432"/>
      <c r="BV272" s="432"/>
      <c r="BW272" s="439"/>
      <c r="BX272" s="432"/>
      <c r="BY272" s="432"/>
      <c r="BZ272" s="432"/>
      <c r="CA272" s="439"/>
      <c r="CB272" s="432"/>
      <c r="CC272" s="432"/>
      <c r="CD272" s="432"/>
      <c r="CE272" s="439"/>
      <c r="CF272" s="432"/>
      <c r="CG272" s="432"/>
      <c r="CH272" s="432"/>
      <c r="CI272" s="439"/>
      <c r="CJ272" s="432"/>
      <c r="CK272" s="432"/>
      <c r="CL272" s="432"/>
      <c r="CM272" s="439"/>
      <c r="CN272" s="432"/>
      <c r="CO272" s="432"/>
      <c r="CP272" s="432"/>
      <c r="CQ272" s="439"/>
      <c r="CR272" s="432"/>
      <c r="CS272" s="432"/>
      <c r="CT272" s="435"/>
      <c r="CU272" s="272"/>
      <c r="CV272" s="272"/>
      <c r="CW272" s="272"/>
      <c r="CX272" s="272"/>
      <c r="CY272" s="272"/>
      <c r="CZ272" s="272"/>
      <c r="DA272" s="272"/>
      <c r="DB272" s="272"/>
      <c r="DC272" s="272"/>
      <c r="DD272" s="272"/>
      <c r="DE272" s="272"/>
      <c r="DF272" s="272"/>
    </row>
    <row r="273" spans="1:110" s="273" customFormat="1" x14ac:dyDescent="0.2">
      <c r="A273" s="292"/>
      <c r="B273" s="271"/>
      <c r="D273" s="268"/>
      <c r="E273" s="268"/>
      <c r="F273" s="268"/>
      <c r="G273" s="422"/>
      <c r="H273" s="268"/>
      <c r="I273" s="491"/>
      <c r="J273" s="491"/>
      <c r="K273" s="268"/>
      <c r="L273" s="268"/>
      <c r="M273" s="268"/>
      <c r="N273" s="268"/>
      <c r="O273" s="268"/>
      <c r="P273" s="268"/>
      <c r="Q273" s="287"/>
      <c r="R273" s="292"/>
      <c r="AS273" s="259"/>
      <c r="BF273" s="260"/>
      <c r="BG273" s="260"/>
      <c r="BH273" s="261"/>
      <c r="BI273" s="261"/>
      <c r="BJ273" s="259"/>
      <c r="BK273" s="482"/>
      <c r="BL273" s="262"/>
      <c r="BM273" s="272"/>
      <c r="BN273" s="432"/>
      <c r="BO273" s="439"/>
      <c r="BP273" s="432"/>
      <c r="BQ273" s="432"/>
      <c r="BR273" s="432"/>
      <c r="BS273" s="439"/>
      <c r="BT273" s="432"/>
      <c r="BU273" s="432"/>
      <c r="BV273" s="432"/>
      <c r="BW273" s="439"/>
      <c r="BX273" s="432"/>
      <c r="BY273" s="432"/>
      <c r="BZ273" s="432"/>
      <c r="CA273" s="439"/>
      <c r="CB273" s="432"/>
      <c r="CC273" s="432"/>
      <c r="CD273" s="432"/>
      <c r="CE273" s="439"/>
      <c r="CF273" s="432"/>
      <c r="CG273" s="432"/>
      <c r="CH273" s="432"/>
      <c r="CI273" s="439"/>
      <c r="CJ273" s="432"/>
      <c r="CK273" s="432"/>
      <c r="CL273" s="432"/>
      <c r="CM273" s="439"/>
      <c r="CN273" s="432"/>
      <c r="CO273" s="432"/>
      <c r="CP273" s="432"/>
      <c r="CQ273" s="439"/>
      <c r="CR273" s="432"/>
      <c r="CS273" s="432"/>
      <c r="CT273" s="435"/>
      <c r="CU273" s="272"/>
      <c r="CV273" s="272"/>
      <c r="CW273" s="272"/>
      <c r="CX273" s="272"/>
      <c r="CY273" s="272"/>
      <c r="CZ273" s="272"/>
      <c r="DA273" s="272"/>
      <c r="DB273" s="272"/>
      <c r="DC273" s="272"/>
      <c r="DD273" s="272"/>
      <c r="DE273" s="272"/>
      <c r="DF273" s="272"/>
    </row>
    <row r="274" spans="1:110" s="273" customFormat="1" x14ac:dyDescent="0.2">
      <c r="A274" s="292"/>
      <c r="B274" s="271"/>
      <c r="D274" s="268"/>
      <c r="E274" s="268"/>
      <c r="F274" s="268"/>
      <c r="G274" s="422"/>
      <c r="H274" s="268"/>
      <c r="I274" s="491"/>
      <c r="J274" s="491"/>
      <c r="K274" s="268"/>
      <c r="L274" s="268"/>
      <c r="M274" s="268"/>
      <c r="N274" s="268"/>
      <c r="O274" s="268"/>
      <c r="P274" s="268"/>
      <c r="Q274" s="287"/>
      <c r="R274" s="292"/>
      <c r="AS274" s="259"/>
      <c r="BF274" s="260"/>
      <c r="BG274" s="260"/>
      <c r="BH274" s="261"/>
      <c r="BI274" s="261"/>
      <c r="BJ274" s="259"/>
      <c r="BK274" s="482"/>
      <c r="BL274" s="262"/>
      <c r="BM274" s="272"/>
      <c r="BN274" s="432"/>
      <c r="BO274" s="439"/>
      <c r="BP274" s="432"/>
      <c r="BQ274" s="432"/>
      <c r="BR274" s="432"/>
      <c r="BS274" s="439"/>
      <c r="BT274" s="432"/>
      <c r="BU274" s="432"/>
      <c r="BV274" s="432"/>
      <c r="BW274" s="439"/>
      <c r="BX274" s="432"/>
      <c r="BY274" s="432"/>
      <c r="BZ274" s="432"/>
      <c r="CA274" s="439"/>
      <c r="CB274" s="432"/>
      <c r="CC274" s="432"/>
      <c r="CD274" s="432"/>
      <c r="CE274" s="439"/>
      <c r="CF274" s="432"/>
      <c r="CG274" s="432"/>
      <c r="CH274" s="432"/>
      <c r="CI274" s="439"/>
      <c r="CJ274" s="432"/>
      <c r="CK274" s="432"/>
      <c r="CL274" s="432"/>
      <c r="CM274" s="439"/>
      <c r="CN274" s="432"/>
      <c r="CO274" s="432"/>
      <c r="CP274" s="432"/>
      <c r="CQ274" s="439"/>
      <c r="CR274" s="432"/>
      <c r="CS274" s="432"/>
      <c r="CT274" s="435"/>
      <c r="CU274" s="272"/>
      <c r="CV274" s="272"/>
      <c r="CW274" s="272"/>
      <c r="CX274" s="272"/>
      <c r="CY274" s="272"/>
      <c r="CZ274" s="272"/>
      <c r="DA274" s="272"/>
      <c r="DB274" s="272"/>
      <c r="DC274" s="272"/>
      <c r="DD274" s="272"/>
      <c r="DE274" s="272"/>
      <c r="DF274" s="272"/>
    </row>
    <row r="275" spans="1:110" s="273" customFormat="1" x14ac:dyDescent="0.2">
      <c r="A275" s="292"/>
      <c r="B275" s="271"/>
      <c r="D275" s="268"/>
      <c r="E275" s="268"/>
      <c r="F275" s="268"/>
      <c r="G275" s="422"/>
      <c r="H275" s="268"/>
      <c r="I275" s="491"/>
      <c r="J275" s="491"/>
      <c r="K275" s="268"/>
      <c r="L275" s="268"/>
      <c r="M275" s="268"/>
      <c r="N275" s="268"/>
      <c r="O275" s="268"/>
      <c r="P275" s="268"/>
      <c r="Q275" s="287"/>
      <c r="R275" s="292"/>
      <c r="AS275" s="259"/>
      <c r="BF275" s="260"/>
      <c r="BG275" s="260"/>
      <c r="BH275" s="261"/>
      <c r="BI275" s="261"/>
      <c r="BJ275" s="259"/>
      <c r="BK275" s="482"/>
      <c r="BL275" s="262"/>
      <c r="BM275" s="272"/>
      <c r="BN275" s="432"/>
      <c r="BO275" s="439"/>
      <c r="BP275" s="432"/>
      <c r="BQ275" s="432"/>
      <c r="BR275" s="432"/>
      <c r="BS275" s="439"/>
      <c r="BT275" s="432"/>
      <c r="BU275" s="432"/>
      <c r="BV275" s="432"/>
      <c r="BW275" s="439"/>
      <c r="BX275" s="432"/>
      <c r="BY275" s="432"/>
      <c r="BZ275" s="432"/>
      <c r="CA275" s="439"/>
      <c r="CB275" s="432"/>
      <c r="CC275" s="432"/>
      <c r="CD275" s="432"/>
      <c r="CE275" s="439"/>
      <c r="CF275" s="432"/>
      <c r="CG275" s="432"/>
      <c r="CH275" s="432"/>
      <c r="CI275" s="439"/>
      <c r="CJ275" s="432"/>
      <c r="CK275" s="432"/>
      <c r="CL275" s="432"/>
      <c r="CM275" s="439"/>
      <c r="CN275" s="432"/>
      <c r="CO275" s="432"/>
      <c r="CP275" s="432"/>
      <c r="CQ275" s="439"/>
      <c r="CR275" s="432"/>
      <c r="CS275" s="432"/>
      <c r="CT275" s="435"/>
      <c r="CU275" s="272"/>
      <c r="CV275" s="272"/>
      <c r="CW275" s="272"/>
      <c r="CX275" s="272"/>
      <c r="CY275" s="272"/>
      <c r="CZ275" s="272"/>
      <c r="DA275" s="272"/>
      <c r="DB275" s="272"/>
      <c r="DC275" s="272"/>
      <c r="DD275" s="272"/>
      <c r="DE275" s="272"/>
      <c r="DF275" s="272"/>
    </row>
    <row r="276" spans="1:110" s="273" customFormat="1" x14ac:dyDescent="0.2">
      <c r="A276" s="292"/>
      <c r="B276" s="271"/>
      <c r="D276" s="268"/>
      <c r="E276" s="268"/>
      <c r="F276" s="268"/>
      <c r="G276" s="422"/>
      <c r="H276" s="268"/>
      <c r="I276" s="491"/>
      <c r="J276" s="491"/>
      <c r="K276" s="268"/>
      <c r="L276" s="268"/>
      <c r="M276" s="268"/>
      <c r="N276" s="268"/>
      <c r="O276" s="268"/>
      <c r="P276" s="268"/>
      <c r="Q276" s="287"/>
      <c r="R276" s="292"/>
      <c r="AS276" s="259"/>
      <c r="BF276" s="260"/>
      <c r="BG276" s="260"/>
      <c r="BH276" s="261"/>
      <c r="BI276" s="261"/>
      <c r="BJ276" s="259"/>
      <c r="BK276" s="482"/>
      <c r="BL276" s="262"/>
      <c r="BM276" s="272"/>
      <c r="BN276" s="432"/>
      <c r="BO276" s="439"/>
      <c r="BP276" s="432"/>
      <c r="BQ276" s="432"/>
      <c r="BR276" s="432"/>
      <c r="BS276" s="439"/>
      <c r="BT276" s="432"/>
      <c r="BU276" s="432"/>
      <c r="BV276" s="432"/>
      <c r="BW276" s="439"/>
      <c r="BX276" s="432"/>
      <c r="BY276" s="432"/>
      <c r="BZ276" s="432"/>
      <c r="CA276" s="439"/>
      <c r="CB276" s="432"/>
      <c r="CC276" s="432"/>
      <c r="CD276" s="432"/>
      <c r="CE276" s="439"/>
      <c r="CF276" s="432"/>
      <c r="CG276" s="432"/>
      <c r="CH276" s="432"/>
      <c r="CI276" s="439"/>
      <c r="CJ276" s="432"/>
      <c r="CK276" s="432"/>
      <c r="CL276" s="432"/>
      <c r="CM276" s="439"/>
      <c r="CN276" s="432"/>
      <c r="CO276" s="432"/>
      <c r="CP276" s="432"/>
      <c r="CQ276" s="439"/>
      <c r="CR276" s="432"/>
      <c r="CS276" s="432"/>
      <c r="CT276" s="435"/>
      <c r="CU276" s="272"/>
      <c r="CV276" s="272"/>
      <c r="CW276" s="272"/>
      <c r="CX276" s="272"/>
      <c r="CY276" s="272"/>
      <c r="CZ276" s="272"/>
      <c r="DA276" s="272"/>
      <c r="DB276" s="272"/>
      <c r="DC276" s="272"/>
      <c r="DD276" s="272"/>
      <c r="DE276" s="272"/>
      <c r="DF276" s="272"/>
    </row>
    <row r="277" spans="1:110" s="273" customFormat="1" x14ac:dyDescent="0.2">
      <c r="A277" s="292"/>
      <c r="B277" s="271"/>
      <c r="D277" s="268"/>
      <c r="E277" s="268"/>
      <c r="F277" s="268"/>
      <c r="G277" s="422"/>
      <c r="H277" s="268"/>
      <c r="I277" s="491"/>
      <c r="J277" s="491"/>
      <c r="K277" s="268"/>
      <c r="L277" s="268"/>
      <c r="M277" s="268"/>
      <c r="N277" s="268"/>
      <c r="O277" s="268"/>
      <c r="P277" s="268"/>
      <c r="Q277" s="287"/>
      <c r="R277" s="292"/>
      <c r="AS277" s="259"/>
      <c r="BF277" s="260"/>
      <c r="BG277" s="260"/>
      <c r="BH277" s="261"/>
      <c r="BI277" s="261"/>
      <c r="BJ277" s="259"/>
      <c r="BK277" s="482"/>
      <c r="BL277" s="262"/>
      <c r="BM277" s="272"/>
      <c r="BN277" s="432"/>
      <c r="BO277" s="439"/>
      <c r="BP277" s="432"/>
      <c r="BQ277" s="432"/>
      <c r="BR277" s="432"/>
      <c r="BS277" s="439"/>
      <c r="BT277" s="432"/>
      <c r="BU277" s="432"/>
      <c r="BV277" s="432"/>
      <c r="BW277" s="439"/>
      <c r="BX277" s="432"/>
      <c r="BY277" s="432"/>
      <c r="BZ277" s="432"/>
      <c r="CA277" s="439"/>
      <c r="CB277" s="432"/>
      <c r="CC277" s="432"/>
      <c r="CD277" s="432"/>
      <c r="CE277" s="439"/>
      <c r="CF277" s="432"/>
      <c r="CG277" s="432"/>
      <c r="CH277" s="432"/>
      <c r="CI277" s="439"/>
      <c r="CJ277" s="432"/>
      <c r="CK277" s="432"/>
      <c r="CL277" s="432"/>
      <c r="CM277" s="439"/>
      <c r="CN277" s="432"/>
      <c r="CO277" s="432"/>
      <c r="CP277" s="432"/>
      <c r="CQ277" s="439"/>
      <c r="CR277" s="432"/>
      <c r="CS277" s="432"/>
      <c r="CT277" s="435"/>
      <c r="CU277" s="272"/>
      <c r="CV277" s="272"/>
      <c r="CW277" s="272"/>
      <c r="CX277" s="272"/>
      <c r="CY277" s="272"/>
      <c r="CZ277" s="272"/>
      <c r="DA277" s="272"/>
      <c r="DB277" s="272"/>
      <c r="DC277" s="272"/>
      <c r="DD277" s="272"/>
      <c r="DE277" s="272"/>
      <c r="DF277" s="272"/>
    </row>
    <row r="278" spans="1:110" s="273" customFormat="1" x14ac:dyDescent="0.2">
      <c r="A278" s="292"/>
      <c r="B278" s="271"/>
      <c r="D278" s="268"/>
      <c r="E278" s="268"/>
      <c r="F278" s="268"/>
      <c r="G278" s="422"/>
      <c r="H278" s="268"/>
      <c r="I278" s="491"/>
      <c r="J278" s="491"/>
      <c r="K278" s="268"/>
      <c r="L278" s="268"/>
      <c r="M278" s="268"/>
      <c r="N278" s="268"/>
      <c r="O278" s="268"/>
      <c r="P278" s="268"/>
      <c r="Q278" s="287"/>
      <c r="R278" s="292"/>
      <c r="AS278" s="259"/>
      <c r="BF278" s="260"/>
      <c r="BG278" s="260"/>
      <c r="BH278" s="261"/>
      <c r="BI278" s="261"/>
      <c r="BJ278" s="259"/>
      <c r="BK278" s="482"/>
      <c r="BL278" s="262"/>
      <c r="BM278" s="272"/>
      <c r="BN278" s="432"/>
      <c r="BO278" s="439"/>
      <c r="BP278" s="432"/>
      <c r="BQ278" s="432"/>
      <c r="BR278" s="432"/>
      <c r="BS278" s="439"/>
      <c r="BT278" s="432"/>
      <c r="BU278" s="432"/>
      <c r="BV278" s="432"/>
      <c r="BW278" s="439"/>
      <c r="BX278" s="432"/>
      <c r="BY278" s="432"/>
      <c r="BZ278" s="432"/>
      <c r="CA278" s="439"/>
      <c r="CB278" s="432"/>
      <c r="CC278" s="432"/>
      <c r="CD278" s="432"/>
      <c r="CE278" s="439"/>
      <c r="CF278" s="432"/>
      <c r="CG278" s="432"/>
      <c r="CH278" s="432"/>
      <c r="CI278" s="439"/>
      <c r="CJ278" s="432"/>
      <c r="CK278" s="432"/>
      <c r="CL278" s="432"/>
      <c r="CM278" s="439"/>
      <c r="CN278" s="432"/>
      <c r="CO278" s="432"/>
      <c r="CP278" s="432"/>
      <c r="CQ278" s="439"/>
      <c r="CR278" s="432"/>
      <c r="CS278" s="432"/>
      <c r="CT278" s="435"/>
      <c r="CU278" s="272"/>
      <c r="CV278" s="272"/>
      <c r="CW278" s="272"/>
      <c r="CX278" s="272"/>
      <c r="CY278" s="272"/>
      <c r="CZ278" s="272"/>
      <c r="DA278" s="272"/>
      <c r="DB278" s="272"/>
      <c r="DC278" s="272"/>
      <c r="DD278" s="272"/>
      <c r="DE278" s="272"/>
      <c r="DF278" s="272"/>
    </row>
    <row r="279" spans="1:110" s="273" customFormat="1" x14ac:dyDescent="0.2">
      <c r="A279" s="292"/>
      <c r="B279" s="271"/>
      <c r="D279" s="268"/>
      <c r="E279" s="268"/>
      <c r="F279" s="268"/>
      <c r="G279" s="422"/>
      <c r="H279" s="268"/>
      <c r="I279" s="491"/>
      <c r="J279" s="491"/>
      <c r="K279" s="268"/>
      <c r="L279" s="268"/>
      <c r="M279" s="268"/>
      <c r="N279" s="268"/>
      <c r="O279" s="268"/>
      <c r="P279" s="268"/>
      <c r="Q279" s="287"/>
      <c r="R279" s="292"/>
      <c r="AS279" s="259"/>
      <c r="BF279" s="260"/>
      <c r="BG279" s="260"/>
      <c r="BH279" s="261"/>
      <c r="BI279" s="261"/>
      <c r="BJ279" s="259"/>
      <c r="BK279" s="482"/>
      <c r="BL279" s="262"/>
      <c r="BM279" s="272"/>
      <c r="BN279" s="432"/>
      <c r="BO279" s="439"/>
      <c r="BP279" s="432"/>
      <c r="BQ279" s="432"/>
      <c r="BR279" s="432"/>
      <c r="BS279" s="439"/>
      <c r="BT279" s="432"/>
      <c r="BU279" s="432"/>
      <c r="BV279" s="432"/>
      <c r="BW279" s="439"/>
      <c r="BX279" s="432"/>
      <c r="BY279" s="432"/>
      <c r="BZ279" s="432"/>
      <c r="CA279" s="439"/>
      <c r="CB279" s="432"/>
      <c r="CC279" s="432"/>
      <c r="CD279" s="432"/>
      <c r="CE279" s="439"/>
      <c r="CF279" s="432"/>
      <c r="CG279" s="432"/>
      <c r="CH279" s="432"/>
      <c r="CI279" s="439"/>
      <c r="CJ279" s="432"/>
      <c r="CK279" s="432"/>
      <c r="CL279" s="432"/>
      <c r="CM279" s="439"/>
      <c r="CN279" s="432"/>
      <c r="CO279" s="432"/>
      <c r="CP279" s="432"/>
      <c r="CQ279" s="439"/>
      <c r="CR279" s="432"/>
      <c r="CS279" s="432"/>
      <c r="CT279" s="435"/>
      <c r="CU279" s="272"/>
      <c r="CV279" s="272"/>
      <c r="CW279" s="272"/>
      <c r="CX279" s="272"/>
      <c r="CY279" s="272"/>
      <c r="CZ279" s="272"/>
      <c r="DA279" s="272"/>
      <c r="DB279" s="272"/>
      <c r="DC279" s="272"/>
      <c r="DD279" s="272"/>
      <c r="DE279" s="272"/>
      <c r="DF279" s="272"/>
    </row>
    <row r="280" spans="1:110" s="273" customFormat="1" x14ac:dyDescent="0.2">
      <c r="A280" s="292"/>
      <c r="B280" s="271"/>
      <c r="D280" s="268"/>
      <c r="E280" s="268"/>
      <c r="F280" s="268"/>
      <c r="G280" s="422"/>
      <c r="H280" s="268"/>
      <c r="I280" s="491"/>
      <c r="J280" s="491"/>
      <c r="K280" s="268"/>
      <c r="L280" s="268"/>
      <c r="M280" s="268"/>
      <c r="N280" s="268"/>
      <c r="O280" s="268"/>
      <c r="P280" s="268"/>
      <c r="Q280" s="287"/>
      <c r="R280" s="292"/>
      <c r="AS280" s="259"/>
      <c r="BF280" s="260"/>
      <c r="BG280" s="260"/>
      <c r="BH280" s="261"/>
      <c r="BI280" s="261"/>
      <c r="BJ280" s="259"/>
      <c r="BK280" s="482"/>
      <c r="BL280" s="262"/>
      <c r="BM280" s="272"/>
      <c r="BN280" s="432"/>
      <c r="BO280" s="439"/>
      <c r="BP280" s="432"/>
      <c r="BQ280" s="432"/>
      <c r="BR280" s="432"/>
      <c r="BS280" s="439"/>
      <c r="BT280" s="432"/>
      <c r="BU280" s="432"/>
      <c r="BV280" s="432"/>
      <c r="BW280" s="439"/>
      <c r="BX280" s="432"/>
      <c r="BY280" s="432"/>
      <c r="BZ280" s="432"/>
      <c r="CA280" s="439"/>
      <c r="CB280" s="432"/>
      <c r="CC280" s="432"/>
      <c r="CD280" s="432"/>
      <c r="CE280" s="439"/>
      <c r="CF280" s="432"/>
      <c r="CG280" s="432"/>
      <c r="CH280" s="432"/>
      <c r="CI280" s="439"/>
      <c r="CJ280" s="432"/>
      <c r="CK280" s="432"/>
      <c r="CL280" s="432"/>
      <c r="CM280" s="439"/>
      <c r="CN280" s="432"/>
      <c r="CO280" s="432"/>
      <c r="CP280" s="432"/>
      <c r="CQ280" s="439"/>
      <c r="CR280" s="432"/>
      <c r="CS280" s="432"/>
      <c r="CT280" s="435"/>
      <c r="CU280" s="272"/>
      <c r="CV280" s="272"/>
      <c r="CW280" s="272"/>
      <c r="CX280" s="272"/>
      <c r="CY280" s="272"/>
      <c r="CZ280" s="272"/>
      <c r="DA280" s="272"/>
      <c r="DB280" s="272"/>
      <c r="DC280" s="272"/>
      <c r="DD280" s="272"/>
      <c r="DE280" s="272"/>
      <c r="DF280" s="272"/>
    </row>
    <row r="281" spans="1:110" s="273" customFormat="1" x14ac:dyDescent="0.2">
      <c r="A281" s="292"/>
      <c r="B281" s="271"/>
      <c r="D281" s="268"/>
      <c r="E281" s="268"/>
      <c r="F281" s="268"/>
      <c r="G281" s="422"/>
      <c r="H281" s="268"/>
      <c r="I281" s="491"/>
      <c r="J281" s="491"/>
      <c r="K281" s="268"/>
      <c r="L281" s="268"/>
      <c r="M281" s="268"/>
      <c r="N281" s="268"/>
      <c r="O281" s="268"/>
      <c r="P281" s="268"/>
      <c r="Q281" s="287"/>
      <c r="R281" s="292"/>
      <c r="AS281" s="259"/>
      <c r="BF281" s="260"/>
      <c r="BG281" s="260"/>
      <c r="BH281" s="261"/>
      <c r="BI281" s="261"/>
      <c r="BJ281" s="259"/>
      <c r="BK281" s="482"/>
      <c r="BL281" s="262"/>
      <c r="BM281" s="272"/>
      <c r="BN281" s="432"/>
      <c r="BO281" s="439"/>
      <c r="BP281" s="432"/>
      <c r="BQ281" s="432"/>
      <c r="BR281" s="432"/>
      <c r="BS281" s="439"/>
      <c r="BT281" s="432"/>
      <c r="BU281" s="432"/>
      <c r="BV281" s="432"/>
      <c r="BW281" s="439"/>
      <c r="BX281" s="432"/>
      <c r="BY281" s="432"/>
      <c r="BZ281" s="432"/>
      <c r="CA281" s="439"/>
      <c r="CB281" s="432"/>
      <c r="CC281" s="432"/>
      <c r="CD281" s="432"/>
      <c r="CE281" s="439"/>
      <c r="CF281" s="432"/>
      <c r="CG281" s="432"/>
      <c r="CH281" s="432"/>
      <c r="CI281" s="439"/>
      <c r="CJ281" s="432"/>
      <c r="CK281" s="432"/>
      <c r="CL281" s="432"/>
      <c r="CM281" s="439"/>
      <c r="CN281" s="432"/>
      <c r="CO281" s="432"/>
      <c r="CP281" s="432"/>
      <c r="CQ281" s="439"/>
      <c r="CR281" s="432"/>
      <c r="CS281" s="432"/>
      <c r="CT281" s="435"/>
      <c r="CU281" s="272"/>
      <c r="CV281" s="272"/>
      <c r="CW281" s="272"/>
      <c r="CX281" s="272"/>
      <c r="CY281" s="272"/>
      <c r="CZ281" s="272"/>
      <c r="DA281" s="272"/>
      <c r="DB281" s="272"/>
      <c r="DC281" s="272"/>
      <c r="DD281" s="272"/>
      <c r="DE281" s="272"/>
      <c r="DF281" s="272"/>
    </row>
    <row r="282" spans="1:110" s="273" customFormat="1" x14ac:dyDescent="0.2">
      <c r="A282" s="292"/>
      <c r="B282" s="271"/>
      <c r="D282" s="268"/>
      <c r="E282" s="268"/>
      <c r="F282" s="268"/>
      <c r="G282" s="422"/>
      <c r="H282" s="268"/>
      <c r="I282" s="491"/>
      <c r="J282" s="491"/>
      <c r="K282" s="268"/>
      <c r="L282" s="268"/>
      <c r="M282" s="268"/>
      <c r="N282" s="268"/>
      <c r="O282" s="268"/>
      <c r="P282" s="268"/>
      <c r="Q282" s="287"/>
      <c r="R282" s="292"/>
      <c r="AS282" s="259"/>
      <c r="BF282" s="260"/>
      <c r="BG282" s="260"/>
      <c r="BH282" s="261"/>
      <c r="BI282" s="261"/>
      <c r="BJ282" s="259"/>
      <c r="BK282" s="482"/>
      <c r="BL282" s="262"/>
      <c r="BM282" s="272"/>
      <c r="BN282" s="432"/>
      <c r="BO282" s="439"/>
      <c r="BP282" s="432"/>
      <c r="BQ282" s="432"/>
      <c r="BR282" s="432"/>
      <c r="BS282" s="439"/>
      <c r="BT282" s="432"/>
      <c r="BU282" s="432"/>
      <c r="BV282" s="432"/>
      <c r="BW282" s="439"/>
      <c r="BX282" s="432"/>
      <c r="BY282" s="432"/>
      <c r="BZ282" s="432"/>
      <c r="CA282" s="439"/>
      <c r="CB282" s="432"/>
      <c r="CC282" s="432"/>
      <c r="CD282" s="432"/>
      <c r="CE282" s="439"/>
      <c r="CF282" s="432"/>
      <c r="CG282" s="432"/>
      <c r="CH282" s="432"/>
      <c r="CI282" s="439"/>
      <c r="CJ282" s="432"/>
      <c r="CK282" s="432"/>
      <c r="CL282" s="432"/>
      <c r="CM282" s="439"/>
      <c r="CN282" s="432"/>
      <c r="CO282" s="432"/>
      <c r="CP282" s="432"/>
      <c r="CQ282" s="439"/>
      <c r="CR282" s="432"/>
      <c r="CS282" s="432"/>
      <c r="CT282" s="435"/>
      <c r="CU282" s="272"/>
      <c r="CV282" s="272"/>
      <c r="CW282" s="272"/>
      <c r="CX282" s="272"/>
      <c r="CY282" s="272"/>
      <c r="CZ282" s="272"/>
      <c r="DA282" s="272"/>
      <c r="DB282" s="272"/>
      <c r="DC282" s="272"/>
      <c r="DD282" s="272"/>
      <c r="DE282" s="272"/>
      <c r="DF282" s="272"/>
    </row>
    <row r="283" spans="1:110" s="273" customFormat="1" x14ac:dyDescent="0.2">
      <c r="A283" s="292"/>
      <c r="B283" s="271"/>
      <c r="D283" s="268"/>
      <c r="E283" s="268"/>
      <c r="F283" s="268"/>
      <c r="G283" s="422"/>
      <c r="H283" s="268"/>
      <c r="I283" s="491"/>
      <c r="J283" s="491"/>
      <c r="K283" s="268"/>
      <c r="L283" s="268"/>
      <c r="M283" s="268"/>
      <c r="N283" s="268"/>
      <c r="O283" s="268"/>
      <c r="P283" s="268"/>
      <c r="Q283" s="287"/>
      <c r="R283" s="292"/>
      <c r="AS283" s="259"/>
      <c r="BF283" s="260"/>
      <c r="BG283" s="260"/>
      <c r="BH283" s="261"/>
      <c r="BI283" s="261"/>
      <c r="BJ283" s="259"/>
      <c r="BK283" s="482"/>
      <c r="BL283" s="262"/>
      <c r="BM283" s="272"/>
      <c r="BN283" s="432"/>
      <c r="BO283" s="439"/>
      <c r="BP283" s="432"/>
      <c r="BQ283" s="432"/>
      <c r="BR283" s="432"/>
      <c r="BS283" s="439"/>
      <c r="BT283" s="432"/>
      <c r="BU283" s="432"/>
      <c r="BV283" s="432"/>
      <c r="BW283" s="439"/>
      <c r="BX283" s="432"/>
      <c r="BY283" s="432"/>
      <c r="BZ283" s="432"/>
      <c r="CA283" s="439"/>
      <c r="CB283" s="432"/>
      <c r="CC283" s="432"/>
      <c r="CD283" s="432"/>
      <c r="CE283" s="439"/>
      <c r="CF283" s="432"/>
      <c r="CG283" s="432"/>
      <c r="CH283" s="432"/>
      <c r="CI283" s="439"/>
      <c r="CJ283" s="432"/>
      <c r="CK283" s="432"/>
      <c r="CL283" s="432"/>
      <c r="CM283" s="439"/>
      <c r="CN283" s="432"/>
      <c r="CO283" s="432"/>
      <c r="CP283" s="432"/>
      <c r="CQ283" s="439"/>
      <c r="CR283" s="432"/>
      <c r="CS283" s="432"/>
      <c r="CT283" s="435"/>
      <c r="CU283" s="272"/>
      <c r="CV283" s="272"/>
      <c r="CW283" s="272"/>
      <c r="CX283" s="272"/>
      <c r="CY283" s="272"/>
      <c r="CZ283" s="272"/>
      <c r="DA283" s="272"/>
      <c r="DB283" s="272"/>
      <c r="DC283" s="272"/>
      <c r="DD283" s="272"/>
      <c r="DE283" s="272"/>
      <c r="DF283" s="272"/>
    </row>
    <row r="284" spans="1:110" s="273" customFormat="1" x14ac:dyDescent="0.2">
      <c r="A284" s="292"/>
      <c r="B284" s="271"/>
      <c r="D284" s="268"/>
      <c r="E284" s="268"/>
      <c r="F284" s="268"/>
      <c r="G284" s="422"/>
      <c r="H284" s="268"/>
      <c r="I284" s="491"/>
      <c r="J284" s="491"/>
      <c r="K284" s="268"/>
      <c r="L284" s="268"/>
      <c r="M284" s="268"/>
      <c r="N284" s="268"/>
      <c r="O284" s="268"/>
      <c r="P284" s="268"/>
      <c r="Q284" s="287"/>
      <c r="R284" s="292"/>
      <c r="AS284" s="259"/>
      <c r="BF284" s="260"/>
      <c r="BG284" s="260"/>
      <c r="BH284" s="261"/>
      <c r="BI284" s="261"/>
      <c r="BJ284" s="259"/>
      <c r="BK284" s="482"/>
      <c r="BL284" s="262"/>
      <c r="BM284" s="272"/>
      <c r="BN284" s="432"/>
      <c r="BO284" s="439"/>
      <c r="BP284" s="432"/>
      <c r="BQ284" s="432"/>
      <c r="BR284" s="432"/>
      <c r="BS284" s="439"/>
      <c r="BT284" s="432"/>
      <c r="BU284" s="432"/>
      <c r="BV284" s="432"/>
      <c r="BW284" s="439"/>
      <c r="BX284" s="432"/>
      <c r="BY284" s="432"/>
      <c r="BZ284" s="432"/>
      <c r="CA284" s="439"/>
      <c r="CB284" s="432"/>
      <c r="CC284" s="432"/>
      <c r="CD284" s="432"/>
      <c r="CE284" s="439"/>
      <c r="CF284" s="432"/>
      <c r="CG284" s="432"/>
      <c r="CH284" s="432"/>
      <c r="CI284" s="439"/>
      <c r="CJ284" s="432"/>
      <c r="CK284" s="432"/>
      <c r="CL284" s="432"/>
      <c r="CM284" s="439"/>
      <c r="CN284" s="432"/>
      <c r="CO284" s="432"/>
      <c r="CP284" s="432"/>
      <c r="CQ284" s="439"/>
      <c r="CR284" s="432"/>
      <c r="CS284" s="432"/>
      <c r="CT284" s="435"/>
      <c r="CU284" s="272"/>
      <c r="CV284" s="272"/>
      <c r="CW284" s="272"/>
      <c r="CX284" s="272"/>
      <c r="CY284" s="272"/>
      <c r="CZ284" s="272"/>
      <c r="DA284" s="272"/>
      <c r="DB284" s="272"/>
      <c r="DC284" s="272"/>
      <c r="DD284" s="272"/>
      <c r="DE284" s="272"/>
      <c r="DF284" s="272"/>
    </row>
    <row r="285" spans="1:110" s="273" customFormat="1" x14ac:dyDescent="0.2">
      <c r="A285" s="292"/>
      <c r="B285" s="271"/>
      <c r="D285" s="268"/>
      <c r="E285" s="268"/>
      <c r="F285" s="268"/>
      <c r="G285" s="422"/>
      <c r="H285" s="268"/>
      <c r="I285" s="491"/>
      <c r="J285" s="491"/>
      <c r="K285" s="268"/>
      <c r="L285" s="268"/>
      <c r="M285" s="268"/>
      <c r="N285" s="268"/>
      <c r="O285" s="268"/>
      <c r="P285" s="268"/>
      <c r="Q285" s="287"/>
      <c r="R285" s="292"/>
      <c r="AS285" s="259"/>
      <c r="BF285" s="260"/>
      <c r="BG285" s="260"/>
      <c r="BH285" s="261"/>
      <c r="BI285" s="261"/>
      <c r="BJ285" s="259"/>
      <c r="BK285" s="482"/>
      <c r="BL285" s="262"/>
      <c r="BM285" s="272"/>
      <c r="BN285" s="432"/>
      <c r="BO285" s="439"/>
      <c r="BP285" s="432"/>
      <c r="BQ285" s="432"/>
      <c r="BR285" s="432"/>
      <c r="BS285" s="439"/>
      <c r="BT285" s="432"/>
      <c r="BU285" s="432"/>
      <c r="BV285" s="432"/>
      <c r="BW285" s="439"/>
      <c r="BX285" s="432"/>
      <c r="BY285" s="432"/>
      <c r="BZ285" s="432"/>
      <c r="CA285" s="439"/>
      <c r="CB285" s="432"/>
      <c r="CC285" s="432"/>
      <c r="CD285" s="432"/>
      <c r="CE285" s="439"/>
      <c r="CF285" s="432"/>
      <c r="CG285" s="432"/>
      <c r="CH285" s="432"/>
      <c r="CI285" s="439"/>
      <c r="CJ285" s="432"/>
      <c r="CK285" s="432"/>
      <c r="CL285" s="432"/>
      <c r="CM285" s="439"/>
      <c r="CN285" s="432"/>
      <c r="CO285" s="432"/>
      <c r="CP285" s="432"/>
      <c r="CQ285" s="439"/>
      <c r="CR285" s="432"/>
      <c r="CS285" s="432"/>
      <c r="CT285" s="435"/>
      <c r="CU285" s="272"/>
      <c r="CV285" s="272"/>
      <c r="CW285" s="272"/>
      <c r="CX285" s="272"/>
      <c r="CY285" s="272"/>
      <c r="CZ285" s="272"/>
      <c r="DA285" s="272"/>
      <c r="DB285" s="272"/>
      <c r="DC285" s="272"/>
      <c r="DD285" s="272"/>
      <c r="DE285" s="272"/>
      <c r="DF285" s="272"/>
    </row>
    <row r="286" spans="1:110" s="273" customFormat="1" x14ac:dyDescent="0.2">
      <c r="A286" s="292"/>
      <c r="B286" s="271"/>
      <c r="D286" s="268"/>
      <c r="E286" s="268"/>
      <c r="F286" s="268"/>
      <c r="G286" s="422"/>
      <c r="H286" s="268"/>
      <c r="I286" s="491"/>
      <c r="J286" s="491"/>
      <c r="K286" s="268"/>
      <c r="L286" s="268"/>
      <c r="M286" s="268"/>
      <c r="N286" s="268"/>
      <c r="O286" s="268"/>
      <c r="P286" s="268"/>
      <c r="Q286" s="287"/>
      <c r="R286" s="292"/>
      <c r="AS286" s="259"/>
      <c r="BF286" s="260"/>
      <c r="BG286" s="260"/>
      <c r="BH286" s="261"/>
      <c r="BI286" s="261"/>
      <c r="BJ286" s="259"/>
      <c r="BK286" s="482"/>
      <c r="BL286" s="262"/>
      <c r="BM286" s="272"/>
      <c r="BN286" s="432"/>
      <c r="BO286" s="439"/>
      <c r="BP286" s="432"/>
      <c r="BQ286" s="432"/>
      <c r="BR286" s="432"/>
      <c r="BS286" s="439"/>
      <c r="BT286" s="432"/>
      <c r="BU286" s="432"/>
      <c r="BV286" s="432"/>
      <c r="BW286" s="439"/>
      <c r="BX286" s="432"/>
      <c r="BY286" s="432"/>
      <c r="BZ286" s="432"/>
      <c r="CA286" s="439"/>
      <c r="CB286" s="432"/>
      <c r="CC286" s="432"/>
      <c r="CD286" s="432"/>
      <c r="CE286" s="439"/>
      <c r="CF286" s="432"/>
      <c r="CG286" s="432"/>
      <c r="CH286" s="432"/>
      <c r="CI286" s="439"/>
      <c r="CJ286" s="432"/>
      <c r="CK286" s="432"/>
      <c r="CL286" s="432"/>
      <c r="CM286" s="439"/>
      <c r="CN286" s="432"/>
      <c r="CO286" s="432"/>
      <c r="CP286" s="432"/>
      <c r="CQ286" s="439"/>
      <c r="CR286" s="432"/>
      <c r="CS286" s="432"/>
      <c r="CT286" s="435"/>
      <c r="CU286" s="272"/>
      <c r="CV286" s="272"/>
      <c r="CW286" s="272"/>
      <c r="CX286" s="272"/>
      <c r="CY286" s="272"/>
      <c r="CZ286" s="272"/>
      <c r="DA286" s="272"/>
      <c r="DB286" s="272"/>
      <c r="DC286" s="272"/>
      <c r="DD286" s="272"/>
      <c r="DE286" s="272"/>
      <c r="DF286" s="272"/>
    </row>
    <row r="287" spans="1:110" s="273" customFormat="1" x14ac:dyDescent="0.2">
      <c r="A287" s="292"/>
      <c r="B287" s="271"/>
      <c r="D287" s="268"/>
      <c r="E287" s="268"/>
      <c r="F287" s="268"/>
      <c r="G287" s="422"/>
      <c r="H287" s="268"/>
      <c r="I287" s="491"/>
      <c r="J287" s="491"/>
      <c r="K287" s="268"/>
      <c r="L287" s="268"/>
      <c r="M287" s="268"/>
      <c r="N287" s="268"/>
      <c r="O287" s="268"/>
      <c r="P287" s="268"/>
      <c r="Q287" s="287"/>
      <c r="R287" s="292"/>
      <c r="AS287" s="259"/>
      <c r="BF287" s="260"/>
      <c r="BG287" s="260"/>
      <c r="BH287" s="261"/>
      <c r="BI287" s="261"/>
      <c r="BJ287" s="259"/>
      <c r="BK287" s="482"/>
      <c r="BL287" s="262"/>
      <c r="BM287" s="272"/>
      <c r="BN287" s="432"/>
      <c r="BO287" s="439"/>
      <c r="BP287" s="432"/>
      <c r="BQ287" s="432"/>
      <c r="BR287" s="432"/>
      <c r="BS287" s="439"/>
      <c r="BT287" s="432"/>
      <c r="BU287" s="432"/>
      <c r="BV287" s="432"/>
      <c r="BW287" s="439"/>
      <c r="BX287" s="432"/>
      <c r="BY287" s="432"/>
      <c r="BZ287" s="432"/>
      <c r="CA287" s="439"/>
      <c r="CB287" s="432"/>
      <c r="CC287" s="432"/>
      <c r="CD287" s="432"/>
      <c r="CE287" s="439"/>
      <c r="CF287" s="432"/>
      <c r="CG287" s="432"/>
      <c r="CH287" s="432"/>
      <c r="CI287" s="439"/>
      <c r="CJ287" s="432"/>
      <c r="CK287" s="432"/>
      <c r="CL287" s="432"/>
      <c r="CM287" s="439"/>
      <c r="CN287" s="432"/>
      <c r="CO287" s="432"/>
      <c r="CP287" s="432"/>
      <c r="CQ287" s="439"/>
      <c r="CR287" s="432"/>
      <c r="CS287" s="432"/>
      <c r="CT287" s="435"/>
      <c r="CU287" s="272"/>
      <c r="CV287" s="272"/>
      <c r="CW287" s="272"/>
      <c r="CX287" s="272"/>
      <c r="CY287" s="272"/>
      <c r="CZ287" s="272"/>
      <c r="DA287" s="272"/>
      <c r="DB287" s="272"/>
      <c r="DC287" s="272"/>
      <c r="DD287" s="272"/>
      <c r="DE287" s="272"/>
      <c r="DF287" s="272"/>
    </row>
    <row r="288" spans="1:110" s="273" customFormat="1" x14ac:dyDescent="0.2">
      <c r="A288" s="292"/>
      <c r="B288" s="271"/>
      <c r="D288" s="268"/>
      <c r="E288" s="268"/>
      <c r="F288" s="268"/>
      <c r="G288" s="422"/>
      <c r="H288" s="268"/>
      <c r="I288" s="491"/>
      <c r="J288" s="491"/>
      <c r="K288" s="268"/>
      <c r="L288" s="268"/>
      <c r="M288" s="268"/>
      <c r="N288" s="268"/>
      <c r="O288" s="268"/>
      <c r="P288" s="268"/>
      <c r="Q288" s="287"/>
      <c r="R288" s="292"/>
      <c r="AS288" s="259"/>
      <c r="BF288" s="260"/>
      <c r="BG288" s="260"/>
      <c r="BH288" s="261"/>
      <c r="BI288" s="261"/>
      <c r="BJ288" s="259"/>
      <c r="BK288" s="482"/>
      <c r="BL288" s="262"/>
      <c r="BM288" s="272"/>
      <c r="BN288" s="432"/>
      <c r="BO288" s="439"/>
      <c r="BP288" s="432"/>
      <c r="BQ288" s="432"/>
      <c r="BR288" s="432"/>
      <c r="BS288" s="439"/>
      <c r="BT288" s="432"/>
      <c r="BU288" s="432"/>
      <c r="BV288" s="432"/>
      <c r="BW288" s="439"/>
      <c r="BX288" s="432"/>
      <c r="BY288" s="432"/>
      <c r="BZ288" s="432"/>
      <c r="CA288" s="439"/>
      <c r="CB288" s="432"/>
      <c r="CC288" s="432"/>
      <c r="CD288" s="432"/>
      <c r="CE288" s="439"/>
      <c r="CF288" s="432"/>
      <c r="CG288" s="432"/>
      <c r="CH288" s="432"/>
      <c r="CI288" s="439"/>
      <c r="CJ288" s="432"/>
      <c r="CK288" s="432"/>
      <c r="CL288" s="432"/>
      <c r="CM288" s="439"/>
      <c r="CN288" s="432"/>
      <c r="CO288" s="432"/>
      <c r="CP288" s="432"/>
      <c r="CQ288" s="439"/>
      <c r="CR288" s="432"/>
      <c r="CS288" s="432"/>
      <c r="CT288" s="435"/>
      <c r="CU288" s="272"/>
      <c r="CV288" s="272"/>
      <c r="CW288" s="272"/>
      <c r="CX288" s="272"/>
      <c r="CY288" s="272"/>
      <c r="CZ288" s="272"/>
      <c r="DA288" s="272"/>
      <c r="DB288" s="272"/>
      <c r="DC288" s="272"/>
      <c r="DD288" s="272"/>
      <c r="DE288" s="272"/>
      <c r="DF288" s="272"/>
    </row>
    <row r="289" spans="1:110" s="273" customFormat="1" x14ac:dyDescent="0.2">
      <c r="A289" s="292"/>
      <c r="B289" s="271"/>
      <c r="D289" s="268"/>
      <c r="E289" s="268"/>
      <c r="F289" s="268"/>
      <c r="G289" s="422"/>
      <c r="H289" s="268"/>
      <c r="I289" s="491"/>
      <c r="J289" s="491"/>
      <c r="K289" s="268"/>
      <c r="L289" s="268"/>
      <c r="M289" s="268"/>
      <c r="N289" s="268"/>
      <c r="O289" s="268"/>
      <c r="P289" s="268"/>
      <c r="Q289" s="287"/>
      <c r="R289" s="292"/>
      <c r="AS289" s="259"/>
      <c r="BF289" s="260"/>
      <c r="BG289" s="260"/>
      <c r="BH289" s="261"/>
      <c r="BI289" s="261"/>
      <c r="BJ289" s="259"/>
      <c r="BK289" s="482"/>
      <c r="BL289" s="262"/>
      <c r="BM289" s="272"/>
      <c r="BN289" s="432"/>
      <c r="BO289" s="439"/>
      <c r="BP289" s="432"/>
      <c r="BQ289" s="432"/>
      <c r="BR289" s="432"/>
      <c r="BS289" s="439"/>
      <c r="BT289" s="432"/>
      <c r="BU289" s="432"/>
      <c r="BV289" s="432"/>
      <c r="BW289" s="439"/>
      <c r="BX289" s="432"/>
      <c r="BY289" s="432"/>
      <c r="BZ289" s="432"/>
      <c r="CA289" s="439"/>
      <c r="CB289" s="432"/>
      <c r="CC289" s="432"/>
      <c r="CD289" s="432"/>
      <c r="CE289" s="439"/>
      <c r="CF289" s="432"/>
      <c r="CG289" s="432"/>
      <c r="CH289" s="432"/>
      <c r="CI289" s="439"/>
      <c r="CJ289" s="432"/>
      <c r="CK289" s="432"/>
      <c r="CL289" s="432"/>
      <c r="CM289" s="439"/>
      <c r="CN289" s="432"/>
      <c r="CO289" s="432"/>
      <c r="CP289" s="432"/>
      <c r="CQ289" s="439"/>
      <c r="CR289" s="432"/>
      <c r="CS289" s="432"/>
      <c r="CT289" s="435"/>
      <c r="CU289" s="272"/>
      <c r="CV289" s="272"/>
      <c r="CW289" s="272"/>
      <c r="CX289" s="272"/>
      <c r="CY289" s="272"/>
      <c r="CZ289" s="272"/>
      <c r="DA289" s="272"/>
      <c r="DB289" s="272"/>
      <c r="DC289" s="272"/>
      <c r="DD289" s="272"/>
      <c r="DE289" s="272"/>
      <c r="DF289" s="272"/>
    </row>
    <row r="290" spans="1:110" s="273" customFormat="1" x14ac:dyDescent="0.2">
      <c r="A290" s="292"/>
      <c r="B290" s="271"/>
      <c r="D290" s="268"/>
      <c r="E290" s="268"/>
      <c r="F290" s="268"/>
      <c r="G290" s="422"/>
      <c r="H290" s="268"/>
      <c r="I290" s="491"/>
      <c r="J290" s="491"/>
      <c r="K290" s="268"/>
      <c r="L290" s="268"/>
      <c r="M290" s="268"/>
      <c r="N290" s="268"/>
      <c r="O290" s="268"/>
      <c r="P290" s="268"/>
      <c r="Q290" s="287"/>
      <c r="R290" s="292"/>
      <c r="AS290" s="259"/>
      <c r="BF290" s="260"/>
      <c r="BG290" s="260"/>
      <c r="BH290" s="261"/>
      <c r="BI290" s="261"/>
      <c r="BJ290" s="259"/>
      <c r="BK290" s="482"/>
      <c r="BL290" s="262"/>
      <c r="BM290" s="272"/>
      <c r="BN290" s="432"/>
      <c r="BO290" s="439"/>
      <c r="BP290" s="432"/>
      <c r="BQ290" s="432"/>
      <c r="BR290" s="432"/>
      <c r="BS290" s="439"/>
      <c r="BT290" s="432"/>
      <c r="BU290" s="432"/>
      <c r="BV290" s="432"/>
      <c r="BW290" s="439"/>
      <c r="BX290" s="432"/>
      <c r="BY290" s="432"/>
      <c r="BZ290" s="432"/>
      <c r="CA290" s="439"/>
      <c r="CB290" s="432"/>
      <c r="CC290" s="432"/>
      <c r="CD290" s="432"/>
      <c r="CE290" s="439"/>
      <c r="CF290" s="432"/>
      <c r="CG290" s="432"/>
      <c r="CH290" s="432"/>
      <c r="CI290" s="439"/>
      <c r="CJ290" s="432"/>
      <c r="CK290" s="432"/>
      <c r="CL290" s="432"/>
      <c r="CM290" s="439"/>
      <c r="CN290" s="432"/>
      <c r="CO290" s="432"/>
      <c r="CP290" s="432"/>
      <c r="CQ290" s="439"/>
      <c r="CR290" s="432"/>
      <c r="CS290" s="432"/>
      <c r="CT290" s="435"/>
      <c r="CU290" s="272"/>
      <c r="CV290" s="272"/>
      <c r="CW290" s="272"/>
      <c r="CX290" s="272"/>
      <c r="CY290" s="272"/>
      <c r="CZ290" s="272"/>
      <c r="DA290" s="272"/>
      <c r="DB290" s="272"/>
      <c r="DC290" s="272"/>
      <c r="DD290" s="272"/>
      <c r="DE290" s="272"/>
      <c r="DF290" s="272"/>
    </row>
    <row r="291" spans="1:110" s="273" customFormat="1" x14ac:dyDescent="0.2">
      <c r="A291" s="292"/>
      <c r="B291" s="271"/>
      <c r="D291" s="268"/>
      <c r="E291" s="268"/>
      <c r="F291" s="268"/>
      <c r="G291" s="422"/>
      <c r="H291" s="268"/>
      <c r="I291" s="491"/>
      <c r="J291" s="491"/>
      <c r="K291" s="268"/>
      <c r="L291" s="268"/>
      <c r="M291" s="268"/>
      <c r="N291" s="268"/>
      <c r="O291" s="268"/>
      <c r="P291" s="268"/>
      <c r="Q291" s="287"/>
      <c r="R291" s="292"/>
      <c r="AS291" s="259"/>
      <c r="BF291" s="260"/>
      <c r="BG291" s="260"/>
      <c r="BH291" s="261"/>
      <c r="BI291" s="261"/>
      <c r="BJ291" s="259"/>
      <c r="BK291" s="482"/>
      <c r="BL291" s="262"/>
      <c r="BM291" s="272"/>
      <c r="BN291" s="432"/>
      <c r="BO291" s="439"/>
      <c r="BP291" s="432"/>
      <c r="BQ291" s="432"/>
      <c r="BR291" s="432"/>
      <c r="BS291" s="439"/>
      <c r="BT291" s="432"/>
      <c r="BU291" s="432"/>
      <c r="BV291" s="432"/>
      <c r="BW291" s="439"/>
      <c r="BX291" s="432"/>
      <c r="BY291" s="432"/>
      <c r="BZ291" s="432"/>
      <c r="CA291" s="439"/>
      <c r="CB291" s="432"/>
      <c r="CC291" s="432"/>
      <c r="CD291" s="432"/>
      <c r="CE291" s="439"/>
      <c r="CF291" s="432"/>
      <c r="CG291" s="432"/>
      <c r="CH291" s="432"/>
      <c r="CI291" s="439"/>
      <c r="CJ291" s="432"/>
      <c r="CK291" s="432"/>
      <c r="CL291" s="432"/>
      <c r="CM291" s="439"/>
      <c r="CN291" s="432"/>
      <c r="CO291" s="432"/>
      <c r="CP291" s="432"/>
      <c r="CQ291" s="439"/>
      <c r="CR291" s="432"/>
      <c r="CS291" s="432"/>
      <c r="CT291" s="435"/>
      <c r="CU291" s="272"/>
      <c r="CV291" s="272"/>
      <c r="CW291" s="272"/>
      <c r="CX291" s="272"/>
      <c r="CY291" s="272"/>
      <c r="CZ291" s="272"/>
      <c r="DA291" s="272"/>
      <c r="DB291" s="272"/>
      <c r="DC291" s="272"/>
      <c r="DD291" s="272"/>
      <c r="DE291" s="272"/>
      <c r="DF291" s="272"/>
    </row>
    <row r="292" spans="1:110" s="273" customFormat="1" x14ac:dyDescent="0.2">
      <c r="A292" s="292"/>
      <c r="B292" s="271"/>
      <c r="D292" s="268"/>
      <c r="E292" s="268"/>
      <c r="F292" s="268"/>
      <c r="G292" s="422"/>
      <c r="H292" s="268"/>
      <c r="I292" s="491"/>
      <c r="J292" s="491"/>
      <c r="K292" s="268"/>
      <c r="L292" s="268"/>
      <c r="M292" s="268"/>
      <c r="N292" s="268"/>
      <c r="O292" s="268"/>
      <c r="P292" s="268"/>
      <c r="Q292" s="287"/>
      <c r="R292" s="292"/>
      <c r="AS292" s="259"/>
      <c r="BF292" s="260"/>
      <c r="BG292" s="260"/>
      <c r="BH292" s="261"/>
      <c r="BI292" s="261"/>
      <c r="BJ292" s="259"/>
      <c r="BK292" s="482"/>
      <c r="BL292" s="262"/>
      <c r="BM292" s="272"/>
      <c r="BN292" s="432"/>
      <c r="BO292" s="439"/>
      <c r="BP292" s="432"/>
      <c r="BQ292" s="432"/>
      <c r="BR292" s="432"/>
      <c r="BS292" s="439"/>
      <c r="BT292" s="432"/>
      <c r="BU292" s="432"/>
      <c r="BV292" s="432"/>
      <c r="BW292" s="439"/>
      <c r="BX292" s="432"/>
      <c r="BY292" s="432"/>
      <c r="BZ292" s="432"/>
      <c r="CA292" s="439"/>
      <c r="CB292" s="432"/>
      <c r="CC292" s="432"/>
      <c r="CD292" s="432"/>
      <c r="CE292" s="439"/>
      <c r="CF292" s="432"/>
      <c r="CG292" s="432"/>
      <c r="CH292" s="432"/>
      <c r="CI292" s="439"/>
      <c r="CJ292" s="432"/>
      <c r="CK292" s="432"/>
      <c r="CL292" s="432"/>
      <c r="CM292" s="439"/>
      <c r="CN292" s="432"/>
      <c r="CO292" s="432"/>
      <c r="CP292" s="432"/>
      <c r="CQ292" s="439"/>
      <c r="CR292" s="432"/>
      <c r="CS292" s="432"/>
      <c r="CT292" s="435"/>
      <c r="CU292" s="272"/>
      <c r="CV292" s="272"/>
      <c r="CW292" s="272"/>
      <c r="CX292" s="272"/>
      <c r="CY292" s="272"/>
      <c r="CZ292" s="272"/>
      <c r="DA292" s="272"/>
      <c r="DB292" s="272"/>
      <c r="DC292" s="272"/>
      <c r="DD292" s="272"/>
      <c r="DE292" s="272"/>
      <c r="DF292" s="272"/>
    </row>
    <row r="293" spans="1:110" s="273" customFormat="1" x14ac:dyDescent="0.2">
      <c r="A293" s="292"/>
      <c r="B293" s="271"/>
      <c r="D293" s="268"/>
      <c r="E293" s="268"/>
      <c r="F293" s="268"/>
      <c r="G293" s="422"/>
      <c r="H293" s="268"/>
      <c r="I293" s="491"/>
      <c r="J293" s="491"/>
      <c r="K293" s="268"/>
      <c r="L293" s="268"/>
      <c r="M293" s="268"/>
      <c r="N293" s="268"/>
      <c r="O293" s="268"/>
      <c r="P293" s="268"/>
      <c r="Q293" s="287"/>
      <c r="R293" s="292"/>
      <c r="AS293" s="259"/>
      <c r="BF293" s="260"/>
      <c r="BG293" s="260"/>
      <c r="BH293" s="261"/>
      <c r="BI293" s="261"/>
      <c r="BJ293" s="259"/>
      <c r="BK293" s="482"/>
      <c r="BL293" s="262"/>
      <c r="BM293" s="272"/>
      <c r="BN293" s="432"/>
      <c r="BO293" s="439"/>
      <c r="BP293" s="432"/>
      <c r="BQ293" s="432"/>
      <c r="BR293" s="432"/>
      <c r="BS293" s="439"/>
      <c r="BT293" s="432"/>
      <c r="BU293" s="432"/>
      <c r="BV293" s="432"/>
      <c r="BW293" s="439"/>
      <c r="BX293" s="432"/>
      <c r="BY293" s="432"/>
      <c r="BZ293" s="432"/>
      <c r="CA293" s="439"/>
      <c r="CB293" s="432"/>
      <c r="CC293" s="432"/>
      <c r="CD293" s="432"/>
      <c r="CE293" s="439"/>
      <c r="CF293" s="432"/>
      <c r="CG293" s="432"/>
      <c r="CH293" s="432"/>
      <c r="CI293" s="439"/>
      <c r="CJ293" s="432"/>
      <c r="CK293" s="432"/>
      <c r="CL293" s="432"/>
      <c r="CM293" s="439"/>
      <c r="CN293" s="432"/>
      <c r="CO293" s="432"/>
      <c r="CP293" s="432"/>
      <c r="CQ293" s="439"/>
      <c r="CR293" s="432"/>
      <c r="CS293" s="432"/>
      <c r="CT293" s="435"/>
      <c r="CU293" s="272"/>
      <c r="CV293" s="272"/>
      <c r="CW293" s="272"/>
      <c r="CX293" s="272"/>
      <c r="CY293" s="272"/>
      <c r="CZ293" s="272"/>
      <c r="DA293" s="272"/>
      <c r="DB293" s="272"/>
      <c r="DC293" s="272"/>
      <c r="DD293" s="272"/>
      <c r="DE293" s="272"/>
      <c r="DF293" s="272"/>
    </row>
    <row r="294" spans="1:110" s="273" customFormat="1" x14ac:dyDescent="0.2">
      <c r="A294" s="292"/>
      <c r="B294" s="271"/>
      <c r="D294" s="268"/>
      <c r="E294" s="268"/>
      <c r="F294" s="268"/>
      <c r="G294" s="422"/>
      <c r="H294" s="268"/>
      <c r="I294" s="491"/>
      <c r="J294" s="491"/>
      <c r="K294" s="268"/>
      <c r="L294" s="268"/>
      <c r="M294" s="268"/>
      <c r="N294" s="268"/>
      <c r="O294" s="268"/>
      <c r="P294" s="268"/>
      <c r="Q294" s="287"/>
      <c r="R294" s="292"/>
      <c r="AS294" s="259"/>
      <c r="BF294" s="260"/>
      <c r="BG294" s="260"/>
      <c r="BH294" s="261"/>
      <c r="BI294" s="261"/>
      <c r="BJ294" s="259"/>
      <c r="BK294" s="482"/>
      <c r="BL294" s="262"/>
      <c r="BM294" s="272"/>
      <c r="BN294" s="432"/>
      <c r="BO294" s="439"/>
      <c r="BP294" s="432"/>
      <c r="BQ294" s="432"/>
      <c r="BR294" s="432"/>
      <c r="BS294" s="439"/>
      <c r="BT294" s="432"/>
      <c r="BU294" s="432"/>
      <c r="BV294" s="432"/>
      <c r="BW294" s="439"/>
      <c r="BX294" s="432"/>
      <c r="BY294" s="432"/>
      <c r="BZ294" s="432"/>
      <c r="CA294" s="439"/>
      <c r="CB294" s="432"/>
      <c r="CC294" s="432"/>
      <c r="CD294" s="432"/>
      <c r="CE294" s="439"/>
      <c r="CF294" s="432"/>
      <c r="CG294" s="432"/>
      <c r="CH294" s="432"/>
      <c r="CI294" s="439"/>
      <c r="CJ294" s="432"/>
      <c r="CK294" s="432"/>
      <c r="CL294" s="432"/>
      <c r="CM294" s="439"/>
      <c r="CN294" s="432"/>
      <c r="CO294" s="432"/>
      <c r="CP294" s="432"/>
      <c r="CQ294" s="439"/>
      <c r="CR294" s="432"/>
      <c r="CS294" s="432"/>
      <c r="CT294" s="435"/>
      <c r="CU294" s="272"/>
      <c r="CV294" s="272"/>
      <c r="CW294" s="272"/>
      <c r="CX294" s="272"/>
      <c r="CY294" s="272"/>
      <c r="CZ294" s="272"/>
      <c r="DA294" s="272"/>
      <c r="DB294" s="272"/>
      <c r="DC294" s="272"/>
      <c r="DD294" s="272"/>
      <c r="DE294" s="272"/>
      <c r="DF294" s="272"/>
    </row>
    <row r="295" spans="1:110" s="273" customFormat="1" x14ac:dyDescent="0.2">
      <c r="A295" s="292"/>
      <c r="B295" s="271"/>
      <c r="D295" s="268"/>
      <c r="E295" s="268"/>
      <c r="F295" s="268"/>
      <c r="G295" s="422"/>
      <c r="H295" s="268"/>
      <c r="I295" s="491"/>
      <c r="J295" s="491"/>
      <c r="K295" s="268"/>
      <c r="L295" s="268"/>
      <c r="M295" s="268"/>
      <c r="N295" s="268"/>
      <c r="O295" s="268"/>
      <c r="P295" s="268"/>
      <c r="Q295" s="287"/>
      <c r="R295" s="292"/>
      <c r="AS295" s="259"/>
      <c r="BF295" s="260"/>
      <c r="BG295" s="260"/>
      <c r="BH295" s="261"/>
      <c r="BI295" s="261"/>
      <c r="BJ295" s="259"/>
      <c r="BK295" s="482"/>
      <c r="BL295" s="262"/>
      <c r="BM295" s="272"/>
      <c r="BN295" s="432"/>
      <c r="BO295" s="439"/>
      <c r="BP295" s="432"/>
      <c r="BQ295" s="432"/>
      <c r="BR295" s="432"/>
      <c r="BS295" s="439"/>
      <c r="BT295" s="432"/>
      <c r="BU295" s="432"/>
      <c r="BV295" s="432"/>
      <c r="BW295" s="439"/>
      <c r="BX295" s="432"/>
      <c r="BY295" s="432"/>
      <c r="BZ295" s="432"/>
      <c r="CA295" s="439"/>
      <c r="CB295" s="432"/>
      <c r="CC295" s="432"/>
      <c r="CD295" s="432"/>
      <c r="CE295" s="439"/>
      <c r="CF295" s="432"/>
      <c r="CG295" s="432"/>
      <c r="CH295" s="432"/>
      <c r="CI295" s="439"/>
      <c r="CJ295" s="432"/>
      <c r="CK295" s="432"/>
      <c r="CL295" s="432"/>
      <c r="CM295" s="439"/>
      <c r="CN295" s="432"/>
      <c r="CO295" s="432"/>
      <c r="CP295" s="432"/>
      <c r="CQ295" s="439"/>
      <c r="CR295" s="432"/>
      <c r="CS295" s="432"/>
      <c r="CT295" s="435"/>
      <c r="CU295" s="272"/>
      <c r="CV295" s="272"/>
      <c r="CW295" s="272"/>
      <c r="CX295" s="272"/>
      <c r="CY295" s="272"/>
      <c r="CZ295" s="272"/>
      <c r="DA295" s="272"/>
      <c r="DB295" s="272"/>
      <c r="DC295" s="272"/>
      <c r="DD295" s="272"/>
      <c r="DE295" s="272"/>
      <c r="DF295" s="272"/>
    </row>
    <row r="296" spans="1:110" s="273" customFormat="1" x14ac:dyDescent="0.2">
      <c r="A296" s="292"/>
      <c r="B296" s="271"/>
      <c r="D296" s="268"/>
      <c r="E296" s="268"/>
      <c r="F296" s="268"/>
      <c r="G296" s="422"/>
      <c r="H296" s="268"/>
      <c r="I296" s="491"/>
      <c r="J296" s="491"/>
      <c r="K296" s="268"/>
      <c r="L296" s="268"/>
      <c r="M296" s="268"/>
      <c r="N296" s="268"/>
      <c r="O296" s="268"/>
      <c r="P296" s="268"/>
      <c r="Q296" s="287"/>
      <c r="R296" s="292"/>
      <c r="AS296" s="259"/>
      <c r="BF296" s="260"/>
      <c r="BG296" s="260"/>
      <c r="BH296" s="261"/>
      <c r="BI296" s="261"/>
      <c r="BJ296" s="259"/>
      <c r="BK296" s="482"/>
      <c r="BL296" s="262"/>
      <c r="BM296" s="272"/>
      <c r="BN296" s="432"/>
      <c r="BO296" s="439"/>
      <c r="BP296" s="432"/>
      <c r="BQ296" s="432"/>
      <c r="BR296" s="432"/>
      <c r="BS296" s="439"/>
      <c r="BT296" s="432"/>
      <c r="BU296" s="432"/>
      <c r="BV296" s="432"/>
      <c r="BW296" s="439"/>
      <c r="BX296" s="432"/>
      <c r="BY296" s="432"/>
      <c r="BZ296" s="432"/>
      <c r="CA296" s="439"/>
      <c r="CB296" s="432"/>
      <c r="CC296" s="432"/>
      <c r="CD296" s="432"/>
      <c r="CE296" s="439"/>
      <c r="CF296" s="432"/>
      <c r="CG296" s="432"/>
      <c r="CH296" s="432"/>
      <c r="CI296" s="439"/>
      <c r="CJ296" s="432"/>
      <c r="CK296" s="432"/>
      <c r="CL296" s="432"/>
      <c r="CM296" s="439"/>
      <c r="CN296" s="432"/>
      <c r="CO296" s="432"/>
      <c r="CP296" s="432"/>
      <c r="CQ296" s="439"/>
      <c r="CR296" s="432"/>
      <c r="CS296" s="432"/>
      <c r="CT296" s="435"/>
      <c r="CU296" s="272"/>
      <c r="CV296" s="272"/>
      <c r="CW296" s="272"/>
      <c r="CX296" s="272"/>
      <c r="CY296" s="272"/>
      <c r="CZ296" s="272"/>
      <c r="DA296" s="272"/>
      <c r="DB296" s="272"/>
      <c r="DC296" s="272"/>
      <c r="DD296" s="272"/>
      <c r="DE296" s="272"/>
      <c r="DF296" s="272"/>
    </row>
    <row r="297" spans="1:110" s="273" customFormat="1" x14ac:dyDescent="0.2">
      <c r="A297" s="292"/>
      <c r="B297" s="271"/>
      <c r="D297" s="268"/>
      <c r="E297" s="268"/>
      <c r="F297" s="268"/>
      <c r="G297" s="422"/>
      <c r="H297" s="268"/>
      <c r="I297" s="491"/>
      <c r="J297" s="491"/>
      <c r="K297" s="268"/>
      <c r="L297" s="268"/>
      <c r="M297" s="268"/>
      <c r="N297" s="268"/>
      <c r="O297" s="268"/>
      <c r="P297" s="268"/>
      <c r="Q297" s="287"/>
      <c r="R297" s="292"/>
      <c r="AS297" s="259"/>
      <c r="BF297" s="260"/>
      <c r="BG297" s="260"/>
      <c r="BH297" s="261"/>
      <c r="BI297" s="261"/>
      <c r="BJ297" s="259"/>
      <c r="BK297" s="482"/>
      <c r="BL297" s="262"/>
      <c r="BM297" s="272"/>
      <c r="BN297" s="432"/>
      <c r="BO297" s="439"/>
      <c r="BP297" s="432"/>
      <c r="BQ297" s="432"/>
      <c r="BR297" s="432"/>
      <c r="BS297" s="439"/>
      <c r="BT297" s="432"/>
      <c r="BU297" s="432"/>
      <c r="BV297" s="432"/>
      <c r="BW297" s="439"/>
      <c r="BX297" s="432"/>
      <c r="BY297" s="432"/>
      <c r="BZ297" s="432"/>
      <c r="CA297" s="439"/>
      <c r="CB297" s="432"/>
      <c r="CC297" s="432"/>
      <c r="CD297" s="432"/>
      <c r="CE297" s="439"/>
      <c r="CF297" s="432"/>
      <c r="CG297" s="432"/>
      <c r="CH297" s="432"/>
      <c r="CI297" s="439"/>
      <c r="CJ297" s="432"/>
      <c r="CK297" s="432"/>
      <c r="CL297" s="432"/>
      <c r="CM297" s="439"/>
      <c r="CN297" s="432"/>
      <c r="CO297" s="432"/>
      <c r="CP297" s="432"/>
      <c r="CQ297" s="439"/>
      <c r="CR297" s="432"/>
      <c r="CS297" s="432"/>
      <c r="CT297" s="435"/>
      <c r="CU297" s="272"/>
      <c r="CV297" s="272"/>
      <c r="CW297" s="272"/>
      <c r="CX297" s="272"/>
      <c r="CY297" s="272"/>
      <c r="CZ297" s="272"/>
      <c r="DA297" s="272"/>
      <c r="DB297" s="272"/>
      <c r="DC297" s="272"/>
      <c r="DD297" s="272"/>
      <c r="DE297" s="272"/>
      <c r="DF297" s="272"/>
    </row>
    <row r="298" spans="1:110" s="273" customFormat="1" x14ac:dyDescent="0.2">
      <c r="A298" s="292"/>
      <c r="B298" s="271"/>
      <c r="D298" s="268"/>
      <c r="E298" s="268"/>
      <c r="F298" s="268"/>
      <c r="G298" s="422"/>
      <c r="H298" s="268"/>
      <c r="I298" s="491"/>
      <c r="J298" s="491"/>
      <c r="K298" s="268"/>
      <c r="L298" s="268"/>
      <c r="M298" s="268"/>
      <c r="N298" s="268"/>
      <c r="O298" s="268"/>
      <c r="P298" s="268"/>
      <c r="Q298" s="287"/>
      <c r="R298" s="292"/>
      <c r="AS298" s="259"/>
      <c r="BF298" s="260"/>
      <c r="BG298" s="260"/>
      <c r="BH298" s="261"/>
      <c r="BI298" s="261"/>
      <c r="BJ298" s="259"/>
      <c r="BK298" s="482"/>
      <c r="BL298" s="262"/>
      <c r="BM298" s="272"/>
      <c r="BN298" s="432"/>
      <c r="BO298" s="439"/>
      <c r="BP298" s="432"/>
      <c r="BQ298" s="432"/>
      <c r="BR298" s="432"/>
      <c r="BS298" s="439"/>
      <c r="BT298" s="432"/>
      <c r="BU298" s="432"/>
      <c r="BV298" s="432"/>
      <c r="BW298" s="439"/>
      <c r="BX298" s="432"/>
      <c r="BY298" s="432"/>
      <c r="BZ298" s="432"/>
      <c r="CA298" s="439"/>
      <c r="CB298" s="432"/>
      <c r="CC298" s="432"/>
      <c r="CD298" s="432"/>
      <c r="CE298" s="439"/>
      <c r="CF298" s="432"/>
      <c r="CG298" s="432"/>
      <c r="CH298" s="432"/>
      <c r="CI298" s="439"/>
      <c r="CJ298" s="432"/>
      <c r="CK298" s="432"/>
      <c r="CL298" s="432"/>
      <c r="CM298" s="439"/>
      <c r="CN298" s="432"/>
      <c r="CO298" s="432"/>
      <c r="CP298" s="432"/>
      <c r="CQ298" s="439"/>
      <c r="CR298" s="432"/>
      <c r="CS298" s="432"/>
      <c r="CT298" s="435"/>
      <c r="CU298" s="272"/>
      <c r="CV298" s="272"/>
      <c r="CW298" s="272"/>
      <c r="CX298" s="272"/>
      <c r="CY298" s="272"/>
      <c r="CZ298" s="272"/>
      <c r="DA298" s="272"/>
      <c r="DB298" s="272"/>
      <c r="DC298" s="272"/>
      <c r="DD298" s="272"/>
      <c r="DE298" s="272"/>
      <c r="DF298" s="272"/>
    </row>
    <row r="299" spans="1:110" s="273" customFormat="1" x14ac:dyDescent="0.2">
      <c r="A299" s="292"/>
      <c r="B299" s="271"/>
      <c r="D299" s="268"/>
      <c r="E299" s="268"/>
      <c r="F299" s="268"/>
      <c r="G299" s="422"/>
      <c r="H299" s="268"/>
      <c r="I299" s="491"/>
      <c r="J299" s="491"/>
      <c r="K299" s="268"/>
      <c r="L299" s="268"/>
      <c r="M299" s="268"/>
      <c r="N299" s="268"/>
      <c r="O299" s="268"/>
      <c r="P299" s="268"/>
      <c r="Q299" s="287"/>
      <c r="R299" s="292"/>
      <c r="AS299" s="259"/>
      <c r="BF299" s="260"/>
      <c r="BG299" s="260"/>
      <c r="BH299" s="261"/>
      <c r="BI299" s="261"/>
      <c r="BJ299" s="259"/>
      <c r="BK299" s="482"/>
      <c r="BL299" s="262"/>
      <c r="BM299" s="272"/>
      <c r="BN299" s="432"/>
      <c r="BO299" s="439"/>
      <c r="BP299" s="432"/>
      <c r="BQ299" s="432"/>
      <c r="BR299" s="432"/>
      <c r="BS299" s="439"/>
      <c r="BT299" s="432"/>
      <c r="BU299" s="432"/>
      <c r="BV299" s="432"/>
      <c r="BW299" s="439"/>
      <c r="BX299" s="432"/>
      <c r="BY299" s="432"/>
      <c r="BZ299" s="432"/>
      <c r="CA299" s="439"/>
      <c r="CB299" s="432"/>
      <c r="CC299" s="432"/>
      <c r="CD299" s="432"/>
      <c r="CE299" s="439"/>
      <c r="CF299" s="432"/>
      <c r="CG299" s="432"/>
      <c r="CH299" s="432"/>
      <c r="CI299" s="439"/>
      <c r="CJ299" s="432"/>
      <c r="CK299" s="432"/>
      <c r="CL299" s="432"/>
      <c r="CM299" s="439"/>
      <c r="CN299" s="432"/>
      <c r="CO299" s="432"/>
      <c r="CP299" s="432"/>
      <c r="CQ299" s="439"/>
      <c r="CR299" s="432"/>
      <c r="CS299" s="432"/>
      <c r="CT299" s="435"/>
      <c r="CU299" s="272"/>
      <c r="CV299" s="272"/>
      <c r="CW299" s="272"/>
      <c r="CX299" s="272"/>
      <c r="CY299" s="272"/>
      <c r="CZ299" s="272"/>
      <c r="DA299" s="272"/>
      <c r="DB299" s="272"/>
      <c r="DC299" s="272"/>
      <c r="DD299" s="272"/>
      <c r="DE299" s="272"/>
      <c r="DF299" s="272"/>
    </row>
    <row r="300" spans="1:110" s="273" customFormat="1" x14ac:dyDescent="0.2">
      <c r="A300" s="292"/>
      <c r="B300" s="271"/>
      <c r="D300" s="268"/>
      <c r="E300" s="268"/>
      <c r="F300" s="268"/>
      <c r="G300" s="422"/>
      <c r="H300" s="268"/>
      <c r="I300" s="491"/>
      <c r="J300" s="491"/>
      <c r="K300" s="268"/>
      <c r="L300" s="268"/>
      <c r="M300" s="268"/>
      <c r="N300" s="268"/>
      <c r="O300" s="268"/>
      <c r="P300" s="268"/>
      <c r="Q300" s="287"/>
      <c r="R300" s="292"/>
      <c r="AS300" s="259"/>
      <c r="BF300" s="260"/>
      <c r="BG300" s="260"/>
      <c r="BH300" s="261"/>
      <c r="BI300" s="261"/>
      <c r="BJ300" s="259"/>
      <c r="BK300" s="482"/>
      <c r="BL300" s="262"/>
      <c r="BM300" s="272"/>
      <c r="BN300" s="432"/>
      <c r="BO300" s="439"/>
      <c r="BP300" s="432"/>
      <c r="BQ300" s="432"/>
      <c r="BR300" s="432"/>
      <c r="BS300" s="439"/>
      <c r="BT300" s="432"/>
      <c r="BU300" s="432"/>
      <c r="BV300" s="432"/>
      <c r="BW300" s="439"/>
      <c r="BX300" s="432"/>
      <c r="BY300" s="432"/>
      <c r="BZ300" s="432"/>
      <c r="CA300" s="439"/>
      <c r="CB300" s="432"/>
      <c r="CC300" s="432"/>
      <c r="CD300" s="432"/>
      <c r="CE300" s="439"/>
      <c r="CF300" s="432"/>
      <c r="CG300" s="432"/>
      <c r="CH300" s="432"/>
      <c r="CI300" s="439"/>
      <c r="CJ300" s="432"/>
      <c r="CK300" s="432"/>
      <c r="CL300" s="432"/>
      <c r="CM300" s="439"/>
      <c r="CN300" s="432"/>
      <c r="CO300" s="432"/>
      <c r="CP300" s="432"/>
      <c r="CQ300" s="439"/>
      <c r="CR300" s="432"/>
      <c r="CS300" s="432"/>
      <c r="CT300" s="435"/>
      <c r="CU300" s="272"/>
      <c r="CV300" s="272"/>
      <c r="CW300" s="272"/>
      <c r="CX300" s="272"/>
      <c r="CY300" s="272"/>
      <c r="CZ300" s="272"/>
      <c r="DA300" s="272"/>
      <c r="DB300" s="272"/>
      <c r="DC300" s="272"/>
      <c r="DD300" s="272"/>
      <c r="DE300" s="272"/>
      <c r="DF300" s="272"/>
    </row>
    <row r="301" spans="1:110" s="273" customFormat="1" x14ac:dyDescent="0.2">
      <c r="A301" s="292"/>
      <c r="B301" s="271"/>
      <c r="D301" s="268"/>
      <c r="E301" s="268"/>
      <c r="F301" s="268"/>
      <c r="G301" s="422"/>
      <c r="H301" s="268"/>
      <c r="I301" s="491"/>
      <c r="J301" s="491"/>
      <c r="K301" s="268"/>
      <c r="L301" s="268"/>
      <c r="M301" s="268"/>
      <c r="N301" s="268"/>
      <c r="O301" s="268"/>
      <c r="P301" s="268"/>
      <c r="Q301" s="287"/>
      <c r="R301" s="292"/>
      <c r="AS301" s="259"/>
      <c r="BF301" s="260"/>
      <c r="BG301" s="260"/>
      <c r="BH301" s="261"/>
      <c r="BI301" s="261"/>
      <c r="BJ301" s="259"/>
      <c r="BK301" s="482"/>
      <c r="BL301" s="262"/>
      <c r="BM301" s="272"/>
      <c r="BN301" s="432"/>
      <c r="BO301" s="439"/>
      <c r="BP301" s="432"/>
      <c r="BQ301" s="432"/>
      <c r="BR301" s="432"/>
      <c r="BS301" s="439"/>
      <c r="BT301" s="432"/>
      <c r="BU301" s="432"/>
      <c r="BV301" s="432"/>
      <c r="BW301" s="439"/>
      <c r="BX301" s="432"/>
      <c r="BY301" s="432"/>
      <c r="BZ301" s="432"/>
      <c r="CA301" s="439"/>
      <c r="CB301" s="432"/>
      <c r="CC301" s="432"/>
      <c r="CD301" s="432"/>
      <c r="CE301" s="439"/>
      <c r="CF301" s="432"/>
      <c r="CG301" s="432"/>
      <c r="CH301" s="432"/>
      <c r="CI301" s="439"/>
      <c r="CJ301" s="432"/>
      <c r="CK301" s="432"/>
      <c r="CL301" s="432"/>
      <c r="CM301" s="439"/>
      <c r="CN301" s="432"/>
      <c r="CO301" s="432"/>
      <c r="CP301" s="432"/>
      <c r="CQ301" s="439"/>
      <c r="CR301" s="432"/>
      <c r="CS301" s="432"/>
      <c r="CT301" s="435"/>
      <c r="CU301" s="272"/>
      <c r="CV301" s="272"/>
      <c r="CW301" s="272"/>
      <c r="CX301" s="272"/>
      <c r="CY301" s="272"/>
      <c r="CZ301" s="272"/>
      <c r="DA301" s="272"/>
      <c r="DB301" s="272"/>
      <c r="DC301" s="272"/>
      <c r="DD301" s="272"/>
      <c r="DE301" s="272"/>
      <c r="DF301" s="272"/>
    </row>
    <row r="302" spans="1:110" s="273" customFormat="1" x14ac:dyDescent="0.2">
      <c r="A302" s="292"/>
      <c r="B302" s="271"/>
      <c r="D302" s="268"/>
      <c r="E302" s="268"/>
      <c r="F302" s="268"/>
      <c r="G302" s="422"/>
      <c r="H302" s="268"/>
      <c r="I302" s="491"/>
      <c r="J302" s="491"/>
      <c r="K302" s="268"/>
      <c r="L302" s="268"/>
      <c r="M302" s="268"/>
      <c r="N302" s="268"/>
      <c r="O302" s="268"/>
      <c r="P302" s="268"/>
      <c r="Q302" s="287"/>
      <c r="R302" s="292"/>
      <c r="AS302" s="259"/>
      <c r="BF302" s="260"/>
      <c r="BG302" s="260"/>
      <c r="BH302" s="261"/>
      <c r="BI302" s="261"/>
      <c r="BJ302" s="259"/>
      <c r="BK302" s="482"/>
      <c r="BL302" s="262"/>
      <c r="BM302" s="272"/>
      <c r="BN302" s="432"/>
      <c r="BO302" s="439"/>
      <c r="BP302" s="432"/>
      <c r="BQ302" s="432"/>
      <c r="BR302" s="432"/>
      <c r="BS302" s="439"/>
      <c r="BT302" s="432"/>
      <c r="BU302" s="432"/>
      <c r="BV302" s="432"/>
      <c r="BW302" s="439"/>
      <c r="BX302" s="432"/>
      <c r="BY302" s="432"/>
      <c r="BZ302" s="432"/>
      <c r="CA302" s="439"/>
      <c r="CB302" s="432"/>
      <c r="CC302" s="432"/>
      <c r="CD302" s="432"/>
      <c r="CE302" s="439"/>
      <c r="CF302" s="432"/>
      <c r="CG302" s="432"/>
      <c r="CH302" s="432"/>
      <c r="CI302" s="439"/>
      <c r="CJ302" s="432"/>
      <c r="CK302" s="432"/>
      <c r="CL302" s="432"/>
      <c r="CM302" s="439"/>
      <c r="CN302" s="432"/>
      <c r="CO302" s="432"/>
      <c r="CP302" s="432"/>
      <c r="CQ302" s="439"/>
      <c r="CR302" s="432"/>
      <c r="CS302" s="432"/>
      <c r="CT302" s="435"/>
      <c r="CU302" s="272"/>
      <c r="CV302" s="272"/>
      <c r="CW302" s="272"/>
      <c r="CX302" s="272"/>
      <c r="CY302" s="272"/>
      <c r="CZ302" s="272"/>
      <c r="DA302" s="272"/>
      <c r="DB302" s="272"/>
      <c r="DC302" s="272"/>
      <c r="DD302" s="272"/>
      <c r="DE302" s="272"/>
      <c r="DF302" s="272"/>
    </row>
    <row r="303" spans="1:110" s="273" customFormat="1" x14ac:dyDescent="0.2">
      <c r="A303" s="292"/>
      <c r="B303" s="271"/>
      <c r="D303" s="268"/>
      <c r="E303" s="268"/>
      <c r="F303" s="268"/>
      <c r="G303" s="422"/>
      <c r="H303" s="268"/>
      <c r="I303" s="491"/>
      <c r="J303" s="491"/>
      <c r="K303" s="268"/>
      <c r="L303" s="268"/>
      <c r="M303" s="268"/>
      <c r="N303" s="268"/>
      <c r="O303" s="268"/>
      <c r="P303" s="268"/>
      <c r="Q303" s="287"/>
      <c r="R303" s="292"/>
      <c r="AS303" s="259"/>
      <c r="BF303" s="260"/>
      <c r="BG303" s="260"/>
      <c r="BH303" s="261"/>
      <c r="BI303" s="261"/>
      <c r="BJ303" s="259"/>
      <c r="BK303" s="482"/>
      <c r="BL303" s="262"/>
      <c r="BM303" s="272"/>
      <c r="BN303" s="432"/>
      <c r="BO303" s="439"/>
      <c r="BP303" s="432"/>
      <c r="BQ303" s="432"/>
      <c r="BR303" s="432"/>
      <c r="BS303" s="439"/>
      <c r="BT303" s="432"/>
      <c r="BU303" s="432"/>
      <c r="BV303" s="432"/>
      <c r="BW303" s="439"/>
      <c r="BX303" s="432"/>
      <c r="BY303" s="432"/>
      <c r="BZ303" s="432"/>
      <c r="CA303" s="439"/>
      <c r="CB303" s="432"/>
      <c r="CC303" s="432"/>
      <c r="CD303" s="432"/>
      <c r="CE303" s="439"/>
      <c r="CF303" s="432"/>
      <c r="CG303" s="432"/>
      <c r="CH303" s="432"/>
      <c r="CI303" s="439"/>
      <c r="CJ303" s="432"/>
      <c r="CK303" s="432"/>
      <c r="CL303" s="432"/>
      <c r="CM303" s="439"/>
      <c r="CN303" s="432"/>
      <c r="CO303" s="432"/>
      <c r="CP303" s="432"/>
      <c r="CQ303" s="439"/>
      <c r="CR303" s="432"/>
      <c r="CS303" s="432"/>
      <c r="CT303" s="435"/>
      <c r="CU303" s="272"/>
      <c r="CV303" s="272"/>
      <c r="CW303" s="272"/>
      <c r="CX303" s="272"/>
      <c r="CY303" s="272"/>
      <c r="CZ303" s="272"/>
      <c r="DA303" s="272"/>
      <c r="DB303" s="272"/>
      <c r="DC303" s="272"/>
      <c r="DD303" s="272"/>
      <c r="DE303" s="272"/>
      <c r="DF303" s="272"/>
    </row>
    <row r="304" spans="1:110" s="273" customFormat="1" x14ac:dyDescent="0.2">
      <c r="A304" s="292"/>
      <c r="B304" s="271"/>
      <c r="D304" s="268"/>
      <c r="E304" s="268"/>
      <c r="F304" s="268"/>
      <c r="G304" s="422"/>
      <c r="H304" s="268"/>
      <c r="I304" s="491"/>
      <c r="J304" s="491"/>
      <c r="K304" s="268"/>
      <c r="L304" s="268"/>
      <c r="M304" s="268"/>
      <c r="N304" s="268"/>
      <c r="O304" s="268"/>
      <c r="P304" s="268"/>
      <c r="Q304" s="287"/>
      <c r="R304" s="292"/>
      <c r="AS304" s="259"/>
      <c r="BF304" s="260"/>
      <c r="BG304" s="260"/>
      <c r="BH304" s="261"/>
      <c r="BI304" s="261"/>
      <c r="BJ304" s="259"/>
      <c r="BK304" s="482"/>
      <c r="BL304" s="262"/>
      <c r="BM304" s="272"/>
      <c r="BN304" s="432"/>
      <c r="BO304" s="439"/>
      <c r="BP304" s="432"/>
      <c r="BQ304" s="432"/>
      <c r="BR304" s="432"/>
      <c r="BS304" s="439"/>
      <c r="BT304" s="432"/>
      <c r="BU304" s="432"/>
      <c r="BV304" s="432"/>
      <c r="BW304" s="439"/>
      <c r="BX304" s="432"/>
      <c r="BY304" s="432"/>
      <c r="BZ304" s="432"/>
      <c r="CA304" s="439"/>
      <c r="CB304" s="432"/>
      <c r="CC304" s="432"/>
      <c r="CD304" s="432"/>
      <c r="CE304" s="439"/>
      <c r="CF304" s="432"/>
      <c r="CG304" s="432"/>
      <c r="CH304" s="432"/>
      <c r="CI304" s="439"/>
      <c r="CJ304" s="432"/>
      <c r="CK304" s="432"/>
      <c r="CL304" s="432"/>
      <c r="CM304" s="439"/>
      <c r="CN304" s="432"/>
      <c r="CO304" s="432"/>
      <c r="CP304" s="432"/>
      <c r="CQ304" s="439"/>
      <c r="CR304" s="432"/>
      <c r="CS304" s="432"/>
      <c r="CT304" s="435"/>
      <c r="CU304" s="272"/>
      <c r="CV304" s="272"/>
      <c r="CW304" s="272"/>
      <c r="CX304" s="272"/>
      <c r="CY304" s="272"/>
      <c r="CZ304" s="272"/>
      <c r="DA304" s="272"/>
      <c r="DB304" s="272"/>
      <c r="DC304" s="272"/>
      <c r="DD304" s="272"/>
      <c r="DE304" s="272"/>
      <c r="DF304" s="272"/>
    </row>
    <row r="305" spans="1:110" s="273" customFormat="1" x14ac:dyDescent="0.2">
      <c r="A305" s="292"/>
      <c r="B305" s="271"/>
      <c r="D305" s="268"/>
      <c r="E305" s="268"/>
      <c r="F305" s="268"/>
      <c r="G305" s="422"/>
      <c r="H305" s="268"/>
      <c r="I305" s="491"/>
      <c r="J305" s="491"/>
      <c r="K305" s="268"/>
      <c r="L305" s="268"/>
      <c r="M305" s="268"/>
      <c r="N305" s="268"/>
      <c r="O305" s="268"/>
      <c r="P305" s="268"/>
      <c r="Q305" s="287"/>
      <c r="R305" s="292"/>
      <c r="AS305" s="259"/>
      <c r="BF305" s="260"/>
      <c r="BG305" s="260"/>
      <c r="BH305" s="261"/>
      <c r="BI305" s="261"/>
      <c r="BJ305" s="259"/>
      <c r="BK305" s="482"/>
      <c r="BL305" s="262"/>
      <c r="BM305" s="272"/>
      <c r="BN305" s="432"/>
      <c r="BO305" s="439"/>
      <c r="BP305" s="432"/>
      <c r="BQ305" s="432"/>
      <c r="BR305" s="432"/>
      <c r="BS305" s="439"/>
      <c r="BT305" s="432"/>
      <c r="BU305" s="432"/>
      <c r="BV305" s="432"/>
      <c r="BW305" s="439"/>
      <c r="BX305" s="432"/>
      <c r="BY305" s="432"/>
      <c r="BZ305" s="432"/>
      <c r="CA305" s="439"/>
      <c r="CB305" s="432"/>
      <c r="CC305" s="432"/>
      <c r="CD305" s="432"/>
      <c r="CE305" s="439"/>
      <c r="CF305" s="432"/>
      <c r="CG305" s="432"/>
      <c r="CH305" s="432"/>
      <c r="CI305" s="439"/>
      <c r="CJ305" s="432"/>
      <c r="CK305" s="432"/>
      <c r="CL305" s="432"/>
      <c r="CM305" s="439"/>
      <c r="CN305" s="432"/>
      <c r="CO305" s="432"/>
      <c r="CP305" s="432"/>
      <c r="CQ305" s="439"/>
      <c r="CR305" s="432"/>
      <c r="CS305" s="432"/>
      <c r="CT305" s="435"/>
      <c r="CU305" s="272"/>
      <c r="CV305" s="272"/>
      <c r="CW305" s="272"/>
      <c r="CX305" s="272"/>
      <c r="CY305" s="272"/>
      <c r="CZ305" s="272"/>
      <c r="DA305" s="272"/>
      <c r="DB305" s="272"/>
      <c r="DC305" s="272"/>
      <c r="DD305" s="272"/>
      <c r="DE305" s="272"/>
      <c r="DF305" s="272"/>
    </row>
    <row r="306" spans="1:110" s="273" customFormat="1" x14ac:dyDescent="0.2">
      <c r="A306" s="292"/>
      <c r="B306" s="271"/>
      <c r="D306" s="268"/>
      <c r="E306" s="268"/>
      <c r="F306" s="268"/>
      <c r="G306" s="422"/>
      <c r="H306" s="268"/>
      <c r="I306" s="491"/>
      <c r="J306" s="491"/>
      <c r="K306" s="268"/>
      <c r="L306" s="268"/>
      <c r="M306" s="268"/>
      <c r="N306" s="268"/>
      <c r="O306" s="268"/>
      <c r="P306" s="268"/>
      <c r="Q306" s="287"/>
      <c r="R306" s="292"/>
      <c r="AS306" s="259"/>
      <c r="BF306" s="260"/>
      <c r="BG306" s="260"/>
      <c r="BH306" s="261"/>
      <c r="BI306" s="261"/>
      <c r="BJ306" s="259"/>
      <c r="BK306" s="482"/>
      <c r="BL306" s="262"/>
      <c r="BM306" s="272"/>
      <c r="BN306" s="432"/>
      <c r="BO306" s="439"/>
      <c r="BP306" s="432"/>
      <c r="BQ306" s="432"/>
      <c r="BR306" s="432"/>
      <c r="BS306" s="439"/>
      <c r="BT306" s="432"/>
      <c r="BU306" s="432"/>
      <c r="BV306" s="432"/>
      <c r="BW306" s="439"/>
      <c r="BX306" s="432"/>
      <c r="BY306" s="432"/>
      <c r="BZ306" s="432"/>
      <c r="CA306" s="439"/>
      <c r="CB306" s="432"/>
      <c r="CC306" s="432"/>
      <c r="CD306" s="432"/>
      <c r="CE306" s="439"/>
      <c r="CF306" s="432"/>
      <c r="CG306" s="432"/>
      <c r="CH306" s="432"/>
      <c r="CI306" s="439"/>
      <c r="CJ306" s="432"/>
      <c r="CK306" s="432"/>
      <c r="CL306" s="432"/>
      <c r="CM306" s="439"/>
      <c r="CN306" s="432"/>
      <c r="CO306" s="432"/>
      <c r="CP306" s="432"/>
      <c r="CQ306" s="439"/>
      <c r="CR306" s="432"/>
      <c r="CS306" s="432"/>
      <c r="CT306" s="435"/>
      <c r="CU306" s="272"/>
      <c r="CV306" s="272"/>
      <c r="CW306" s="272"/>
      <c r="CX306" s="272"/>
      <c r="CY306" s="272"/>
      <c r="CZ306" s="272"/>
      <c r="DA306" s="272"/>
      <c r="DB306" s="272"/>
      <c r="DC306" s="272"/>
      <c r="DD306" s="272"/>
      <c r="DE306" s="272"/>
      <c r="DF306" s="272"/>
    </row>
    <row r="307" spans="1:110" s="273" customFormat="1" x14ac:dyDescent="0.2">
      <c r="A307" s="292"/>
      <c r="B307" s="271"/>
      <c r="D307" s="268"/>
      <c r="E307" s="268"/>
      <c r="F307" s="268"/>
      <c r="G307" s="422"/>
      <c r="H307" s="268"/>
      <c r="I307" s="491"/>
      <c r="J307" s="491"/>
      <c r="K307" s="268"/>
      <c r="L307" s="268"/>
      <c r="M307" s="268"/>
      <c r="N307" s="268"/>
      <c r="O307" s="268"/>
      <c r="P307" s="268"/>
      <c r="Q307" s="287"/>
      <c r="R307" s="292"/>
      <c r="AS307" s="259"/>
      <c r="BF307" s="260"/>
      <c r="BG307" s="260"/>
      <c r="BH307" s="261"/>
      <c r="BI307" s="261"/>
      <c r="BJ307" s="259"/>
      <c r="BK307" s="482"/>
      <c r="BL307" s="262"/>
      <c r="BM307" s="272"/>
      <c r="BN307" s="432"/>
      <c r="BO307" s="439"/>
      <c r="BP307" s="432"/>
      <c r="BQ307" s="432"/>
      <c r="BR307" s="432"/>
      <c r="BS307" s="439"/>
      <c r="BT307" s="432"/>
      <c r="BU307" s="432"/>
      <c r="BV307" s="432"/>
      <c r="BW307" s="439"/>
      <c r="BX307" s="432"/>
      <c r="BY307" s="432"/>
      <c r="BZ307" s="432"/>
      <c r="CA307" s="439"/>
      <c r="CB307" s="432"/>
      <c r="CC307" s="432"/>
      <c r="CD307" s="432"/>
      <c r="CE307" s="439"/>
      <c r="CF307" s="432"/>
      <c r="CG307" s="432"/>
      <c r="CH307" s="432"/>
      <c r="CI307" s="439"/>
      <c r="CJ307" s="432"/>
      <c r="CK307" s="432"/>
      <c r="CL307" s="432"/>
      <c r="CM307" s="439"/>
      <c r="CN307" s="432"/>
      <c r="CO307" s="432"/>
      <c r="CP307" s="432"/>
      <c r="CQ307" s="439"/>
      <c r="CR307" s="432"/>
      <c r="CS307" s="432"/>
      <c r="CT307" s="435"/>
      <c r="CU307" s="272"/>
      <c r="CV307" s="272"/>
      <c r="CW307" s="272"/>
      <c r="CX307" s="272"/>
      <c r="CY307" s="272"/>
      <c r="CZ307" s="272"/>
      <c r="DA307" s="272"/>
      <c r="DB307" s="272"/>
      <c r="DC307" s="272"/>
      <c r="DD307" s="272"/>
      <c r="DE307" s="272"/>
      <c r="DF307" s="272"/>
    </row>
    <row r="308" spans="1:110" s="273" customFormat="1" x14ac:dyDescent="0.2">
      <c r="A308" s="292"/>
      <c r="B308" s="271"/>
      <c r="D308" s="268"/>
      <c r="E308" s="268"/>
      <c r="F308" s="268"/>
      <c r="G308" s="422"/>
      <c r="H308" s="268"/>
      <c r="I308" s="491"/>
      <c r="J308" s="491"/>
      <c r="K308" s="268"/>
      <c r="L308" s="268"/>
      <c r="M308" s="268"/>
      <c r="N308" s="268"/>
      <c r="O308" s="268"/>
      <c r="P308" s="268"/>
      <c r="Q308" s="287"/>
      <c r="R308" s="292"/>
      <c r="AS308" s="259"/>
      <c r="BF308" s="260"/>
      <c r="BG308" s="260"/>
      <c r="BH308" s="261"/>
      <c r="BI308" s="261"/>
      <c r="BJ308" s="259"/>
      <c r="BK308" s="482"/>
      <c r="BL308" s="262"/>
      <c r="BM308" s="272"/>
      <c r="BN308" s="432"/>
      <c r="BO308" s="439"/>
      <c r="BP308" s="432"/>
      <c r="BQ308" s="432"/>
      <c r="BR308" s="432"/>
      <c r="BS308" s="439"/>
      <c r="BT308" s="432"/>
      <c r="BU308" s="432"/>
      <c r="BV308" s="432"/>
      <c r="BW308" s="439"/>
      <c r="BX308" s="432"/>
      <c r="BY308" s="432"/>
      <c r="BZ308" s="432"/>
      <c r="CA308" s="439"/>
      <c r="CB308" s="432"/>
      <c r="CC308" s="432"/>
      <c r="CD308" s="432"/>
      <c r="CE308" s="439"/>
      <c r="CF308" s="432"/>
      <c r="CG308" s="432"/>
      <c r="CH308" s="432"/>
      <c r="CI308" s="439"/>
      <c r="CJ308" s="432"/>
      <c r="CK308" s="432"/>
      <c r="CL308" s="432"/>
      <c r="CM308" s="439"/>
      <c r="CN308" s="432"/>
      <c r="CO308" s="432"/>
      <c r="CP308" s="432"/>
      <c r="CQ308" s="439"/>
      <c r="CR308" s="432"/>
      <c r="CS308" s="432"/>
      <c r="CT308" s="435"/>
      <c r="CU308" s="272"/>
      <c r="CV308" s="272"/>
      <c r="CW308" s="272"/>
      <c r="CX308" s="272"/>
      <c r="CY308" s="272"/>
      <c r="CZ308" s="272"/>
      <c r="DA308" s="272"/>
      <c r="DB308" s="272"/>
      <c r="DC308" s="272"/>
      <c r="DD308" s="272"/>
      <c r="DE308" s="272"/>
      <c r="DF308" s="272"/>
    </row>
    <row r="309" spans="1:110" s="273" customFormat="1" x14ac:dyDescent="0.2">
      <c r="A309" s="292"/>
      <c r="B309" s="271"/>
      <c r="D309" s="268"/>
      <c r="E309" s="268"/>
      <c r="F309" s="268"/>
      <c r="G309" s="422"/>
      <c r="H309" s="268"/>
      <c r="I309" s="491"/>
      <c r="J309" s="491"/>
      <c r="K309" s="268"/>
      <c r="L309" s="268"/>
      <c r="M309" s="268"/>
      <c r="N309" s="268"/>
      <c r="O309" s="268"/>
      <c r="P309" s="268"/>
      <c r="Q309" s="287"/>
      <c r="R309" s="292"/>
      <c r="AS309" s="259"/>
      <c r="BF309" s="260"/>
      <c r="BG309" s="260"/>
      <c r="BH309" s="261"/>
      <c r="BI309" s="261"/>
      <c r="BJ309" s="259"/>
      <c r="BK309" s="482"/>
      <c r="BL309" s="262"/>
      <c r="BM309" s="272"/>
      <c r="BN309" s="432"/>
      <c r="BO309" s="439"/>
      <c r="BP309" s="432"/>
      <c r="BQ309" s="432"/>
      <c r="BR309" s="432"/>
      <c r="BS309" s="439"/>
      <c r="BT309" s="432"/>
      <c r="BU309" s="432"/>
      <c r="BV309" s="432"/>
      <c r="BW309" s="439"/>
      <c r="BX309" s="432"/>
      <c r="BY309" s="432"/>
      <c r="BZ309" s="432"/>
      <c r="CA309" s="439"/>
      <c r="CB309" s="432"/>
      <c r="CC309" s="432"/>
      <c r="CD309" s="432"/>
      <c r="CE309" s="439"/>
      <c r="CF309" s="432"/>
      <c r="CG309" s="432"/>
      <c r="CH309" s="432"/>
      <c r="CI309" s="439"/>
      <c r="CJ309" s="432"/>
      <c r="CK309" s="432"/>
      <c r="CL309" s="432"/>
      <c r="CM309" s="439"/>
      <c r="CN309" s="432"/>
      <c r="CO309" s="432"/>
      <c r="CP309" s="432"/>
      <c r="CQ309" s="439"/>
      <c r="CR309" s="432"/>
      <c r="CS309" s="432"/>
      <c r="CT309" s="435"/>
      <c r="CU309" s="272"/>
      <c r="CV309" s="272"/>
      <c r="CW309" s="272"/>
      <c r="CX309" s="272"/>
      <c r="CY309" s="272"/>
      <c r="CZ309" s="272"/>
      <c r="DA309" s="272"/>
      <c r="DB309" s="272"/>
      <c r="DC309" s="272"/>
      <c r="DD309" s="272"/>
      <c r="DE309" s="272"/>
      <c r="DF309" s="272"/>
    </row>
    <row r="310" spans="1:110" s="273" customFormat="1" x14ac:dyDescent="0.2">
      <c r="A310" s="292"/>
      <c r="B310" s="271"/>
      <c r="D310" s="268"/>
      <c r="E310" s="268"/>
      <c r="F310" s="268"/>
      <c r="G310" s="422"/>
      <c r="H310" s="268"/>
      <c r="I310" s="491"/>
      <c r="J310" s="491"/>
      <c r="K310" s="268"/>
      <c r="L310" s="268"/>
      <c r="M310" s="268"/>
      <c r="N310" s="268"/>
      <c r="O310" s="268"/>
      <c r="P310" s="268"/>
      <c r="Q310" s="287"/>
      <c r="R310" s="292"/>
      <c r="AS310" s="259"/>
      <c r="BF310" s="260"/>
      <c r="BG310" s="260"/>
      <c r="BH310" s="261"/>
      <c r="BI310" s="261"/>
      <c r="BJ310" s="259"/>
      <c r="BK310" s="482"/>
      <c r="BL310" s="262"/>
      <c r="BM310" s="272"/>
      <c r="BN310" s="432"/>
      <c r="BO310" s="439"/>
      <c r="BP310" s="432"/>
      <c r="BQ310" s="432"/>
      <c r="BR310" s="432"/>
      <c r="BS310" s="439"/>
      <c r="BT310" s="432"/>
      <c r="BU310" s="432"/>
      <c r="BV310" s="432"/>
      <c r="BW310" s="439"/>
      <c r="BX310" s="432"/>
      <c r="BY310" s="432"/>
      <c r="BZ310" s="432"/>
      <c r="CA310" s="439"/>
      <c r="CB310" s="432"/>
      <c r="CC310" s="432"/>
      <c r="CD310" s="432"/>
      <c r="CE310" s="439"/>
      <c r="CF310" s="432"/>
      <c r="CG310" s="432"/>
      <c r="CH310" s="432"/>
      <c r="CI310" s="439"/>
      <c r="CJ310" s="432"/>
      <c r="CK310" s="432"/>
      <c r="CL310" s="432"/>
      <c r="CM310" s="439"/>
      <c r="CN310" s="432"/>
      <c r="CO310" s="432"/>
      <c r="CP310" s="432"/>
      <c r="CQ310" s="439"/>
      <c r="CR310" s="432"/>
      <c r="CS310" s="432"/>
      <c r="CT310" s="435"/>
      <c r="CU310" s="272"/>
      <c r="CV310" s="272"/>
      <c r="CW310" s="272"/>
      <c r="CX310" s="272"/>
      <c r="CY310" s="272"/>
      <c r="CZ310" s="272"/>
      <c r="DA310" s="272"/>
      <c r="DB310" s="272"/>
      <c r="DC310" s="272"/>
      <c r="DD310" s="272"/>
      <c r="DE310" s="272"/>
      <c r="DF310" s="272"/>
    </row>
    <row r="311" spans="1:110" s="273" customFormat="1" x14ac:dyDescent="0.2">
      <c r="A311" s="292"/>
      <c r="B311" s="271"/>
      <c r="D311" s="268"/>
      <c r="E311" s="268"/>
      <c r="F311" s="268"/>
      <c r="G311" s="422"/>
      <c r="H311" s="268"/>
      <c r="I311" s="491"/>
      <c r="J311" s="491"/>
      <c r="K311" s="268"/>
      <c r="L311" s="268"/>
      <c r="M311" s="268"/>
      <c r="N311" s="268"/>
      <c r="O311" s="268"/>
      <c r="P311" s="268"/>
      <c r="Q311" s="287"/>
      <c r="R311" s="292"/>
      <c r="AS311" s="259"/>
      <c r="BF311" s="260"/>
      <c r="BG311" s="260"/>
      <c r="BH311" s="261"/>
      <c r="BI311" s="261"/>
      <c r="BJ311" s="259"/>
      <c r="BK311" s="482"/>
      <c r="BL311" s="262"/>
      <c r="BM311" s="272"/>
      <c r="BN311" s="432"/>
      <c r="BO311" s="439"/>
      <c r="BP311" s="432"/>
      <c r="BQ311" s="432"/>
      <c r="BR311" s="432"/>
      <c r="BS311" s="439"/>
      <c r="BT311" s="432"/>
      <c r="BU311" s="432"/>
      <c r="BV311" s="432"/>
      <c r="BW311" s="439"/>
      <c r="BX311" s="432"/>
      <c r="BY311" s="432"/>
      <c r="BZ311" s="432"/>
      <c r="CA311" s="439"/>
      <c r="CB311" s="432"/>
      <c r="CC311" s="432"/>
      <c r="CD311" s="432"/>
      <c r="CE311" s="439"/>
      <c r="CF311" s="432"/>
      <c r="CG311" s="432"/>
      <c r="CH311" s="432"/>
      <c r="CI311" s="439"/>
      <c r="CJ311" s="432"/>
      <c r="CK311" s="432"/>
      <c r="CL311" s="432"/>
      <c r="CM311" s="439"/>
      <c r="CN311" s="432"/>
      <c r="CO311" s="432"/>
      <c r="CP311" s="432"/>
      <c r="CQ311" s="439"/>
      <c r="CR311" s="432"/>
      <c r="CS311" s="432"/>
      <c r="CT311" s="435"/>
      <c r="CU311" s="272"/>
      <c r="CV311" s="272"/>
      <c r="CW311" s="272"/>
      <c r="CX311" s="272"/>
      <c r="CY311" s="272"/>
      <c r="CZ311" s="272"/>
      <c r="DA311" s="272"/>
      <c r="DB311" s="272"/>
      <c r="DC311" s="272"/>
      <c r="DD311" s="272"/>
      <c r="DE311" s="272"/>
      <c r="DF311" s="272"/>
    </row>
    <row r="312" spans="1:110" s="273" customFormat="1" x14ac:dyDescent="0.2">
      <c r="A312" s="292"/>
      <c r="B312" s="271"/>
      <c r="D312" s="268"/>
      <c r="E312" s="268"/>
      <c r="F312" s="268"/>
      <c r="G312" s="422"/>
      <c r="H312" s="268"/>
      <c r="I312" s="491"/>
      <c r="J312" s="491"/>
      <c r="K312" s="268"/>
      <c r="L312" s="268"/>
      <c r="M312" s="268"/>
      <c r="N312" s="268"/>
      <c r="O312" s="268"/>
      <c r="P312" s="268"/>
      <c r="Q312" s="287"/>
      <c r="R312" s="292"/>
      <c r="AS312" s="259"/>
      <c r="BF312" s="260"/>
      <c r="BG312" s="260"/>
      <c r="BH312" s="261"/>
      <c r="BI312" s="261"/>
      <c r="BJ312" s="259"/>
      <c r="BK312" s="482"/>
      <c r="BL312" s="262"/>
      <c r="BM312" s="272"/>
      <c r="BN312" s="432"/>
      <c r="BO312" s="439"/>
      <c r="BP312" s="432"/>
      <c r="BQ312" s="432"/>
      <c r="BR312" s="432"/>
      <c r="BS312" s="439"/>
      <c r="BT312" s="432"/>
      <c r="BU312" s="432"/>
      <c r="BV312" s="432"/>
      <c r="BW312" s="439"/>
      <c r="BX312" s="432"/>
      <c r="BY312" s="432"/>
      <c r="BZ312" s="432"/>
      <c r="CA312" s="439"/>
      <c r="CB312" s="432"/>
      <c r="CC312" s="432"/>
      <c r="CD312" s="432"/>
      <c r="CE312" s="439"/>
      <c r="CF312" s="432"/>
      <c r="CG312" s="432"/>
      <c r="CH312" s="432"/>
      <c r="CI312" s="439"/>
      <c r="CJ312" s="432"/>
      <c r="CK312" s="432"/>
      <c r="CL312" s="432"/>
      <c r="CM312" s="439"/>
      <c r="CN312" s="432"/>
      <c r="CO312" s="432"/>
      <c r="CP312" s="432"/>
      <c r="CQ312" s="439"/>
      <c r="CR312" s="432"/>
      <c r="CS312" s="432"/>
      <c r="CT312" s="435"/>
      <c r="CU312" s="272"/>
      <c r="CV312" s="272"/>
      <c r="CW312" s="272"/>
      <c r="CX312" s="272"/>
      <c r="CY312" s="272"/>
      <c r="CZ312" s="272"/>
      <c r="DA312" s="272"/>
      <c r="DB312" s="272"/>
      <c r="DC312" s="272"/>
      <c r="DD312" s="272"/>
      <c r="DE312" s="272"/>
      <c r="DF312" s="272"/>
    </row>
    <row r="313" spans="1:110" s="273" customFormat="1" x14ac:dyDescent="0.2">
      <c r="A313" s="292"/>
      <c r="B313" s="271"/>
      <c r="D313" s="268"/>
      <c r="E313" s="268"/>
      <c r="F313" s="268"/>
      <c r="G313" s="422"/>
      <c r="H313" s="268"/>
      <c r="I313" s="491"/>
      <c r="J313" s="491"/>
      <c r="K313" s="268"/>
      <c r="L313" s="268"/>
      <c r="M313" s="268"/>
      <c r="N313" s="268"/>
      <c r="O313" s="268"/>
      <c r="P313" s="268"/>
      <c r="Q313" s="287"/>
      <c r="R313" s="292"/>
      <c r="AS313" s="259"/>
      <c r="BF313" s="260"/>
      <c r="BG313" s="260"/>
      <c r="BH313" s="261"/>
      <c r="BI313" s="261"/>
      <c r="BJ313" s="259"/>
      <c r="BK313" s="482"/>
      <c r="BL313" s="262"/>
      <c r="BM313" s="272"/>
      <c r="BN313" s="432"/>
      <c r="BO313" s="439"/>
      <c r="BP313" s="432"/>
      <c r="BQ313" s="432"/>
      <c r="BR313" s="432"/>
      <c r="BS313" s="439"/>
      <c r="BT313" s="432"/>
      <c r="BU313" s="432"/>
      <c r="BV313" s="432"/>
      <c r="BW313" s="439"/>
      <c r="BX313" s="432"/>
      <c r="BY313" s="432"/>
      <c r="BZ313" s="432"/>
      <c r="CA313" s="439"/>
      <c r="CB313" s="432"/>
      <c r="CC313" s="432"/>
      <c r="CD313" s="432"/>
      <c r="CE313" s="439"/>
      <c r="CF313" s="432"/>
      <c r="CG313" s="432"/>
      <c r="CH313" s="432"/>
      <c r="CI313" s="439"/>
      <c r="CJ313" s="432"/>
      <c r="CK313" s="432"/>
      <c r="CL313" s="432"/>
      <c r="CM313" s="439"/>
      <c r="CN313" s="432"/>
      <c r="CO313" s="432"/>
      <c r="CP313" s="432"/>
      <c r="CQ313" s="439"/>
      <c r="CR313" s="432"/>
      <c r="CS313" s="432"/>
      <c r="CT313" s="435"/>
      <c r="CU313" s="272"/>
      <c r="CV313" s="272"/>
      <c r="CW313" s="272"/>
      <c r="CX313" s="272"/>
      <c r="CY313" s="272"/>
      <c r="CZ313" s="272"/>
      <c r="DA313" s="272"/>
      <c r="DB313" s="272"/>
      <c r="DC313" s="272"/>
      <c r="DD313" s="272"/>
      <c r="DE313" s="272"/>
      <c r="DF313" s="272"/>
    </row>
    <row r="314" spans="1:110" s="273" customFormat="1" x14ac:dyDescent="0.2">
      <c r="A314" s="292"/>
      <c r="B314" s="271"/>
      <c r="D314" s="268"/>
      <c r="E314" s="268"/>
      <c r="F314" s="268"/>
      <c r="G314" s="422"/>
      <c r="H314" s="268"/>
      <c r="I314" s="491"/>
      <c r="J314" s="491"/>
      <c r="K314" s="268"/>
      <c r="L314" s="268"/>
      <c r="M314" s="268"/>
      <c r="N314" s="268"/>
      <c r="O314" s="268"/>
      <c r="P314" s="268"/>
      <c r="Q314" s="287"/>
      <c r="R314" s="292"/>
      <c r="AS314" s="259"/>
      <c r="BF314" s="260"/>
      <c r="BG314" s="260"/>
      <c r="BH314" s="261"/>
      <c r="BI314" s="261"/>
      <c r="BJ314" s="259"/>
      <c r="BK314" s="482"/>
      <c r="BL314" s="262"/>
      <c r="BM314" s="272"/>
      <c r="BN314" s="432"/>
      <c r="BO314" s="439"/>
      <c r="BP314" s="432"/>
      <c r="BQ314" s="432"/>
      <c r="BR314" s="432"/>
      <c r="BS314" s="439"/>
      <c r="BT314" s="432"/>
      <c r="BU314" s="432"/>
      <c r="BV314" s="432"/>
      <c r="BW314" s="439"/>
      <c r="BX314" s="432"/>
      <c r="BY314" s="432"/>
      <c r="BZ314" s="432"/>
      <c r="CA314" s="439"/>
      <c r="CB314" s="432"/>
      <c r="CC314" s="432"/>
      <c r="CD314" s="432"/>
      <c r="CE314" s="439"/>
      <c r="CF314" s="432"/>
      <c r="CG314" s="432"/>
      <c r="CH314" s="432"/>
      <c r="CI314" s="439"/>
      <c r="CJ314" s="432"/>
      <c r="CK314" s="432"/>
      <c r="CL314" s="432"/>
      <c r="CM314" s="439"/>
      <c r="CN314" s="432"/>
      <c r="CO314" s="432"/>
      <c r="CP314" s="432"/>
      <c r="CQ314" s="439"/>
      <c r="CR314" s="432"/>
      <c r="CS314" s="432"/>
      <c r="CT314" s="435"/>
      <c r="CU314" s="272"/>
      <c r="CV314" s="272"/>
      <c r="CW314" s="272"/>
      <c r="CX314" s="272"/>
      <c r="CY314" s="272"/>
      <c r="CZ314" s="272"/>
      <c r="DA314" s="272"/>
      <c r="DB314" s="272"/>
      <c r="DC314" s="272"/>
      <c r="DD314" s="272"/>
      <c r="DE314" s="272"/>
      <c r="DF314" s="272"/>
    </row>
    <row r="315" spans="1:110" s="273" customFormat="1" x14ac:dyDescent="0.2">
      <c r="A315" s="292"/>
      <c r="B315" s="271"/>
      <c r="D315" s="268"/>
      <c r="E315" s="268"/>
      <c r="F315" s="268"/>
      <c r="G315" s="422"/>
      <c r="H315" s="268"/>
      <c r="I315" s="491"/>
      <c r="J315" s="491"/>
      <c r="K315" s="268"/>
      <c r="L315" s="268"/>
      <c r="M315" s="268"/>
      <c r="N315" s="268"/>
      <c r="O315" s="268"/>
      <c r="P315" s="268"/>
      <c r="Q315" s="287"/>
      <c r="R315" s="292"/>
      <c r="AS315" s="259"/>
      <c r="BF315" s="260"/>
      <c r="BG315" s="260"/>
      <c r="BH315" s="261"/>
      <c r="BI315" s="261"/>
      <c r="BJ315" s="259"/>
      <c r="BK315" s="482"/>
      <c r="BL315" s="262"/>
      <c r="BM315" s="272"/>
      <c r="BN315" s="432"/>
      <c r="BO315" s="439"/>
      <c r="BP315" s="432"/>
      <c r="BQ315" s="432"/>
      <c r="BR315" s="432"/>
      <c r="BS315" s="439"/>
      <c r="BT315" s="432"/>
      <c r="BU315" s="432"/>
      <c r="BV315" s="432"/>
      <c r="BW315" s="439"/>
      <c r="BX315" s="432"/>
      <c r="BY315" s="432"/>
      <c r="BZ315" s="432"/>
      <c r="CA315" s="439"/>
      <c r="CB315" s="432"/>
      <c r="CC315" s="432"/>
      <c r="CD315" s="432"/>
      <c r="CE315" s="439"/>
      <c r="CF315" s="432"/>
      <c r="CG315" s="432"/>
      <c r="CH315" s="432"/>
      <c r="CI315" s="439"/>
      <c r="CJ315" s="432"/>
      <c r="CK315" s="432"/>
      <c r="CL315" s="432"/>
      <c r="CM315" s="439"/>
      <c r="CN315" s="432"/>
      <c r="CO315" s="432"/>
      <c r="CP315" s="432"/>
      <c r="CQ315" s="439"/>
      <c r="CR315" s="432"/>
      <c r="CS315" s="432"/>
      <c r="CT315" s="435"/>
      <c r="CU315" s="272"/>
      <c r="CV315" s="272"/>
      <c r="CW315" s="272"/>
      <c r="CX315" s="272"/>
      <c r="CY315" s="272"/>
      <c r="CZ315" s="272"/>
      <c r="DA315" s="272"/>
      <c r="DB315" s="272"/>
      <c r="DC315" s="272"/>
      <c r="DD315" s="272"/>
      <c r="DE315" s="272"/>
      <c r="DF315" s="272"/>
    </row>
    <row r="316" spans="1:110" s="273" customFormat="1" x14ac:dyDescent="0.2">
      <c r="A316" s="292"/>
      <c r="B316" s="271"/>
      <c r="D316" s="268"/>
      <c r="E316" s="268"/>
      <c r="F316" s="268"/>
      <c r="G316" s="422"/>
      <c r="H316" s="268"/>
      <c r="I316" s="491"/>
      <c r="J316" s="491"/>
      <c r="K316" s="268"/>
      <c r="L316" s="268"/>
      <c r="M316" s="268"/>
      <c r="N316" s="268"/>
      <c r="O316" s="268"/>
      <c r="P316" s="268"/>
      <c r="Q316" s="287"/>
      <c r="R316" s="292"/>
      <c r="AS316" s="259"/>
      <c r="BF316" s="260"/>
      <c r="BG316" s="260"/>
      <c r="BH316" s="261"/>
      <c r="BI316" s="261"/>
      <c r="BJ316" s="259"/>
      <c r="BK316" s="482"/>
      <c r="BL316" s="262"/>
      <c r="BM316" s="272"/>
      <c r="BN316" s="432"/>
      <c r="BO316" s="439"/>
      <c r="BP316" s="432"/>
      <c r="BQ316" s="432"/>
      <c r="BR316" s="432"/>
      <c r="BS316" s="439"/>
      <c r="BT316" s="432"/>
      <c r="BU316" s="432"/>
      <c r="BV316" s="432"/>
      <c r="BW316" s="439"/>
      <c r="BX316" s="432"/>
      <c r="BY316" s="432"/>
      <c r="BZ316" s="432"/>
      <c r="CA316" s="439"/>
      <c r="CB316" s="432"/>
      <c r="CC316" s="432"/>
      <c r="CD316" s="432"/>
      <c r="CE316" s="439"/>
      <c r="CF316" s="432"/>
      <c r="CG316" s="432"/>
      <c r="CH316" s="432"/>
      <c r="CI316" s="439"/>
      <c r="CJ316" s="432"/>
      <c r="CK316" s="432"/>
      <c r="CL316" s="432"/>
      <c r="CM316" s="439"/>
      <c r="CN316" s="432"/>
      <c r="CO316" s="432"/>
      <c r="CP316" s="432"/>
      <c r="CQ316" s="439"/>
      <c r="CR316" s="432"/>
      <c r="CS316" s="432"/>
      <c r="CT316" s="435"/>
      <c r="CU316" s="272"/>
      <c r="CV316" s="272"/>
      <c r="CW316" s="272"/>
      <c r="CX316" s="272"/>
      <c r="CY316" s="272"/>
      <c r="CZ316" s="272"/>
      <c r="DA316" s="272"/>
      <c r="DB316" s="272"/>
      <c r="DC316" s="272"/>
      <c r="DD316" s="272"/>
      <c r="DE316" s="272"/>
      <c r="DF316" s="272"/>
    </row>
    <row r="317" spans="1:110" s="273" customFormat="1" x14ac:dyDescent="0.2">
      <c r="A317" s="292"/>
      <c r="B317" s="271"/>
      <c r="D317" s="268"/>
      <c r="E317" s="268"/>
      <c r="F317" s="268"/>
      <c r="G317" s="422"/>
      <c r="H317" s="268"/>
      <c r="I317" s="491"/>
      <c r="J317" s="491"/>
      <c r="K317" s="268"/>
      <c r="L317" s="268"/>
      <c r="M317" s="268"/>
      <c r="N317" s="268"/>
      <c r="O317" s="268"/>
      <c r="P317" s="268"/>
      <c r="Q317" s="287"/>
      <c r="R317" s="292"/>
      <c r="AS317" s="259"/>
      <c r="BF317" s="260"/>
      <c r="BG317" s="260"/>
      <c r="BH317" s="261"/>
      <c r="BI317" s="261"/>
      <c r="BJ317" s="259"/>
      <c r="BK317" s="482"/>
      <c r="BL317" s="262"/>
      <c r="BM317" s="272"/>
      <c r="BN317" s="432"/>
      <c r="BO317" s="439"/>
      <c r="BP317" s="432"/>
      <c r="BQ317" s="432"/>
      <c r="BR317" s="432"/>
      <c r="BS317" s="439"/>
      <c r="BT317" s="432"/>
      <c r="BU317" s="432"/>
      <c r="BV317" s="432"/>
      <c r="BW317" s="439"/>
      <c r="BX317" s="432"/>
      <c r="BY317" s="432"/>
      <c r="BZ317" s="432"/>
      <c r="CA317" s="439"/>
      <c r="CB317" s="432"/>
      <c r="CC317" s="432"/>
      <c r="CD317" s="432"/>
      <c r="CE317" s="439"/>
      <c r="CF317" s="432"/>
      <c r="CG317" s="432"/>
      <c r="CH317" s="432"/>
      <c r="CI317" s="439"/>
      <c r="CJ317" s="432"/>
      <c r="CK317" s="432"/>
      <c r="CL317" s="432"/>
      <c r="CM317" s="439"/>
      <c r="CN317" s="432"/>
      <c r="CO317" s="432"/>
      <c r="CP317" s="432"/>
      <c r="CQ317" s="439"/>
      <c r="CR317" s="432"/>
      <c r="CS317" s="432"/>
      <c r="CT317" s="435"/>
      <c r="CU317" s="272"/>
      <c r="CV317" s="272"/>
      <c r="CW317" s="272"/>
      <c r="CX317" s="272"/>
      <c r="CY317" s="272"/>
      <c r="CZ317" s="272"/>
      <c r="DA317" s="272"/>
      <c r="DB317" s="272"/>
      <c r="DC317" s="272"/>
      <c r="DD317" s="272"/>
      <c r="DE317" s="272"/>
      <c r="DF317" s="272"/>
    </row>
    <row r="318" spans="1:110" s="273" customFormat="1" x14ac:dyDescent="0.2">
      <c r="A318" s="292"/>
      <c r="B318" s="271"/>
      <c r="D318" s="268"/>
      <c r="E318" s="268"/>
      <c r="F318" s="268"/>
      <c r="G318" s="422"/>
      <c r="H318" s="268"/>
      <c r="I318" s="491"/>
      <c r="J318" s="491"/>
      <c r="K318" s="268"/>
      <c r="L318" s="268"/>
      <c r="M318" s="268"/>
      <c r="N318" s="268"/>
      <c r="O318" s="268"/>
      <c r="P318" s="268"/>
      <c r="Q318" s="287"/>
      <c r="R318" s="292"/>
      <c r="AS318" s="259"/>
      <c r="BF318" s="260"/>
      <c r="BG318" s="260"/>
      <c r="BH318" s="261"/>
      <c r="BI318" s="261"/>
      <c r="BJ318" s="259"/>
      <c r="BK318" s="482"/>
      <c r="BL318" s="262"/>
      <c r="BM318" s="272"/>
      <c r="BN318" s="432"/>
      <c r="BO318" s="439"/>
      <c r="BP318" s="432"/>
      <c r="BQ318" s="432"/>
      <c r="BR318" s="432"/>
      <c r="BS318" s="439"/>
      <c r="BT318" s="432"/>
      <c r="BU318" s="432"/>
      <c r="BV318" s="432"/>
      <c r="BW318" s="439"/>
      <c r="BX318" s="432"/>
      <c r="BY318" s="432"/>
      <c r="BZ318" s="432"/>
      <c r="CA318" s="439"/>
      <c r="CB318" s="432"/>
      <c r="CC318" s="432"/>
      <c r="CD318" s="432"/>
      <c r="CE318" s="439"/>
      <c r="CF318" s="432"/>
      <c r="CG318" s="432"/>
      <c r="CH318" s="432"/>
      <c r="CI318" s="439"/>
      <c r="CJ318" s="432"/>
      <c r="CK318" s="432"/>
      <c r="CL318" s="432"/>
      <c r="CM318" s="439"/>
      <c r="CN318" s="432"/>
      <c r="CO318" s="432"/>
      <c r="CP318" s="432"/>
      <c r="CQ318" s="439"/>
      <c r="CR318" s="432"/>
      <c r="CS318" s="432"/>
      <c r="CT318" s="435"/>
      <c r="CU318" s="272"/>
      <c r="CV318" s="272"/>
      <c r="CW318" s="272"/>
      <c r="CX318" s="272"/>
      <c r="CY318" s="272"/>
      <c r="CZ318" s="272"/>
      <c r="DA318" s="272"/>
      <c r="DB318" s="272"/>
      <c r="DC318" s="272"/>
      <c r="DD318" s="272"/>
      <c r="DE318" s="272"/>
      <c r="DF318" s="272"/>
    </row>
    <row r="319" spans="1:110" s="273" customFormat="1" x14ac:dyDescent="0.2">
      <c r="A319" s="292"/>
      <c r="B319" s="271"/>
      <c r="D319" s="268"/>
      <c r="E319" s="268"/>
      <c r="F319" s="268"/>
      <c r="G319" s="422"/>
      <c r="H319" s="268"/>
      <c r="I319" s="491"/>
      <c r="J319" s="491"/>
      <c r="K319" s="268"/>
      <c r="L319" s="268"/>
      <c r="M319" s="268"/>
      <c r="N319" s="268"/>
      <c r="O319" s="268"/>
      <c r="P319" s="268"/>
      <c r="Q319" s="287"/>
      <c r="R319" s="292"/>
      <c r="AS319" s="259"/>
      <c r="BF319" s="260"/>
      <c r="BG319" s="260"/>
      <c r="BH319" s="261"/>
      <c r="BI319" s="261"/>
      <c r="BJ319" s="259"/>
      <c r="BK319" s="482"/>
      <c r="BL319" s="262"/>
      <c r="BM319" s="272"/>
      <c r="BN319" s="432"/>
      <c r="BO319" s="439"/>
      <c r="BP319" s="432"/>
      <c r="BQ319" s="432"/>
      <c r="BR319" s="432"/>
      <c r="BS319" s="439"/>
      <c r="BT319" s="432"/>
      <c r="BU319" s="432"/>
      <c r="BV319" s="432"/>
      <c r="BW319" s="439"/>
      <c r="BX319" s="432"/>
      <c r="BY319" s="432"/>
      <c r="BZ319" s="432"/>
      <c r="CA319" s="439"/>
      <c r="CB319" s="432"/>
      <c r="CC319" s="432"/>
      <c r="CD319" s="432"/>
      <c r="CE319" s="439"/>
      <c r="CF319" s="432"/>
      <c r="CG319" s="432"/>
      <c r="CH319" s="432"/>
      <c r="CI319" s="439"/>
      <c r="CJ319" s="432"/>
      <c r="CK319" s="432"/>
      <c r="CL319" s="432"/>
      <c r="CM319" s="439"/>
      <c r="CN319" s="432"/>
      <c r="CO319" s="432"/>
      <c r="CP319" s="432"/>
      <c r="CQ319" s="439"/>
      <c r="CR319" s="432"/>
      <c r="CS319" s="432"/>
      <c r="CT319" s="435"/>
      <c r="CU319" s="272"/>
      <c r="CV319" s="272"/>
      <c r="CW319" s="272"/>
      <c r="CX319" s="272"/>
      <c r="CY319" s="272"/>
      <c r="CZ319" s="272"/>
      <c r="DA319" s="272"/>
      <c r="DB319" s="272"/>
      <c r="DC319" s="272"/>
      <c r="DD319" s="272"/>
      <c r="DE319" s="272"/>
      <c r="DF319" s="272"/>
    </row>
    <row r="320" spans="1:110" s="273" customFormat="1" x14ac:dyDescent="0.2">
      <c r="A320" s="292"/>
      <c r="B320" s="271"/>
      <c r="D320" s="268"/>
      <c r="E320" s="268"/>
      <c r="F320" s="268"/>
      <c r="G320" s="422"/>
      <c r="H320" s="268"/>
      <c r="I320" s="491"/>
      <c r="J320" s="491"/>
      <c r="K320" s="268"/>
      <c r="L320" s="268"/>
      <c r="M320" s="268"/>
      <c r="N320" s="268"/>
      <c r="O320" s="268"/>
      <c r="P320" s="268"/>
      <c r="Q320" s="287"/>
      <c r="R320" s="292"/>
      <c r="AS320" s="259"/>
      <c r="BF320" s="260"/>
      <c r="BG320" s="260"/>
      <c r="BH320" s="261"/>
      <c r="BI320" s="261"/>
      <c r="BJ320" s="259"/>
      <c r="BK320" s="482"/>
      <c r="BL320" s="262"/>
      <c r="BM320" s="272"/>
      <c r="BN320" s="432"/>
      <c r="BO320" s="439"/>
      <c r="BP320" s="432"/>
      <c r="BQ320" s="432"/>
      <c r="BR320" s="432"/>
      <c r="BS320" s="439"/>
      <c r="BT320" s="432"/>
      <c r="BU320" s="432"/>
      <c r="BV320" s="432"/>
      <c r="BW320" s="439"/>
      <c r="BX320" s="432"/>
      <c r="BY320" s="432"/>
      <c r="BZ320" s="432"/>
      <c r="CA320" s="439"/>
      <c r="CB320" s="432"/>
      <c r="CC320" s="432"/>
      <c r="CD320" s="432"/>
      <c r="CE320" s="439"/>
      <c r="CF320" s="432"/>
      <c r="CG320" s="432"/>
      <c r="CH320" s="432"/>
      <c r="CI320" s="439"/>
      <c r="CJ320" s="432"/>
      <c r="CK320" s="432"/>
      <c r="CL320" s="432"/>
      <c r="CM320" s="439"/>
      <c r="CN320" s="432"/>
      <c r="CO320" s="432"/>
      <c r="CP320" s="432"/>
      <c r="CQ320" s="439"/>
      <c r="CR320" s="432"/>
      <c r="CS320" s="432"/>
      <c r="CT320" s="435"/>
      <c r="CU320" s="272"/>
      <c r="CV320" s="272"/>
      <c r="CW320" s="272"/>
      <c r="CX320" s="272"/>
      <c r="CY320" s="272"/>
      <c r="CZ320" s="272"/>
      <c r="DA320" s="272"/>
      <c r="DB320" s="272"/>
      <c r="DC320" s="272"/>
      <c r="DD320" s="272"/>
      <c r="DE320" s="272"/>
      <c r="DF320" s="272"/>
    </row>
    <row r="321" spans="1:110" s="273" customFormat="1" x14ac:dyDescent="0.2">
      <c r="A321" s="292"/>
      <c r="B321" s="271"/>
      <c r="D321" s="268"/>
      <c r="E321" s="268"/>
      <c r="F321" s="268"/>
      <c r="G321" s="422"/>
      <c r="H321" s="268"/>
      <c r="I321" s="491"/>
      <c r="J321" s="491"/>
      <c r="K321" s="268"/>
      <c r="L321" s="268"/>
      <c r="M321" s="268"/>
      <c r="N321" s="268"/>
      <c r="O321" s="268"/>
      <c r="P321" s="268"/>
      <c r="Q321" s="287"/>
      <c r="R321" s="292"/>
      <c r="AS321" s="259"/>
      <c r="BF321" s="260"/>
      <c r="BG321" s="260"/>
      <c r="BH321" s="261"/>
      <c r="BI321" s="261"/>
      <c r="BJ321" s="259"/>
      <c r="BK321" s="482"/>
      <c r="BL321" s="262"/>
      <c r="BM321" s="272"/>
      <c r="BN321" s="432"/>
      <c r="BO321" s="439"/>
      <c r="BP321" s="432"/>
      <c r="BQ321" s="432"/>
      <c r="BR321" s="432"/>
      <c r="BS321" s="439"/>
      <c r="BT321" s="432"/>
      <c r="BU321" s="432"/>
      <c r="BV321" s="432"/>
      <c r="BW321" s="439"/>
      <c r="BX321" s="432"/>
      <c r="BY321" s="432"/>
      <c r="BZ321" s="432"/>
      <c r="CA321" s="439"/>
      <c r="CB321" s="432"/>
      <c r="CC321" s="432"/>
      <c r="CD321" s="432"/>
      <c r="CE321" s="439"/>
      <c r="CF321" s="432"/>
      <c r="CG321" s="432"/>
      <c r="CH321" s="432"/>
      <c r="CI321" s="439"/>
      <c r="CJ321" s="432"/>
      <c r="CK321" s="432"/>
      <c r="CL321" s="432"/>
      <c r="CM321" s="439"/>
      <c r="CN321" s="432"/>
      <c r="CO321" s="432"/>
      <c r="CP321" s="432"/>
      <c r="CQ321" s="439"/>
      <c r="CR321" s="432"/>
      <c r="CS321" s="432"/>
      <c r="CT321" s="435"/>
      <c r="CU321" s="272"/>
      <c r="CV321" s="272"/>
      <c r="CW321" s="272"/>
      <c r="CX321" s="272"/>
      <c r="CY321" s="272"/>
      <c r="CZ321" s="272"/>
      <c r="DA321" s="272"/>
      <c r="DB321" s="272"/>
      <c r="DC321" s="272"/>
      <c r="DD321" s="272"/>
      <c r="DE321" s="272"/>
      <c r="DF321" s="272"/>
    </row>
    <row r="322" spans="1:110" s="273" customFormat="1" x14ac:dyDescent="0.2">
      <c r="A322" s="292"/>
      <c r="B322" s="271"/>
      <c r="D322" s="268"/>
      <c r="E322" s="268"/>
      <c r="F322" s="268"/>
      <c r="G322" s="422"/>
      <c r="H322" s="268"/>
      <c r="I322" s="491"/>
      <c r="J322" s="491"/>
      <c r="K322" s="268"/>
      <c r="L322" s="268"/>
      <c r="M322" s="268"/>
      <c r="N322" s="268"/>
      <c r="O322" s="268"/>
      <c r="P322" s="268"/>
      <c r="Q322" s="287"/>
      <c r="R322" s="292"/>
      <c r="AS322" s="259"/>
      <c r="BF322" s="260"/>
      <c r="BG322" s="260"/>
      <c r="BH322" s="261"/>
      <c r="BI322" s="261"/>
      <c r="BJ322" s="259"/>
      <c r="BK322" s="482"/>
      <c r="BL322" s="262"/>
      <c r="BM322" s="272"/>
      <c r="BN322" s="432"/>
      <c r="BO322" s="439"/>
      <c r="BP322" s="432"/>
      <c r="BQ322" s="432"/>
      <c r="BR322" s="432"/>
      <c r="BS322" s="439"/>
      <c r="BT322" s="432"/>
      <c r="BU322" s="432"/>
      <c r="BV322" s="432"/>
      <c r="BW322" s="439"/>
      <c r="BX322" s="432"/>
      <c r="BY322" s="432"/>
      <c r="BZ322" s="432"/>
      <c r="CA322" s="439"/>
      <c r="CB322" s="432"/>
      <c r="CC322" s="432"/>
      <c r="CD322" s="432"/>
      <c r="CE322" s="439"/>
      <c r="CF322" s="432"/>
      <c r="CG322" s="432"/>
      <c r="CH322" s="432"/>
      <c r="CI322" s="439"/>
      <c r="CJ322" s="432"/>
      <c r="CK322" s="432"/>
      <c r="CL322" s="432"/>
      <c r="CM322" s="439"/>
      <c r="CN322" s="432"/>
      <c r="CO322" s="432"/>
      <c r="CP322" s="432"/>
      <c r="CQ322" s="439"/>
      <c r="CR322" s="432"/>
      <c r="CS322" s="432"/>
      <c r="CT322" s="435"/>
      <c r="CU322" s="272"/>
      <c r="CV322" s="272"/>
      <c r="CW322" s="272"/>
      <c r="CX322" s="272"/>
      <c r="CY322" s="272"/>
      <c r="CZ322" s="272"/>
      <c r="DA322" s="272"/>
      <c r="DB322" s="272"/>
      <c r="DC322" s="272"/>
      <c r="DD322" s="272"/>
      <c r="DE322" s="272"/>
      <c r="DF322" s="272"/>
    </row>
    <row r="323" spans="1:110" s="273" customFormat="1" x14ac:dyDescent="0.2">
      <c r="A323" s="292"/>
      <c r="B323" s="271"/>
      <c r="D323" s="268"/>
      <c r="E323" s="268"/>
      <c r="F323" s="268"/>
      <c r="G323" s="422"/>
      <c r="H323" s="268"/>
      <c r="I323" s="491"/>
      <c r="J323" s="491"/>
      <c r="K323" s="268"/>
      <c r="L323" s="268"/>
      <c r="M323" s="268"/>
      <c r="N323" s="268"/>
      <c r="O323" s="268"/>
      <c r="P323" s="268"/>
      <c r="Q323" s="287"/>
      <c r="R323" s="292"/>
      <c r="AS323" s="259"/>
      <c r="BF323" s="260"/>
      <c r="BG323" s="260"/>
      <c r="BH323" s="261"/>
      <c r="BI323" s="261"/>
      <c r="BJ323" s="259"/>
      <c r="BK323" s="482"/>
      <c r="BL323" s="262"/>
      <c r="BM323" s="272"/>
      <c r="BN323" s="432"/>
      <c r="BO323" s="439"/>
      <c r="BP323" s="432"/>
      <c r="BQ323" s="432"/>
      <c r="BR323" s="432"/>
      <c r="BS323" s="439"/>
      <c r="BT323" s="432"/>
      <c r="BU323" s="432"/>
      <c r="BV323" s="432"/>
      <c r="BW323" s="439"/>
      <c r="BX323" s="432"/>
      <c r="BY323" s="432"/>
      <c r="BZ323" s="432"/>
      <c r="CA323" s="439"/>
      <c r="CB323" s="432"/>
      <c r="CC323" s="432"/>
      <c r="CD323" s="432"/>
      <c r="CE323" s="439"/>
      <c r="CF323" s="432"/>
      <c r="CG323" s="432"/>
      <c r="CH323" s="432"/>
      <c r="CI323" s="439"/>
      <c r="CJ323" s="432"/>
      <c r="CK323" s="432"/>
      <c r="CL323" s="432"/>
      <c r="CM323" s="439"/>
      <c r="CN323" s="432"/>
      <c r="CO323" s="432"/>
      <c r="CP323" s="432"/>
      <c r="CQ323" s="439"/>
      <c r="CR323" s="432"/>
      <c r="CS323" s="432"/>
      <c r="CT323" s="435"/>
      <c r="CU323" s="272"/>
      <c r="CV323" s="272"/>
      <c r="CW323" s="272"/>
      <c r="CX323" s="272"/>
      <c r="CY323" s="272"/>
      <c r="CZ323" s="272"/>
      <c r="DA323" s="272"/>
      <c r="DB323" s="272"/>
      <c r="DC323" s="272"/>
      <c r="DD323" s="272"/>
      <c r="DE323" s="272"/>
      <c r="DF323" s="272"/>
    </row>
    <row r="324" spans="1:110" s="273" customFormat="1" x14ac:dyDescent="0.2">
      <c r="A324" s="292"/>
      <c r="B324" s="271"/>
      <c r="D324" s="268"/>
      <c r="E324" s="268"/>
      <c r="F324" s="268"/>
      <c r="G324" s="422"/>
      <c r="H324" s="268"/>
      <c r="I324" s="491"/>
      <c r="J324" s="491"/>
      <c r="K324" s="268"/>
      <c r="L324" s="268"/>
      <c r="M324" s="268"/>
      <c r="N324" s="268"/>
      <c r="O324" s="268"/>
      <c r="P324" s="268"/>
      <c r="Q324" s="287"/>
      <c r="R324" s="292"/>
      <c r="AS324" s="259"/>
      <c r="BF324" s="260"/>
      <c r="BG324" s="260"/>
      <c r="BH324" s="261"/>
      <c r="BI324" s="261"/>
      <c r="BJ324" s="259"/>
      <c r="BK324" s="482"/>
      <c r="BL324" s="262"/>
      <c r="BM324" s="272"/>
      <c r="BN324" s="432"/>
      <c r="BO324" s="439"/>
      <c r="BP324" s="432"/>
      <c r="BQ324" s="432"/>
      <c r="BR324" s="432"/>
      <c r="BS324" s="439"/>
      <c r="BT324" s="432"/>
      <c r="BU324" s="432"/>
      <c r="BV324" s="432"/>
      <c r="BW324" s="439"/>
      <c r="BX324" s="432"/>
      <c r="BY324" s="432"/>
      <c r="BZ324" s="432"/>
      <c r="CA324" s="439"/>
      <c r="CB324" s="432"/>
      <c r="CC324" s="432"/>
      <c r="CD324" s="432"/>
      <c r="CE324" s="439"/>
      <c r="CF324" s="432"/>
      <c r="CG324" s="432"/>
      <c r="CH324" s="432"/>
      <c r="CI324" s="439"/>
      <c r="CJ324" s="432"/>
      <c r="CK324" s="432"/>
      <c r="CL324" s="432"/>
      <c r="CM324" s="439"/>
      <c r="CN324" s="432"/>
      <c r="CO324" s="432"/>
      <c r="CP324" s="432"/>
      <c r="CQ324" s="439"/>
      <c r="CR324" s="432"/>
      <c r="CS324" s="432"/>
      <c r="CT324" s="435"/>
      <c r="CU324" s="272"/>
      <c r="CV324" s="272"/>
      <c r="CW324" s="272"/>
      <c r="CX324" s="272"/>
      <c r="CY324" s="272"/>
      <c r="CZ324" s="272"/>
      <c r="DA324" s="272"/>
      <c r="DB324" s="272"/>
      <c r="DC324" s="272"/>
      <c r="DD324" s="272"/>
      <c r="DE324" s="272"/>
      <c r="DF324" s="272"/>
    </row>
    <row r="325" spans="1:110" s="273" customFormat="1" x14ac:dyDescent="0.2">
      <c r="A325" s="292"/>
      <c r="B325" s="271"/>
      <c r="D325" s="268"/>
      <c r="E325" s="268"/>
      <c r="F325" s="268"/>
      <c r="G325" s="422"/>
      <c r="H325" s="268"/>
      <c r="I325" s="491"/>
      <c r="J325" s="491"/>
      <c r="K325" s="268"/>
      <c r="L325" s="268"/>
      <c r="M325" s="268"/>
      <c r="N325" s="268"/>
      <c r="O325" s="268"/>
      <c r="P325" s="268"/>
      <c r="Q325" s="287"/>
      <c r="R325" s="292"/>
      <c r="AS325" s="259"/>
      <c r="BF325" s="260"/>
      <c r="BG325" s="260"/>
      <c r="BH325" s="261"/>
      <c r="BI325" s="261"/>
      <c r="BJ325" s="259"/>
      <c r="BK325" s="482"/>
      <c r="BL325" s="262"/>
      <c r="BM325" s="272"/>
      <c r="BN325" s="432"/>
      <c r="BO325" s="439"/>
      <c r="BP325" s="432"/>
      <c r="BQ325" s="432"/>
      <c r="BR325" s="432"/>
      <c r="BS325" s="439"/>
      <c r="BT325" s="432"/>
      <c r="BU325" s="432"/>
      <c r="BV325" s="432"/>
      <c r="BW325" s="439"/>
      <c r="BX325" s="432"/>
      <c r="BY325" s="432"/>
      <c r="BZ325" s="432"/>
      <c r="CA325" s="439"/>
      <c r="CB325" s="432"/>
      <c r="CC325" s="432"/>
      <c r="CD325" s="432"/>
      <c r="CE325" s="439"/>
      <c r="CF325" s="432"/>
      <c r="CG325" s="432"/>
      <c r="CH325" s="432"/>
      <c r="CI325" s="439"/>
      <c r="CJ325" s="432"/>
      <c r="CK325" s="432"/>
      <c r="CL325" s="432"/>
      <c r="CM325" s="439"/>
      <c r="CN325" s="432"/>
      <c r="CO325" s="432"/>
      <c r="CP325" s="432"/>
      <c r="CQ325" s="439"/>
      <c r="CR325" s="432"/>
      <c r="CS325" s="432"/>
      <c r="CT325" s="435"/>
      <c r="CU325" s="272"/>
      <c r="CV325" s="272"/>
      <c r="CW325" s="272"/>
      <c r="CX325" s="272"/>
      <c r="CY325" s="272"/>
      <c r="CZ325" s="272"/>
      <c r="DA325" s="272"/>
      <c r="DB325" s="272"/>
      <c r="DC325" s="272"/>
      <c r="DD325" s="272"/>
      <c r="DE325" s="272"/>
      <c r="DF325" s="272"/>
    </row>
    <row r="326" spans="1:110" s="273" customFormat="1" x14ac:dyDescent="0.2">
      <c r="A326" s="292"/>
      <c r="B326" s="271"/>
      <c r="D326" s="268"/>
      <c r="E326" s="268"/>
      <c r="F326" s="268"/>
      <c r="G326" s="422"/>
      <c r="H326" s="268"/>
      <c r="I326" s="491"/>
      <c r="J326" s="491"/>
      <c r="K326" s="268"/>
      <c r="L326" s="268"/>
      <c r="M326" s="268"/>
      <c r="N326" s="268"/>
      <c r="O326" s="268"/>
      <c r="P326" s="268"/>
      <c r="Q326" s="287"/>
      <c r="R326" s="292"/>
      <c r="AS326" s="259"/>
      <c r="BF326" s="260"/>
      <c r="BG326" s="260"/>
      <c r="BH326" s="261"/>
      <c r="BI326" s="261"/>
      <c r="BJ326" s="259"/>
      <c r="BK326" s="482"/>
      <c r="BL326" s="262"/>
      <c r="BM326" s="272"/>
      <c r="BN326" s="432"/>
      <c r="BO326" s="439"/>
      <c r="BP326" s="432"/>
      <c r="BQ326" s="432"/>
      <c r="BR326" s="432"/>
      <c r="BS326" s="439"/>
      <c r="BT326" s="432"/>
      <c r="BU326" s="432"/>
      <c r="BV326" s="432"/>
      <c r="BW326" s="439"/>
      <c r="BX326" s="432"/>
      <c r="BY326" s="432"/>
      <c r="BZ326" s="432"/>
      <c r="CA326" s="439"/>
      <c r="CB326" s="432"/>
      <c r="CC326" s="432"/>
      <c r="CD326" s="432"/>
      <c r="CE326" s="439"/>
      <c r="CF326" s="432"/>
      <c r="CG326" s="432"/>
      <c r="CH326" s="432"/>
      <c r="CI326" s="439"/>
      <c r="CJ326" s="432"/>
      <c r="CK326" s="432"/>
      <c r="CL326" s="432"/>
      <c r="CM326" s="439"/>
      <c r="CN326" s="432"/>
      <c r="CO326" s="432"/>
      <c r="CP326" s="432"/>
      <c r="CQ326" s="439"/>
      <c r="CR326" s="432"/>
      <c r="CS326" s="432"/>
      <c r="CT326" s="435"/>
      <c r="CU326" s="272"/>
      <c r="CV326" s="272"/>
      <c r="CW326" s="272"/>
      <c r="CX326" s="272"/>
      <c r="CY326" s="272"/>
      <c r="CZ326" s="272"/>
      <c r="DA326" s="272"/>
      <c r="DB326" s="272"/>
      <c r="DC326" s="272"/>
      <c r="DD326" s="272"/>
      <c r="DE326" s="272"/>
      <c r="DF326" s="272"/>
    </row>
    <row r="327" spans="1:110" s="273" customFormat="1" x14ac:dyDescent="0.2">
      <c r="A327" s="292"/>
      <c r="B327" s="271"/>
      <c r="D327" s="268"/>
      <c r="E327" s="268"/>
      <c r="F327" s="268"/>
      <c r="G327" s="422"/>
      <c r="H327" s="268"/>
      <c r="I327" s="491"/>
      <c r="J327" s="491"/>
      <c r="K327" s="268"/>
      <c r="L327" s="268"/>
      <c r="M327" s="268"/>
      <c r="N327" s="268"/>
      <c r="O327" s="268"/>
      <c r="P327" s="268"/>
      <c r="Q327" s="287"/>
      <c r="R327" s="292"/>
      <c r="AS327" s="259"/>
      <c r="BF327" s="260"/>
      <c r="BG327" s="260"/>
      <c r="BH327" s="261"/>
      <c r="BI327" s="261"/>
      <c r="BJ327" s="259"/>
      <c r="BK327" s="482"/>
      <c r="BL327" s="262"/>
      <c r="BM327" s="272"/>
      <c r="BN327" s="432"/>
      <c r="BO327" s="439"/>
      <c r="BP327" s="432"/>
      <c r="BQ327" s="432"/>
      <c r="BR327" s="432"/>
      <c r="BS327" s="439"/>
      <c r="BT327" s="432"/>
      <c r="BU327" s="432"/>
      <c r="BV327" s="432"/>
      <c r="BW327" s="439"/>
      <c r="BX327" s="432"/>
      <c r="BY327" s="432"/>
      <c r="BZ327" s="432"/>
      <c r="CA327" s="439"/>
      <c r="CB327" s="432"/>
      <c r="CC327" s="432"/>
      <c r="CD327" s="432"/>
      <c r="CE327" s="439"/>
      <c r="CF327" s="432"/>
      <c r="CG327" s="432"/>
      <c r="CH327" s="432"/>
      <c r="CI327" s="439"/>
      <c r="CJ327" s="432"/>
      <c r="CK327" s="432"/>
      <c r="CL327" s="432"/>
      <c r="CM327" s="439"/>
      <c r="CN327" s="432"/>
      <c r="CO327" s="432"/>
      <c r="CP327" s="432"/>
      <c r="CQ327" s="439"/>
      <c r="CR327" s="432"/>
      <c r="CS327" s="432"/>
      <c r="CT327" s="435"/>
      <c r="CU327" s="272"/>
      <c r="CV327" s="272"/>
      <c r="CW327" s="272"/>
      <c r="CX327" s="272"/>
      <c r="CY327" s="272"/>
      <c r="CZ327" s="272"/>
      <c r="DA327" s="272"/>
      <c r="DB327" s="272"/>
      <c r="DC327" s="272"/>
      <c r="DD327" s="272"/>
      <c r="DE327" s="272"/>
      <c r="DF327" s="272"/>
    </row>
    <row r="328" spans="1:110" s="273" customFormat="1" x14ac:dyDescent="0.2">
      <c r="A328" s="292"/>
      <c r="B328" s="271"/>
      <c r="D328" s="268"/>
      <c r="E328" s="268"/>
      <c r="F328" s="268"/>
      <c r="G328" s="422"/>
      <c r="H328" s="268"/>
      <c r="I328" s="491"/>
      <c r="J328" s="491"/>
      <c r="K328" s="268"/>
      <c r="L328" s="268"/>
      <c r="M328" s="268"/>
      <c r="N328" s="268"/>
      <c r="O328" s="268"/>
      <c r="P328" s="268"/>
      <c r="Q328" s="287"/>
      <c r="R328" s="292"/>
      <c r="AS328" s="259"/>
      <c r="BF328" s="260"/>
      <c r="BG328" s="260"/>
      <c r="BH328" s="261"/>
      <c r="BI328" s="261"/>
      <c r="BJ328" s="259"/>
      <c r="BK328" s="482"/>
      <c r="BL328" s="262"/>
      <c r="BM328" s="272"/>
      <c r="BN328" s="432"/>
      <c r="BO328" s="439"/>
      <c r="BP328" s="432"/>
      <c r="BQ328" s="432"/>
      <c r="BR328" s="432"/>
      <c r="BS328" s="439"/>
      <c r="BT328" s="432"/>
      <c r="BU328" s="432"/>
      <c r="BV328" s="432"/>
      <c r="BW328" s="439"/>
      <c r="BX328" s="432"/>
      <c r="BY328" s="432"/>
      <c r="BZ328" s="432"/>
      <c r="CA328" s="439"/>
      <c r="CB328" s="432"/>
      <c r="CC328" s="432"/>
      <c r="CD328" s="432"/>
      <c r="CE328" s="439"/>
      <c r="CF328" s="432"/>
      <c r="CG328" s="432"/>
      <c r="CH328" s="432"/>
      <c r="CI328" s="439"/>
      <c r="CJ328" s="432"/>
      <c r="CK328" s="432"/>
      <c r="CL328" s="432"/>
      <c r="CM328" s="439"/>
      <c r="CN328" s="432"/>
      <c r="CO328" s="432"/>
      <c r="CP328" s="432"/>
      <c r="CQ328" s="439"/>
      <c r="CR328" s="432"/>
      <c r="CS328" s="432"/>
      <c r="CT328" s="435"/>
      <c r="CU328" s="272"/>
      <c r="CV328" s="272"/>
      <c r="CW328" s="272"/>
      <c r="CX328" s="272"/>
      <c r="CY328" s="272"/>
      <c r="CZ328" s="272"/>
      <c r="DA328" s="272"/>
      <c r="DB328" s="272"/>
      <c r="DC328" s="272"/>
      <c r="DD328" s="272"/>
      <c r="DE328" s="272"/>
      <c r="DF328" s="272"/>
    </row>
    <row r="329" spans="1:110" s="273" customFormat="1" x14ac:dyDescent="0.2">
      <c r="A329" s="292"/>
      <c r="B329" s="271"/>
      <c r="D329" s="268"/>
      <c r="E329" s="268"/>
      <c r="F329" s="268"/>
      <c r="G329" s="422"/>
      <c r="H329" s="268"/>
      <c r="I329" s="491"/>
      <c r="J329" s="491"/>
      <c r="K329" s="268"/>
      <c r="L329" s="268"/>
      <c r="M329" s="268"/>
      <c r="N329" s="268"/>
      <c r="O329" s="268"/>
      <c r="P329" s="268"/>
      <c r="Q329" s="287"/>
      <c r="R329" s="292"/>
      <c r="AS329" s="259"/>
      <c r="BF329" s="260"/>
      <c r="BG329" s="260"/>
      <c r="BH329" s="261"/>
      <c r="BI329" s="261"/>
      <c r="BJ329" s="259"/>
      <c r="BK329" s="482"/>
      <c r="BL329" s="262"/>
      <c r="BM329" s="272"/>
      <c r="BN329" s="432"/>
      <c r="BO329" s="439"/>
      <c r="BP329" s="432"/>
      <c r="BQ329" s="432"/>
      <c r="BR329" s="432"/>
      <c r="BS329" s="439"/>
      <c r="BT329" s="432"/>
      <c r="BU329" s="432"/>
      <c r="BV329" s="432"/>
      <c r="BW329" s="439"/>
      <c r="BX329" s="432"/>
      <c r="BY329" s="432"/>
      <c r="BZ329" s="432"/>
      <c r="CA329" s="439"/>
      <c r="CB329" s="432"/>
      <c r="CC329" s="432"/>
      <c r="CD329" s="432"/>
      <c r="CE329" s="439"/>
      <c r="CF329" s="432"/>
      <c r="CG329" s="432"/>
      <c r="CH329" s="432"/>
      <c r="CI329" s="439"/>
      <c r="CJ329" s="432"/>
      <c r="CK329" s="432"/>
      <c r="CL329" s="432"/>
      <c r="CM329" s="439"/>
      <c r="CN329" s="432"/>
      <c r="CO329" s="432"/>
      <c r="CP329" s="432"/>
      <c r="CQ329" s="439"/>
      <c r="CR329" s="432"/>
      <c r="CS329" s="432"/>
      <c r="CT329" s="435"/>
      <c r="CU329" s="272"/>
      <c r="CV329" s="272"/>
      <c r="CW329" s="272"/>
      <c r="CX329" s="272"/>
      <c r="CY329" s="272"/>
      <c r="CZ329" s="272"/>
      <c r="DA329" s="272"/>
      <c r="DB329" s="272"/>
      <c r="DC329" s="272"/>
      <c r="DD329" s="272"/>
      <c r="DE329" s="272"/>
      <c r="DF329" s="272"/>
    </row>
    <row r="330" spans="1:110" s="273" customFormat="1" x14ac:dyDescent="0.2">
      <c r="A330" s="292"/>
      <c r="B330" s="271"/>
      <c r="D330" s="268"/>
      <c r="E330" s="268"/>
      <c r="F330" s="268"/>
      <c r="G330" s="422"/>
      <c r="H330" s="268"/>
      <c r="I330" s="491"/>
      <c r="J330" s="491"/>
      <c r="K330" s="268"/>
      <c r="L330" s="268"/>
      <c r="M330" s="268"/>
      <c r="N330" s="268"/>
      <c r="O330" s="268"/>
      <c r="P330" s="268"/>
      <c r="Q330" s="287"/>
      <c r="R330" s="292"/>
      <c r="AS330" s="259"/>
      <c r="BF330" s="260"/>
      <c r="BG330" s="260"/>
      <c r="BH330" s="261"/>
      <c r="BI330" s="261"/>
      <c r="BJ330" s="259"/>
      <c r="BK330" s="482"/>
      <c r="BL330" s="262"/>
      <c r="BM330" s="272"/>
      <c r="BN330" s="432"/>
      <c r="BO330" s="439"/>
      <c r="BP330" s="432"/>
      <c r="BQ330" s="432"/>
      <c r="BR330" s="432"/>
      <c r="BS330" s="439"/>
      <c r="BT330" s="432"/>
      <c r="BU330" s="432"/>
      <c r="BV330" s="432"/>
      <c r="BW330" s="439"/>
      <c r="BX330" s="432"/>
      <c r="BY330" s="432"/>
      <c r="BZ330" s="432"/>
      <c r="CA330" s="439"/>
      <c r="CB330" s="432"/>
      <c r="CC330" s="432"/>
      <c r="CD330" s="432"/>
      <c r="CE330" s="439"/>
      <c r="CF330" s="432"/>
      <c r="CG330" s="432"/>
      <c r="CH330" s="432"/>
      <c r="CI330" s="439"/>
      <c r="CJ330" s="432"/>
      <c r="CK330" s="432"/>
      <c r="CL330" s="432"/>
      <c r="CM330" s="439"/>
      <c r="CN330" s="432"/>
      <c r="CO330" s="432"/>
      <c r="CP330" s="432"/>
      <c r="CQ330" s="439"/>
      <c r="CR330" s="432"/>
      <c r="CS330" s="432"/>
      <c r="CT330" s="435"/>
      <c r="CU330" s="272"/>
      <c r="CV330" s="272"/>
      <c r="CW330" s="272"/>
      <c r="CX330" s="272"/>
      <c r="CY330" s="272"/>
      <c r="CZ330" s="272"/>
      <c r="DA330" s="272"/>
      <c r="DB330" s="272"/>
      <c r="DC330" s="272"/>
      <c r="DD330" s="272"/>
      <c r="DE330" s="272"/>
      <c r="DF330" s="272"/>
    </row>
    <row r="331" spans="1:110" s="273" customFormat="1" x14ac:dyDescent="0.2">
      <c r="A331" s="292"/>
      <c r="B331" s="271"/>
      <c r="D331" s="268"/>
      <c r="E331" s="268"/>
      <c r="F331" s="268"/>
      <c r="G331" s="422"/>
      <c r="H331" s="268"/>
      <c r="I331" s="491"/>
      <c r="J331" s="491"/>
      <c r="K331" s="268"/>
      <c r="L331" s="268"/>
      <c r="M331" s="268"/>
      <c r="N331" s="268"/>
      <c r="O331" s="268"/>
      <c r="P331" s="268"/>
      <c r="Q331" s="287"/>
      <c r="R331" s="292"/>
      <c r="AS331" s="259"/>
      <c r="BF331" s="260"/>
      <c r="BG331" s="260"/>
      <c r="BH331" s="261"/>
      <c r="BI331" s="261"/>
      <c r="BJ331" s="259"/>
      <c r="BK331" s="482"/>
      <c r="BL331" s="262"/>
      <c r="BM331" s="272"/>
      <c r="BN331" s="432"/>
      <c r="BO331" s="439"/>
      <c r="BP331" s="432"/>
      <c r="BQ331" s="432"/>
      <c r="BR331" s="432"/>
      <c r="BS331" s="439"/>
      <c r="BT331" s="432"/>
      <c r="BU331" s="432"/>
      <c r="BV331" s="432"/>
      <c r="BW331" s="439"/>
      <c r="BX331" s="432"/>
      <c r="BY331" s="432"/>
      <c r="BZ331" s="432"/>
      <c r="CA331" s="439"/>
      <c r="CB331" s="432"/>
      <c r="CC331" s="432"/>
      <c r="CD331" s="432"/>
      <c r="CE331" s="439"/>
      <c r="CF331" s="432"/>
      <c r="CG331" s="432"/>
      <c r="CH331" s="432"/>
      <c r="CI331" s="439"/>
      <c r="CJ331" s="432"/>
      <c r="CK331" s="432"/>
      <c r="CL331" s="432"/>
      <c r="CM331" s="439"/>
      <c r="CN331" s="432"/>
      <c r="CO331" s="432"/>
      <c r="CP331" s="432"/>
      <c r="CQ331" s="439"/>
      <c r="CR331" s="432"/>
      <c r="CS331" s="432"/>
      <c r="CT331" s="435"/>
      <c r="CU331" s="272"/>
      <c r="CV331" s="272"/>
      <c r="CW331" s="272"/>
      <c r="CX331" s="272"/>
      <c r="CY331" s="272"/>
      <c r="CZ331" s="272"/>
      <c r="DA331" s="272"/>
      <c r="DB331" s="272"/>
      <c r="DC331" s="272"/>
      <c r="DD331" s="272"/>
      <c r="DE331" s="272"/>
      <c r="DF331" s="272"/>
    </row>
    <row r="332" spans="1:110" s="273" customFormat="1" x14ac:dyDescent="0.2">
      <c r="A332" s="292"/>
      <c r="B332" s="271"/>
      <c r="D332" s="268"/>
      <c r="E332" s="268"/>
      <c r="F332" s="268"/>
      <c r="G332" s="422"/>
      <c r="H332" s="268"/>
      <c r="I332" s="491"/>
      <c r="J332" s="491"/>
      <c r="K332" s="268"/>
      <c r="L332" s="268"/>
      <c r="M332" s="268"/>
      <c r="N332" s="268"/>
      <c r="O332" s="268"/>
      <c r="P332" s="268"/>
      <c r="Q332" s="287"/>
      <c r="R332" s="292"/>
      <c r="AS332" s="259"/>
      <c r="BF332" s="260"/>
      <c r="BG332" s="260"/>
      <c r="BH332" s="261"/>
      <c r="BI332" s="261"/>
      <c r="BJ332" s="259"/>
      <c r="BK332" s="482"/>
      <c r="BL332" s="262"/>
      <c r="BM332" s="272"/>
      <c r="BN332" s="432"/>
      <c r="BO332" s="439"/>
      <c r="BP332" s="432"/>
      <c r="BQ332" s="432"/>
      <c r="BR332" s="432"/>
      <c r="BS332" s="439"/>
      <c r="BT332" s="432"/>
      <c r="BU332" s="432"/>
      <c r="BV332" s="432"/>
      <c r="BW332" s="439"/>
      <c r="BX332" s="432"/>
      <c r="BY332" s="432"/>
      <c r="BZ332" s="432"/>
      <c r="CA332" s="439"/>
      <c r="CB332" s="432"/>
      <c r="CC332" s="432"/>
      <c r="CD332" s="432"/>
      <c r="CE332" s="439"/>
      <c r="CF332" s="432"/>
      <c r="CG332" s="432"/>
      <c r="CH332" s="432"/>
      <c r="CI332" s="439"/>
      <c r="CJ332" s="432"/>
      <c r="CK332" s="432"/>
      <c r="CL332" s="432"/>
      <c r="CM332" s="439"/>
      <c r="CN332" s="432"/>
      <c r="CO332" s="432"/>
      <c r="CP332" s="432"/>
      <c r="CQ332" s="439"/>
      <c r="CR332" s="432"/>
      <c r="CS332" s="432"/>
      <c r="CT332" s="435"/>
      <c r="CU332" s="272"/>
      <c r="CV332" s="272"/>
      <c r="CW332" s="272"/>
      <c r="CX332" s="272"/>
      <c r="CY332" s="272"/>
      <c r="CZ332" s="272"/>
      <c r="DA332" s="272"/>
      <c r="DB332" s="272"/>
      <c r="DC332" s="272"/>
      <c r="DD332" s="272"/>
      <c r="DE332" s="272"/>
      <c r="DF332" s="272"/>
    </row>
    <row r="333" spans="1:110" s="273" customFormat="1" x14ac:dyDescent="0.2">
      <c r="A333" s="292"/>
      <c r="B333" s="271"/>
      <c r="D333" s="268"/>
      <c r="E333" s="268"/>
      <c r="F333" s="268"/>
      <c r="G333" s="422"/>
      <c r="H333" s="268"/>
      <c r="I333" s="491"/>
      <c r="J333" s="491"/>
      <c r="K333" s="268"/>
      <c r="L333" s="268"/>
      <c r="M333" s="268"/>
      <c r="N333" s="268"/>
      <c r="O333" s="268"/>
      <c r="P333" s="268"/>
      <c r="Q333" s="287"/>
      <c r="R333" s="292"/>
      <c r="AS333" s="259"/>
      <c r="BF333" s="260"/>
      <c r="BG333" s="260"/>
      <c r="BH333" s="261"/>
      <c r="BI333" s="261"/>
      <c r="BJ333" s="259"/>
      <c r="BK333" s="482"/>
      <c r="BL333" s="262"/>
      <c r="BM333" s="272"/>
      <c r="BN333" s="432"/>
      <c r="BO333" s="439"/>
      <c r="BP333" s="432"/>
      <c r="BQ333" s="432"/>
      <c r="BR333" s="432"/>
      <c r="BS333" s="439"/>
      <c r="BT333" s="432"/>
      <c r="BU333" s="432"/>
      <c r="BV333" s="432"/>
      <c r="BW333" s="439"/>
      <c r="BX333" s="432"/>
      <c r="BY333" s="432"/>
      <c r="BZ333" s="432"/>
      <c r="CA333" s="439"/>
      <c r="CB333" s="432"/>
      <c r="CC333" s="432"/>
      <c r="CD333" s="432"/>
      <c r="CE333" s="439"/>
      <c r="CF333" s="432"/>
      <c r="CG333" s="432"/>
      <c r="CH333" s="432"/>
      <c r="CI333" s="439"/>
      <c r="CJ333" s="432"/>
      <c r="CK333" s="432"/>
      <c r="CL333" s="432"/>
      <c r="CM333" s="439"/>
      <c r="CN333" s="432"/>
      <c r="CO333" s="432"/>
      <c r="CP333" s="432"/>
      <c r="CQ333" s="439"/>
      <c r="CR333" s="432"/>
      <c r="CS333" s="432"/>
      <c r="CT333" s="435"/>
      <c r="CU333" s="272"/>
      <c r="CV333" s="272"/>
      <c r="CW333" s="272"/>
      <c r="CX333" s="272"/>
      <c r="CY333" s="272"/>
      <c r="CZ333" s="272"/>
      <c r="DA333" s="272"/>
      <c r="DB333" s="272"/>
      <c r="DC333" s="272"/>
      <c r="DD333" s="272"/>
      <c r="DE333" s="272"/>
      <c r="DF333" s="272"/>
    </row>
    <row r="334" spans="1:110" s="273" customFormat="1" x14ac:dyDescent="0.2">
      <c r="A334" s="292"/>
      <c r="B334" s="271"/>
      <c r="D334" s="268"/>
      <c r="E334" s="268"/>
      <c r="F334" s="268"/>
      <c r="G334" s="422"/>
      <c r="H334" s="268"/>
      <c r="I334" s="491"/>
      <c r="J334" s="491"/>
      <c r="K334" s="268"/>
      <c r="L334" s="268"/>
      <c r="M334" s="268"/>
      <c r="N334" s="268"/>
      <c r="O334" s="268"/>
      <c r="P334" s="268"/>
      <c r="Q334" s="287"/>
      <c r="R334" s="292"/>
      <c r="AS334" s="259"/>
      <c r="BF334" s="260"/>
      <c r="BG334" s="260"/>
      <c r="BH334" s="261"/>
      <c r="BI334" s="261"/>
      <c r="BJ334" s="259"/>
      <c r="BK334" s="482"/>
      <c r="BL334" s="262"/>
      <c r="BM334" s="272"/>
      <c r="BN334" s="432"/>
      <c r="BO334" s="439"/>
      <c r="BP334" s="432"/>
      <c r="BQ334" s="432"/>
      <c r="BR334" s="432"/>
      <c r="BS334" s="439"/>
      <c r="BT334" s="432"/>
      <c r="BU334" s="432"/>
      <c r="BV334" s="432"/>
      <c r="BW334" s="439"/>
      <c r="BX334" s="432"/>
      <c r="BY334" s="432"/>
      <c r="BZ334" s="432"/>
      <c r="CA334" s="439"/>
      <c r="CB334" s="432"/>
      <c r="CC334" s="432"/>
      <c r="CD334" s="432"/>
      <c r="CE334" s="439"/>
      <c r="CF334" s="432"/>
      <c r="CG334" s="432"/>
      <c r="CH334" s="432"/>
      <c r="CI334" s="439"/>
      <c r="CJ334" s="432"/>
      <c r="CK334" s="432"/>
      <c r="CL334" s="432"/>
      <c r="CM334" s="439"/>
      <c r="CN334" s="432"/>
      <c r="CO334" s="432"/>
      <c r="CP334" s="432"/>
      <c r="CQ334" s="439"/>
      <c r="CR334" s="432"/>
      <c r="CS334" s="432"/>
      <c r="CT334" s="435"/>
      <c r="CU334" s="272"/>
      <c r="CV334" s="272"/>
      <c r="CW334" s="272"/>
      <c r="CX334" s="272"/>
      <c r="CY334" s="272"/>
      <c r="CZ334" s="272"/>
      <c r="DA334" s="272"/>
      <c r="DB334" s="272"/>
      <c r="DC334" s="272"/>
      <c r="DD334" s="272"/>
      <c r="DE334" s="272"/>
      <c r="DF334" s="272"/>
    </row>
    <row r="335" spans="1:110" s="273" customFormat="1" x14ac:dyDescent="0.2">
      <c r="A335" s="292"/>
      <c r="B335" s="271"/>
      <c r="D335" s="268"/>
      <c r="E335" s="268"/>
      <c r="F335" s="268"/>
      <c r="G335" s="422"/>
      <c r="H335" s="268"/>
      <c r="I335" s="491"/>
      <c r="J335" s="491"/>
      <c r="K335" s="268"/>
      <c r="L335" s="268"/>
      <c r="M335" s="268"/>
      <c r="N335" s="268"/>
      <c r="O335" s="268"/>
      <c r="P335" s="268"/>
      <c r="Q335" s="287"/>
      <c r="R335" s="292"/>
      <c r="AS335" s="259"/>
      <c r="BF335" s="260"/>
      <c r="BG335" s="260"/>
      <c r="BH335" s="261"/>
      <c r="BI335" s="261"/>
      <c r="BJ335" s="259"/>
      <c r="BK335" s="482"/>
      <c r="BL335" s="262"/>
      <c r="BM335" s="272"/>
      <c r="BN335" s="432"/>
      <c r="BO335" s="439"/>
      <c r="BP335" s="432"/>
      <c r="BQ335" s="432"/>
      <c r="BR335" s="432"/>
      <c r="BS335" s="439"/>
      <c r="BT335" s="432"/>
      <c r="BU335" s="432"/>
      <c r="BV335" s="432"/>
      <c r="BW335" s="439"/>
      <c r="BX335" s="432"/>
      <c r="BY335" s="432"/>
      <c r="BZ335" s="432"/>
      <c r="CA335" s="439"/>
      <c r="CB335" s="432"/>
      <c r="CC335" s="432"/>
      <c r="CD335" s="432"/>
      <c r="CE335" s="439"/>
      <c r="CF335" s="432"/>
      <c r="CG335" s="432"/>
      <c r="CH335" s="432"/>
      <c r="CI335" s="439"/>
      <c r="CJ335" s="432"/>
      <c r="CK335" s="432"/>
      <c r="CL335" s="432"/>
      <c r="CM335" s="439"/>
      <c r="CN335" s="432"/>
      <c r="CO335" s="432"/>
      <c r="CP335" s="432"/>
      <c r="CQ335" s="439"/>
      <c r="CR335" s="432"/>
      <c r="CS335" s="432"/>
      <c r="CT335" s="435"/>
      <c r="CU335" s="272"/>
      <c r="CV335" s="272"/>
      <c r="CW335" s="272"/>
      <c r="CX335" s="272"/>
      <c r="CY335" s="272"/>
      <c r="CZ335" s="272"/>
      <c r="DA335" s="272"/>
      <c r="DB335" s="272"/>
      <c r="DC335" s="272"/>
      <c r="DD335" s="272"/>
      <c r="DE335" s="272"/>
      <c r="DF335" s="272"/>
    </row>
    <row r="336" spans="1:110" s="273" customFormat="1" x14ac:dyDescent="0.2">
      <c r="A336" s="292"/>
      <c r="B336" s="271"/>
      <c r="D336" s="268"/>
      <c r="E336" s="268"/>
      <c r="F336" s="268"/>
      <c r="G336" s="422"/>
      <c r="H336" s="268"/>
      <c r="I336" s="491"/>
      <c r="J336" s="491"/>
      <c r="K336" s="268"/>
      <c r="L336" s="268"/>
      <c r="M336" s="268"/>
      <c r="N336" s="268"/>
      <c r="O336" s="268"/>
      <c r="P336" s="268"/>
      <c r="Q336" s="287"/>
      <c r="R336" s="292"/>
      <c r="AS336" s="259"/>
      <c r="BF336" s="260"/>
      <c r="BG336" s="260"/>
      <c r="BH336" s="261"/>
      <c r="BI336" s="261"/>
      <c r="BJ336" s="259"/>
      <c r="BK336" s="482"/>
      <c r="BL336" s="262"/>
      <c r="BM336" s="272"/>
      <c r="BN336" s="432"/>
      <c r="BO336" s="439"/>
      <c r="BP336" s="432"/>
      <c r="BQ336" s="432"/>
      <c r="BR336" s="432"/>
      <c r="BS336" s="439"/>
      <c r="BT336" s="432"/>
      <c r="BU336" s="432"/>
      <c r="BV336" s="432"/>
      <c r="BW336" s="439"/>
      <c r="BX336" s="432"/>
      <c r="BY336" s="432"/>
      <c r="BZ336" s="432"/>
      <c r="CA336" s="439"/>
      <c r="CB336" s="432"/>
      <c r="CC336" s="432"/>
      <c r="CD336" s="432"/>
      <c r="CE336" s="439"/>
      <c r="CF336" s="432"/>
      <c r="CG336" s="432"/>
      <c r="CH336" s="432"/>
      <c r="CI336" s="439"/>
      <c r="CJ336" s="432"/>
      <c r="CK336" s="432"/>
      <c r="CL336" s="432"/>
      <c r="CM336" s="439"/>
      <c r="CN336" s="432"/>
      <c r="CO336" s="432"/>
      <c r="CP336" s="432"/>
      <c r="CQ336" s="439"/>
      <c r="CR336" s="432"/>
      <c r="CS336" s="432"/>
      <c r="CT336" s="435"/>
      <c r="CU336" s="272"/>
      <c r="CV336" s="272"/>
      <c r="CW336" s="272"/>
      <c r="CX336" s="272"/>
      <c r="CY336" s="272"/>
      <c r="CZ336" s="272"/>
      <c r="DA336" s="272"/>
      <c r="DB336" s="272"/>
      <c r="DC336" s="272"/>
      <c r="DD336" s="272"/>
      <c r="DE336" s="272"/>
      <c r="DF336" s="272"/>
    </row>
    <row r="337" spans="1:110" s="273" customFormat="1" x14ac:dyDescent="0.2">
      <c r="A337" s="292"/>
      <c r="B337" s="271"/>
      <c r="D337" s="268"/>
      <c r="E337" s="268"/>
      <c r="F337" s="268"/>
      <c r="G337" s="422"/>
      <c r="H337" s="268"/>
      <c r="I337" s="491"/>
      <c r="J337" s="491"/>
      <c r="K337" s="268"/>
      <c r="L337" s="268"/>
      <c r="M337" s="268"/>
      <c r="N337" s="268"/>
      <c r="O337" s="268"/>
      <c r="P337" s="268"/>
      <c r="Q337" s="287"/>
      <c r="R337" s="292"/>
      <c r="AS337" s="259"/>
      <c r="BF337" s="260"/>
      <c r="BG337" s="260"/>
      <c r="BH337" s="261"/>
      <c r="BI337" s="261"/>
      <c r="BJ337" s="259"/>
      <c r="BK337" s="482"/>
      <c r="BL337" s="262"/>
      <c r="BM337" s="272"/>
      <c r="BN337" s="432"/>
      <c r="BO337" s="439"/>
      <c r="BP337" s="432"/>
      <c r="BQ337" s="432"/>
      <c r="BR337" s="432"/>
      <c r="BS337" s="439"/>
      <c r="BT337" s="432"/>
      <c r="BU337" s="432"/>
      <c r="BV337" s="432"/>
      <c r="BW337" s="439"/>
      <c r="BX337" s="432"/>
      <c r="BY337" s="432"/>
      <c r="BZ337" s="432"/>
      <c r="CA337" s="439"/>
      <c r="CB337" s="432"/>
      <c r="CC337" s="432"/>
      <c r="CD337" s="432"/>
      <c r="CE337" s="439"/>
      <c r="CF337" s="432"/>
      <c r="CG337" s="432"/>
      <c r="CH337" s="432"/>
      <c r="CI337" s="439"/>
      <c r="CJ337" s="432"/>
      <c r="CK337" s="432"/>
      <c r="CL337" s="432"/>
      <c r="CM337" s="439"/>
      <c r="CN337" s="432"/>
      <c r="CO337" s="432"/>
      <c r="CP337" s="432"/>
      <c r="CQ337" s="439"/>
      <c r="CR337" s="432"/>
      <c r="CS337" s="432"/>
      <c r="CT337" s="435"/>
      <c r="CU337" s="272"/>
      <c r="CV337" s="272"/>
      <c r="CW337" s="272"/>
      <c r="CX337" s="272"/>
      <c r="CY337" s="272"/>
      <c r="CZ337" s="272"/>
      <c r="DA337" s="272"/>
      <c r="DB337" s="272"/>
      <c r="DC337" s="272"/>
      <c r="DD337" s="272"/>
      <c r="DE337" s="272"/>
      <c r="DF337" s="272"/>
    </row>
    <row r="338" spans="1:110" s="273" customFormat="1" x14ac:dyDescent="0.2">
      <c r="A338" s="292"/>
      <c r="B338" s="271"/>
      <c r="D338" s="268"/>
      <c r="E338" s="268"/>
      <c r="F338" s="268"/>
      <c r="G338" s="422"/>
      <c r="H338" s="268"/>
      <c r="I338" s="491"/>
      <c r="J338" s="491"/>
      <c r="K338" s="268"/>
      <c r="L338" s="268"/>
      <c r="M338" s="268"/>
      <c r="N338" s="268"/>
      <c r="O338" s="268"/>
      <c r="P338" s="268"/>
      <c r="Q338" s="287"/>
      <c r="R338" s="292"/>
      <c r="AS338" s="259"/>
      <c r="BF338" s="260"/>
      <c r="BG338" s="260"/>
      <c r="BH338" s="261"/>
      <c r="BI338" s="261"/>
      <c r="BJ338" s="259"/>
      <c r="BK338" s="482"/>
      <c r="BL338" s="262"/>
      <c r="BM338" s="272"/>
      <c r="BN338" s="432"/>
      <c r="BO338" s="439"/>
      <c r="BP338" s="432"/>
      <c r="BQ338" s="432"/>
      <c r="BR338" s="432"/>
      <c r="BS338" s="439"/>
      <c r="BT338" s="432"/>
      <c r="BU338" s="432"/>
      <c r="BV338" s="432"/>
      <c r="BW338" s="439"/>
      <c r="BX338" s="432"/>
      <c r="BY338" s="432"/>
      <c r="BZ338" s="432"/>
      <c r="CA338" s="439"/>
      <c r="CB338" s="432"/>
      <c r="CC338" s="432"/>
      <c r="CD338" s="432"/>
      <c r="CE338" s="439"/>
      <c r="CF338" s="432"/>
      <c r="CG338" s="432"/>
      <c r="CH338" s="432"/>
      <c r="CI338" s="439"/>
      <c r="CJ338" s="432"/>
      <c r="CK338" s="432"/>
      <c r="CL338" s="432"/>
      <c r="CM338" s="439"/>
      <c r="CN338" s="432"/>
      <c r="CO338" s="432"/>
      <c r="CP338" s="432"/>
      <c r="CQ338" s="439"/>
      <c r="CR338" s="432"/>
      <c r="CS338" s="432"/>
      <c r="CT338" s="435"/>
      <c r="CU338" s="272"/>
      <c r="CV338" s="272"/>
      <c r="CW338" s="272"/>
      <c r="CX338" s="272"/>
      <c r="CY338" s="272"/>
      <c r="CZ338" s="272"/>
      <c r="DA338" s="272"/>
      <c r="DB338" s="272"/>
      <c r="DC338" s="272"/>
      <c r="DD338" s="272"/>
      <c r="DE338" s="272"/>
      <c r="DF338" s="272"/>
    </row>
    <row r="339" spans="1:110" s="273" customFormat="1" x14ac:dyDescent="0.2">
      <c r="A339" s="292"/>
      <c r="B339" s="271"/>
      <c r="D339" s="268"/>
      <c r="E339" s="268"/>
      <c r="F339" s="268"/>
      <c r="G339" s="422"/>
      <c r="H339" s="268"/>
      <c r="I339" s="491"/>
      <c r="J339" s="491"/>
      <c r="K339" s="268"/>
      <c r="L339" s="268"/>
      <c r="M339" s="268"/>
      <c r="N339" s="268"/>
      <c r="O339" s="268"/>
      <c r="P339" s="268"/>
      <c r="Q339" s="287"/>
      <c r="R339" s="292"/>
      <c r="AS339" s="259"/>
      <c r="BF339" s="260"/>
      <c r="BG339" s="260"/>
      <c r="BH339" s="261"/>
      <c r="BI339" s="261"/>
      <c r="BJ339" s="259"/>
      <c r="BK339" s="482"/>
      <c r="BL339" s="262"/>
      <c r="BM339" s="272"/>
      <c r="BN339" s="432"/>
      <c r="BO339" s="439"/>
      <c r="BP339" s="432"/>
      <c r="BQ339" s="432"/>
      <c r="BR339" s="432"/>
      <c r="BS339" s="439"/>
      <c r="BT339" s="432"/>
      <c r="BU339" s="432"/>
      <c r="BV339" s="432"/>
      <c r="BW339" s="439"/>
      <c r="BX339" s="432"/>
      <c r="BY339" s="432"/>
      <c r="BZ339" s="432"/>
      <c r="CA339" s="439"/>
      <c r="CB339" s="432"/>
      <c r="CC339" s="432"/>
      <c r="CD339" s="432"/>
      <c r="CE339" s="439"/>
      <c r="CF339" s="432"/>
      <c r="CG339" s="432"/>
      <c r="CH339" s="432"/>
      <c r="CI339" s="439"/>
      <c r="CJ339" s="432"/>
      <c r="CK339" s="432"/>
      <c r="CL339" s="432"/>
      <c r="CM339" s="439"/>
      <c r="CN339" s="432"/>
      <c r="CO339" s="432"/>
      <c r="CP339" s="432"/>
      <c r="CQ339" s="439"/>
      <c r="CR339" s="432"/>
      <c r="CS339" s="432"/>
      <c r="CT339" s="435"/>
      <c r="CU339" s="272"/>
      <c r="CV339" s="272"/>
      <c r="CW339" s="272"/>
      <c r="CX339" s="272"/>
      <c r="CY339" s="272"/>
      <c r="CZ339" s="272"/>
      <c r="DA339" s="272"/>
      <c r="DB339" s="272"/>
      <c r="DC339" s="272"/>
      <c r="DD339" s="272"/>
      <c r="DE339" s="272"/>
      <c r="DF339" s="272"/>
    </row>
    <row r="340" spans="1:110" s="273" customFormat="1" x14ac:dyDescent="0.2">
      <c r="A340" s="292"/>
      <c r="B340" s="271"/>
      <c r="D340" s="268"/>
      <c r="E340" s="268"/>
      <c r="F340" s="268"/>
      <c r="G340" s="422"/>
      <c r="H340" s="268"/>
      <c r="I340" s="491"/>
      <c r="J340" s="491"/>
      <c r="K340" s="268"/>
      <c r="L340" s="268"/>
      <c r="M340" s="268"/>
      <c r="N340" s="268"/>
      <c r="O340" s="268"/>
      <c r="P340" s="268"/>
      <c r="Q340" s="287"/>
      <c r="R340" s="292"/>
      <c r="AS340" s="259"/>
      <c r="BF340" s="260"/>
      <c r="BG340" s="260"/>
      <c r="BH340" s="261"/>
      <c r="BI340" s="261"/>
      <c r="BJ340" s="259"/>
      <c r="BK340" s="482"/>
      <c r="BL340" s="262"/>
      <c r="BM340" s="272"/>
      <c r="BN340" s="432"/>
      <c r="BO340" s="439"/>
      <c r="BP340" s="432"/>
      <c r="BQ340" s="432"/>
      <c r="BR340" s="432"/>
      <c r="BS340" s="439"/>
      <c r="BT340" s="432"/>
      <c r="BU340" s="432"/>
      <c r="BV340" s="432"/>
      <c r="BW340" s="439"/>
      <c r="BX340" s="432"/>
      <c r="BY340" s="432"/>
      <c r="BZ340" s="432"/>
      <c r="CA340" s="439"/>
      <c r="CB340" s="432"/>
      <c r="CC340" s="432"/>
      <c r="CD340" s="432"/>
      <c r="CE340" s="439"/>
      <c r="CF340" s="432"/>
      <c r="CG340" s="432"/>
      <c r="CH340" s="432"/>
      <c r="CI340" s="439"/>
      <c r="CJ340" s="432"/>
      <c r="CK340" s="432"/>
      <c r="CL340" s="432"/>
      <c r="CM340" s="439"/>
      <c r="CN340" s="432"/>
      <c r="CO340" s="432"/>
      <c r="CP340" s="432"/>
      <c r="CQ340" s="439"/>
      <c r="CR340" s="432"/>
      <c r="CS340" s="432"/>
      <c r="CT340" s="435"/>
      <c r="CU340" s="272"/>
      <c r="CV340" s="272"/>
      <c r="CW340" s="272"/>
      <c r="CX340" s="272"/>
      <c r="CY340" s="272"/>
      <c r="CZ340" s="272"/>
      <c r="DA340" s="272"/>
      <c r="DB340" s="272"/>
      <c r="DC340" s="272"/>
      <c r="DD340" s="272"/>
      <c r="DE340" s="272"/>
      <c r="DF340" s="272"/>
    </row>
    <row r="341" spans="1:110" s="273" customFormat="1" x14ac:dyDescent="0.2">
      <c r="A341" s="292"/>
      <c r="B341" s="271"/>
      <c r="D341" s="268"/>
      <c r="E341" s="268"/>
      <c r="F341" s="268"/>
      <c r="G341" s="422"/>
      <c r="H341" s="268"/>
      <c r="I341" s="491"/>
      <c r="J341" s="491"/>
      <c r="K341" s="268"/>
      <c r="L341" s="268"/>
      <c r="M341" s="268"/>
      <c r="N341" s="268"/>
      <c r="O341" s="268"/>
      <c r="P341" s="268"/>
      <c r="Q341" s="287"/>
      <c r="R341" s="292"/>
      <c r="AS341" s="259"/>
      <c r="BF341" s="260"/>
      <c r="BG341" s="260"/>
      <c r="BH341" s="261"/>
      <c r="BI341" s="261"/>
      <c r="BJ341" s="259"/>
      <c r="BK341" s="482"/>
      <c r="BL341" s="262"/>
      <c r="BM341" s="272"/>
      <c r="BN341" s="432"/>
      <c r="BO341" s="439"/>
      <c r="BP341" s="432"/>
      <c r="BQ341" s="432"/>
      <c r="BR341" s="432"/>
      <c r="BS341" s="439"/>
      <c r="BT341" s="432"/>
      <c r="BU341" s="432"/>
      <c r="BV341" s="432"/>
      <c r="BW341" s="439"/>
      <c r="BX341" s="432"/>
      <c r="BY341" s="432"/>
      <c r="BZ341" s="432"/>
      <c r="CA341" s="439"/>
      <c r="CB341" s="432"/>
      <c r="CC341" s="432"/>
      <c r="CD341" s="432"/>
      <c r="CE341" s="439"/>
      <c r="CF341" s="432"/>
      <c r="CG341" s="432"/>
      <c r="CH341" s="432"/>
      <c r="CI341" s="439"/>
      <c r="CJ341" s="432"/>
      <c r="CK341" s="432"/>
      <c r="CL341" s="432"/>
      <c r="CM341" s="439"/>
      <c r="CN341" s="432"/>
      <c r="CO341" s="432"/>
      <c r="CP341" s="432"/>
      <c r="CQ341" s="439"/>
      <c r="CR341" s="432"/>
      <c r="CS341" s="432"/>
      <c r="CT341" s="435"/>
      <c r="CU341" s="272"/>
      <c r="CV341" s="272"/>
      <c r="CW341" s="272"/>
      <c r="CX341" s="272"/>
      <c r="CY341" s="272"/>
      <c r="CZ341" s="272"/>
      <c r="DA341" s="272"/>
      <c r="DB341" s="272"/>
      <c r="DC341" s="272"/>
      <c r="DD341" s="272"/>
      <c r="DE341" s="272"/>
      <c r="DF341" s="272"/>
    </row>
    <row r="342" spans="1:110" s="273" customFormat="1" x14ac:dyDescent="0.2">
      <c r="A342" s="292"/>
      <c r="B342" s="271"/>
      <c r="D342" s="268"/>
      <c r="E342" s="268"/>
      <c r="F342" s="268"/>
      <c r="G342" s="422"/>
      <c r="H342" s="268"/>
      <c r="I342" s="491"/>
      <c r="J342" s="491"/>
      <c r="K342" s="268"/>
      <c r="L342" s="268"/>
      <c r="M342" s="268"/>
      <c r="N342" s="268"/>
      <c r="O342" s="268"/>
      <c r="P342" s="268"/>
      <c r="Q342" s="287"/>
      <c r="R342" s="292"/>
      <c r="AS342" s="259"/>
      <c r="BF342" s="260"/>
      <c r="BG342" s="260"/>
      <c r="BH342" s="261"/>
      <c r="BI342" s="261"/>
      <c r="BJ342" s="259"/>
      <c r="BK342" s="482"/>
      <c r="BL342" s="262"/>
      <c r="BM342" s="272"/>
      <c r="BN342" s="432"/>
      <c r="BO342" s="439"/>
      <c r="BP342" s="432"/>
      <c r="BQ342" s="432"/>
      <c r="BR342" s="432"/>
      <c r="BS342" s="439"/>
      <c r="BT342" s="432"/>
      <c r="BU342" s="432"/>
      <c r="BV342" s="432"/>
      <c r="BW342" s="439"/>
      <c r="BX342" s="432"/>
      <c r="BY342" s="432"/>
      <c r="BZ342" s="432"/>
      <c r="CA342" s="439"/>
      <c r="CB342" s="432"/>
      <c r="CC342" s="432"/>
      <c r="CD342" s="432"/>
      <c r="CE342" s="439"/>
      <c r="CF342" s="432"/>
      <c r="CG342" s="432"/>
      <c r="CH342" s="432"/>
      <c r="CI342" s="439"/>
      <c r="CJ342" s="432"/>
      <c r="CK342" s="432"/>
      <c r="CL342" s="432"/>
      <c r="CM342" s="439"/>
      <c r="CN342" s="432"/>
      <c r="CO342" s="432"/>
      <c r="CP342" s="432"/>
      <c r="CQ342" s="439"/>
      <c r="CR342" s="432"/>
      <c r="CS342" s="432"/>
      <c r="CT342" s="435"/>
      <c r="CU342" s="272"/>
      <c r="CV342" s="272"/>
      <c r="CW342" s="272"/>
      <c r="CX342" s="272"/>
      <c r="CY342" s="272"/>
      <c r="CZ342" s="272"/>
      <c r="DA342" s="272"/>
      <c r="DB342" s="272"/>
      <c r="DC342" s="272"/>
      <c r="DD342" s="272"/>
      <c r="DE342" s="272"/>
      <c r="DF342" s="272"/>
    </row>
    <row r="343" spans="1:110" s="273" customFormat="1" x14ac:dyDescent="0.2">
      <c r="A343" s="292"/>
      <c r="B343" s="271"/>
      <c r="D343" s="268"/>
      <c r="E343" s="268"/>
      <c r="F343" s="268"/>
      <c r="G343" s="422"/>
      <c r="H343" s="268"/>
      <c r="I343" s="491"/>
      <c r="J343" s="491"/>
      <c r="K343" s="268"/>
      <c r="L343" s="268"/>
      <c r="M343" s="268"/>
      <c r="N343" s="268"/>
      <c r="O343" s="268"/>
      <c r="P343" s="268"/>
      <c r="Q343" s="287"/>
      <c r="R343" s="292"/>
      <c r="AS343" s="259"/>
      <c r="BF343" s="260"/>
      <c r="BG343" s="260"/>
      <c r="BH343" s="261"/>
      <c r="BI343" s="261"/>
      <c r="BJ343" s="259"/>
      <c r="BK343" s="482"/>
      <c r="BL343" s="262"/>
      <c r="BM343" s="272"/>
      <c r="BN343" s="432"/>
      <c r="BO343" s="439"/>
      <c r="BP343" s="432"/>
      <c r="BQ343" s="432"/>
      <c r="BR343" s="432"/>
      <c r="BS343" s="439"/>
      <c r="BT343" s="432"/>
      <c r="BU343" s="432"/>
      <c r="BV343" s="432"/>
      <c r="BW343" s="439"/>
      <c r="BX343" s="432"/>
      <c r="BY343" s="432"/>
      <c r="BZ343" s="432"/>
      <c r="CA343" s="439"/>
      <c r="CB343" s="432"/>
      <c r="CC343" s="432"/>
      <c r="CD343" s="432"/>
      <c r="CE343" s="439"/>
      <c r="CF343" s="432"/>
      <c r="CG343" s="432"/>
      <c r="CH343" s="432"/>
      <c r="CI343" s="439"/>
      <c r="CJ343" s="432"/>
      <c r="CK343" s="432"/>
      <c r="CL343" s="432"/>
      <c r="CM343" s="439"/>
      <c r="CN343" s="432"/>
      <c r="CO343" s="432"/>
      <c r="CP343" s="432"/>
      <c r="CQ343" s="439"/>
      <c r="CR343" s="432"/>
      <c r="CS343" s="432"/>
      <c r="CT343" s="435"/>
      <c r="CU343" s="272"/>
      <c r="CV343" s="272"/>
      <c r="CW343" s="272"/>
      <c r="CX343" s="272"/>
      <c r="CY343" s="272"/>
      <c r="CZ343" s="272"/>
      <c r="DA343" s="272"/>
      <c r="DB343" s="272"/>
      <c r="DC343" s="272"/>
      <c r="DD343" s="272"/>
      <c r="DE343" s="272"/>
      <c r="DF343" s="272"/>
    </row>
    <row r="344" spans="1:110" s="273" customFormat="1" x14ac:dyDescent="0.2">
      <c r="A344" s="292"/>
      <c r="B344" s="271"/>
      <c r="D344" s="268"/>
      <c r="E344" s="268"/>
      <c r="F344" s="268"/>
      <c r="G344" s="422"/>
      <c r="H344" s="268"/>
      <c r="I344" s="491"/>
      <c r="J344" s="491"/>
      <c r="K344" s="268"/>
      <c r="L344" s="268"/>
      <c r="M344" s="268"/>
      <c r="N344" s="268"/>
      <c r="O344" s="268"/>
      <c r="P344" s="268"/>
      <c r="Q344" s="287"/>
      <c r="R344" s="292"/>
      <c r="AS344" s="259"/>
      <c r="BF344" s="260"/>
      <c r="BG344" s="260"/>
      <c r="BH344" s="261"/>
      <c r="BI344" s="261"/>
      <c r="BJ344" s="259"/>
      <c r="BK344" s="482"/>
      <c r="BL344" s="262"/>
      <c r="BM344" s="272"/>
      <c r="BN344" s="432"/>
      <c r="BO344" s="439"/>
      <c r="BP344" s="432"/>
      <c r="BQ344" s="432"/>
      <c r="BR344" s="432"/>
      <c r="BS344" s="439"/>
      <c r="BT344" s="432"/>
      <c r="BU344" s="432"/>
      <c r="BV344" s="432"/>
      <c r="BW344" s="439"/>
      <c r="BX344" s="432"/>
      <c r="BY344" s="432"/>
      <c r="BZ344" s="432"/>
      <c r="CA344" s="439"/>
      <c r="CB344" s="432"/>
      <c r="CC344" s="432"/>
      <c r="CD344" s="432"/>
      <c r="CE344" s="439"/>
      <c r="CF344" s="432"/>
      <c r="CG344" s="432"/>
      <c r="CH344" s="432"/>
      <c r="CI344" s="439"/>
      <c r="CJ344" s="432"/>
      <c r="CK344" s="432"/>
      <c r="CL344" s="432"/>
      <c r="CM344" s="439"/>
      <c r="CN344" s="432"/>
      <c r="CO344" s="432"/>
      <c r="CP344" s="432"/>
      <c r="CQ344" s="439"/>
      <c r="CR344" s="432"/>
      <c r="CS344" s="432"/>
      <c r="CT344" s="435"/>
      <c r="CU344" s="272"/>
      <c r="CV344" s="272"/>
      <c r="CW344" s="272"/>
      <c r="CX344" s="272"/>
      <c r="CY344" s="272"/>
      <c r="CZ344" s="272"/>
      <c r="DA344" s="272"/>
      <c r="DB344" s="272"/>
      <c r="DC344" s="272"/>
      <c r="DD344" s="272"/>
      <c r="DE344" s="272"/>
      <c r="DF344" s="272"/>
    </row>
    <row r="345" spans="1:110" s="273" customFormat="1" x14ac:dyDescent="0.2">
      <c r="A345" s="292"/>
      <c r="B345" s="271"/>
      <c r="D345" s="268"/>
      <c r="E345" s="268"/>
      <c r="F345" s="268"/>
      <c r="G345" s="422"/>
      <c r="H345" s="268"/>
      <c r="I345" s="491"/>
      <c r="J345" s="491"/>
      <c r="K345" s="268"/>
      <c r="L345" s="268"/>
      <c r="M345" s="268"/>
      <c r="N345" s="268"/>
      <c r="O345" s="268"/>
      <c r="P345" s="268"/>
      <c r="Q345" s="287"/>
      <c r="R345" s="292"/>
      <c r="AS345" s="259"/>
      <c r="BF345" s="260"/>
      <c r="BG345" s="260"/>
      <c r="BH345" s="261"/>
      <c r="BI345" s="261"/>
      <c r="BJ345" s="259"/>
      <c r="BK345" s="482"/>
      <c r="BL345" s="262"/>
      <c r="BM345" s="272"/>
      <c r="BN345" s="432"/>
      <c r="BO345" s="439"/>
      <c r="BP345" s="432"/>
      <c r="BQ345" s="432"/>
      <c r="BR345" s="432"/>
      <c r="BS345" s="439"/>
      <c r="BT345" s="432"/>
      <c r="BU345" s="432"/>
      <c r="BV345" s="432"/>
      <c r="BW345" s="439"/>
      <c r="BX345" s="432"/>
      <c r="BY345" s="432"/>
      <c r="BZ345" s="432"/>
      <c r="CA345" s="439"/>
      <c r="CB345" s="432"/>
      <c r="CC345" s="432"/>
      <c r="CD345" s="432"/>
      <c r="CE345" s="439"/>
      <c r="CF345" s="432"/>
      <c r="CG345" s="432"/>
      <c r="CH345" s="432"/>
      <c r="CI345" s="439"/>
      <c r="CJ345" s="432"/>
      <c r="CK345" s="432"/>
      <c r="CL345" s="432"/>
      <c r="CM345" s="439"/>
      <c r="CN345" s="432"/>
      <c r="CO345" s="432"/>
      <c r="CP345" s="432"/>
      <c r="CQ345" s="439"/>
      <c r="CR345" s="432"/>
      <c r="CS345" s="432"/>
      <c r="CT345" s="435"/>
      <c r="CU345" s="272"/>
      <c r="CV345" s="272"/>
      <c r="CW345" s="272"/>
      <c r="CX345" s="272"/>
      <c r="CY345" s="272"/>
      <c r="CZ345" s="272"/>
      <c r="DA345" s="272"/>
      <c r="DB345" s="272"/>
      <c r="DC345" s="272"/>
      <c r="DD345" s="272"/>
      <c r="DE345" s="272"/>
      <c r="DF345" s="272"/>
    </row>
    <row r="346" spans="1:110" s="273" customFormat="1" x14ac:dyDescent="0.2">
      <c r="A346" s="292"/>
      <c r="B346" s="271"/>
      <c r="D346" s="268"/>
      <c r="E346" s="268"/>
      <c r="F346" s="268"/>
      <c r="G346" s="422"/>
      <c r="H346" s="268"/>
      <c r="I346" s="491"/>
      <c r="J346" s="491"/>
      <c r="K346" s="268"/>
      <c r="L346" s="268"/>
      <c r="M346" s="268"/>
      <c r="N346" s="268"/>
      <c r="O346" s="268"/>
      <c r="P346" s="268"/>
      <c r="Q346" s="287"/>
      <c r="R346" s="292"/>
      <c r="AS346" s="259"/>
      <c r="BF346" s="260"/>
      <c r="BG346" s="260"/>
      <c r="BH346" s="261"/>
      <c r="BI346" s="261"/>
      <c r="BJ346" s="259"/>
      <c r="BK346" s="482"/>
      <c r="BL346" s="262"/>
      <c r="BM346" s="272"/>
      <c r="BN346" s="432"/>
      <c r="BO346" s="439"/>
      <c r="BP346" s="432"/>
      <c r="BQ346" s="432"/>
      <c r="BR346" s="432"/>
      <c r="BS346" s="439"/>
      <c r="BT346" s="432"/>
      <c r="BU346" s="432"/>
      <c r="BV346" s="432"/>
      <c r="BW346" s="439"/>
      <c r="BX346" s="432"/>
      <c r="BY346" s="432"/>
      <c r="BZ346" s="432"/>
      <c r="CA346" s="439"/>
      <c r="CB346" s="432"/>
      <c r="CC346" s="432"/>
      <c r="CD346" s="432"/>
      <c r="CE346" s="439"/>
      <c r="CF346" s="432"/>
      <c r="CG346" s="432"/>
      <c r="CH346" s="432"/>
      <c r="CI346" s="439"/>
      <c r="CJ346" s="432"/>
      <c r="CK346" s="432"/>
      <c r="CL346" s="432"/>
      <c r="CM346" s="439"/>
      <c r="CN346" s="432"/>
      <c r="CO346" s="432"/>
      <c r="CP346" s="432"/>
      <c r="CQ346" s="439"/>
      <c r="CR346" s="432"/>
      <c r="CS346" s="432"/>
      <c r="CT346" s="435"/>
      <c r="CU346" s="272"/>
      <c r="CV346" s="272"/>
      <c r="CW346" s="272"/>
      <c r="CX346" s="272"/>
      <c r="CY346" s="272"/>
      <c r="CZ346" s="272"/>
      <c r="DA346" s="272"/>
      <c r="DB346" s="272"/>
      <c r="DC346" s="272"/>
      <c r="DD346" s="272"/>
      <c r="DE346" s="272"/>
      <c r="DF346" s="272"/>
    </row>
    <row r="347" spans="1:110" s="273" customFormat="1" x14ac:dyDescent="0.2">
      <c r="A347" s="292"/>
      <c r="B347" s="271"/>
      <c r="D347" s="268"/>
      <c r="E347" s="268"/>
      <c r="F347" s="268"/>
      <c r="G347" s="422"/>
      <c r="H347" s="268"/>
      <c r="I347" s="491"/>
      <c r="J347" s="491"/>
      <c r="K347" s="268"/>
      <c r="L347" s="268"/>
      <c r="M347" s="268"/>
      <c r="N347" s="268"/>
      <c r="O347" s="268"/>
      <c r="P347" s="268"/>
      <c r="Q347" s="287"/>
      <c r="R347" s="292"/>
      <c r="AS347" s="259"/>
      <c r="BF347" s="260"/>
      <c r="BG347" s="260"/>
      <c r="BH347" s="261"/>
      <c r="BI347" s="261"/>
      <c r="BJ347" s="259"/>
      <c r="BK347" s="482"/>
      <c r="BL347" s="262"/>
      <c r="BM347" s="272"/>
      <c r="BN347" s="432"/>
      <c r="BO347" s="439"/>
      <c r="BP347" s="432"/>
      <c r="BQ347" s="432"/>
      <c r="BR347" s="432"/>
      <c r="BS347" s="439"/>
      <c r="BT347" s="432"/>
      <c r="BU347" s="432"/>
      <c r="BV347" s="432"/>
      <c r="BW347" s="439"/>
      <c r="BX347" s="432"/>
      <c r="BY347" s="432"/>
      <c r="BZ347" s="432"/>
      <c r="CA347" s="439"/>
      <c r="CB347" s="432"/>
      <c r="CC347" s="432"/>
      <c r="CD347" s="432"/>
      <c r="CE347" s="439"/>
      <c r="CF347" s="432"/>
      <c r="CG347" s="432"/>
      <c r="CH347" s="432"/>
      <c r="CI347" s="439"/>
      <c r="CJ347" s="432"/>
      <c r="CK347" s="432"/>
      <c r="CL347" s="432"/>
      <c r="CM347" s="439"/>
      <c r="CN347" s="432"/>
      <c r="CO347" s="432"/>
      <c r="CP347" s="432"/>
      <c r="CQ347" s="439"/>
      <c r="CR347" s="432"/>
      <c r="CS347" s="432"/>
      <c r="CT347" s="435"/>
      <c r="CU347" s="272"/>
      <c r="CV347" s="272"/>
      <c r="CW347" s="272"/>
      <c r="CX347" s="272"/>
      <c r="CY347" s="272"/>
      <c r="CZ347" s="272"/>
      <c r="DA347" s="272"/>
      <c r="DB347" s="272"/>
      <c r="DC347" s="272"/>
      <c r="DD347" s="272"/>
      <c r="DE347" s="272"/>
      <c r="DF347" s="272"/>
    </row>
    <row r="348" spans="1:110" s="273" customFormat="1" x14ac:dyDescent="0.2">
      <c r="A348" s="292"/>
      <c r="B348" s="271"/>
      <c r="D348" s="268"/>
      <c r="E348" s="268"/>
      <c r="F348" s="268"/>
      <c r="G348" s="422"/>
      <c r="H348" s="268"/>
      <c r="I348" s="491"/>
      <c r="J348" s="491"/>
      <c r="K348" s="268"/>
      <c r="L348" s="268"/>
      <c r="M348" s="268"/>
      <c r="N348" s="268"/>
      <c r="O348" s="268"/>
      <c r="P348" s="268"/>
      <c r="Q348" s="287"/>
      <c r="R348" s="292"/>
      <c r="AS348" s="259"/>
      <c r="BF348" s="260"/>
      <c r="BG348" s="260"/>
      <c r="BH348" s="261"/>
      <c r="BI348" s="261"/>
      <c r="BJ348" s="259"/>
      <c r="BK348" s="482"/>
      <c r="BL348" s="262"/>
      <c r="BM348" s="272"/>
      <c r="BN348" s="432"/>
      <c r="BO348" s="439"/>
      <c r="BP348" s="432"/>
      <c r="BQ348" s="432"/>
      <c r="BR348" s="432"/>
      <c r="BS348" s="439"/>
      <c r="BT348" s="432"/>
      <c r="BU348" s="432"/>
      <c r="BV348" s="432"/>
      <c r="BW348" s="439"/>
      <c r="BX348" s="432"/>
      <c r="BY348" s="432"/>
      <c r="BZ348" s="432"/>
      <c r="CA348" s="439"/>
      <c r="CB348" s="432"/>
      <c r="CC348" s="432"/>
      <c r="CD348" s="432"/>
      <c r="CE348" s="439"/>
      <c r="CF348" s="432"/>
      <c r="CG348" s="432"/>
      <c r="CH348" s="432"/>
      <c r="CI348" s="439"/>
      <c r="CJ348" s="432"/>
      <c r="CK348" s="432"/>
      <c r="CL348" s="432"/>
      <c r="CM348" s="439"/>
      <c r="CN348" s="432"/>
      <c r="CO348" s="432"/>
      <c r="CP348" s="432"/>
      <c r="CQ348" s="439"/>
      <c r="CR348" s="432"/>
      <c r="CS348" s="432"/>
      <c r="CT348" s="435"/>
      <c r="CU348" s="272"/>
      <c r="CV348" s="272"/>
      <c r="CW348" s="272"/>
      <c r="CX348" s="272"/>
      <c r="CY348" s="272"/>
      <c r="CZ348" s="272"/>
      <c r="DA348" s="272"/>
      <c r="DB348" s="272"/>
      <c r="DC348" s="272"/>
      <c r="DD348" s="272"/>
      <c r="DE348" s="272"/>
      <c r="DF348" s="272"/>
    </row>
    <row r="349" spans="1:110" s="273" customFormat="1" x14ac:dyDescent="0.2">
      <c r="A349" s="292"/>
      <c r="B349" s="271"/>
      <c r="D349" s="268"/>
      <c r="E349" s="268"/>
      <c r="F349" s="268"/>
      <c r="G349" s="422"/>
      <c r="H349" s="268"/>
      <c r="I349" s="491"/>
      <c r="J349" s="491"/>
      <c r="K349" s="268"/>
      <c r="L349" s="268"/>
      <c r="M349" s="268"/>
      <c r="N349" s="268"/>
      <c r="O349" s="268"/>
      <c r="P349" s="268"/>
      <c r="Q349" s="287"/>
      <c r="R349" s="292"/>
      <c r="AS349" s="259"/>
      <c r="BF349" s="260"/>
      <c r="BG349" s="260"/>
      <c r="BH349" s="261"/>
      <c r="BI349" s="261"/>
      <c r="BJ349" s="259"/>
      <c r="BK349" s="482"/>
      <c r="BL349" s="262"/>
      <c r="BM349" s="272"/>
      <c r="BN349" s="432"/>
      <c r="BO349" s="439"/>
      <c r="BP349" s="432"/>
      <c r="BQ349" s="432"/>
      <c r="BR349" s="432"/>
      <c r="BS349" s="439"/>
      <c r="BT349" s="432"/>
      <c r="BU349" s="432"/>
      <c r="BV349" s="432"/>
      <c r="BW349" s="439"/>
      <c r="BX349" s="432"/>
      <c r="BY349" s="432"/>
      <c r="BZ349" s="432"/>
      <c r="CA349" s="439"/>
      <c r="CB349" s="432"/>
      <c r="CC349" s="432"/>
      <c r="CD349" s="432"/>
      <c r="CE349" s="439"/>
      <c r="CF349" s="432"/>
      <c r="CG349" s="432"/>
      <c r="CH349" s="432"/>
      <c r="CI349" s="439"/>
      <c r="CJ349" s="432"/>
      <c r="CK349" s="432"/>
      <c r="CL349" s="432"/>
      <c r="CM349" s="439"/>
      <c r="CN349" s="432"/>
      <c r="CO349" s="432"/>
      <c r="CP349" s="432"/>
      <c r="CQ349" s="439"/>
      <c r="CR349" s="432"/>
      <c r="CS349" s="432"/>
      <c r="CT349" s="435"/>
      <c r="CU349" s="272"/>
      <c r="CV349" s="272"/>
      <c r="CW349" s="272"/>
      <c r="CX349" s="272"/>
      <c r="CY349" s="272"/>
      <c r="CZ349" s="272"/>
      <c r="DA349" s="272"/>
      <c r="DB349" s="272"/>
      <c r="DC349" s="272"/>
      <c r="DD349" s="272"/>
      <c r="DE349" s="272"/>
      <c r="DF349" s="272"/>
    </row>
    <row r="350" spans="1:110" s="273" customFormat="1" x14ac:dyDescent="0.2">
      <c r="A350" s="292"/>
      <c r="B350" s="271"/>
      <c r="D350" s="268"/>
      <c r="E350" s="268"/>
      <c r="F350" s="268"/>
      <c r="G350" s="422"/>
      <c r="H350" s="268"/>
      <c r="I350" s="491"/>
      <c r="J350" s="491"/>
      <c r="K350" s="268"/>
      <c r="L350" s="268"/>
      <c r="M350" s="268"/>
      <c r="N350" s="268"/>
      <c r="O350" s="268"/>
      <c r="P350" s="268"/>
      <c r="Q350" s="287"/>
      <c r="R350" s="292"/>
      <c r="AS350" s="259"/>
      <c r="BF350" s="260"/>
      <c r="BG350" s="260"/>
      <c r="BH350" s="261"/>
      <c r="BI350" s="261"/>
      <c r="BJ350" s="259"/>
      <c r="BK350" s="482"/>
      <c r="BL350" s="262"/>
      <c r="BM350" s="272"/>
      <c r="BN350" s="432"/>
      <c r="BO350" s="439"/>
      <c r="BP350" s="432"/>
      <c r="BQ350" s="432"/>
      <c r="BR350" s="432"/>
      <c r="BS350" s="439"/>
      <c r="BT350" s="432"/>
      <c r="BU350" s="432"/>
      <c r="BV350" s="432"/>
      <c r="BW350" s="439"/>
      <c r="BX350" s="432"/>
      <c r="BY350" s="432"/>
      <c r="BZ350" s="432"/>
      <c r="CA350" s="439"/>
      <c r="CB350" s="432"/>
      <c r="CC350" s="432"/>
      <c r="CD350" s="432"/>
      <c r="CE350" s="439"/>
      <c r="CF350" s="432"/>
      <c r="CG350" s="432"/>
      <c r="CH350" s="432"/>
      <c r="CI350" s="439"/>
      <c r="CJ350" s="432"/>
      <c r="CK350" s="432"/>
      <c r="CL350" s="432"/>
      <c r="CM350" s="439"/>
      <c r="CN350" s="432"/>
      <c r="CO350" s="432"/>
      <c r="CP350" s="432"/>
      <c r="CQ350" s="439"/>
      <c r="CR350" s="432"/>
      <c r="CS350" s="432"/>
      <c r="CT350" s="435"/>
      <c r="CU350" s="272"/>
      <c r="CV350" s="272"/>
      <c r="CW350" s="272"/>
      <c r="CX350" s="272"/>
      <c r="CY350" s="272"/>
      <c r="CZ350" s="272"/>
      <c r="DA350" s="272"/>
      <c r="DB350" s="272"/>
      <c r="DC350" s="272"/>
      <c r="DD350" s="272"/>
      <c r="DE350" s="272"/>
      <c r="DF350" s="272"/>
    </row>
    <row r="351" spans="1:110" s="273" customFormat="1" x14ac:dyDescent="0.2">
      <c r="A351" s="292"/>
      <c r="B351" s="271"/>
      <c r="D351" s="268"/>
      <c r="E351" s="268"/>
      <c r="F351" s="268"/>
      <c r="G351" s="422"/>
      <c r="H351" s="268"/>
      <c r="I351" s="491"/>
      <c r="J351" s="491"/>
      <c r="K351" s="268"/>
      <c r="L351" s="268"/>
      <c r="M351" s="268"/>
      <c r="N351" s="268"/>
      <c r="O351" s="268"/>
      <c r="P351" s="268"/>
      <c r="Q351" s="287"/>
      <c r="R351" s="292"/>
      <c r="AS351" s="259"/>
      <c r="BF351" s="260"/>
      <c r="BG351" s="260"/>
      <c r="BH351" s="261"/>
      <c r="BI351" s="261"/>
      <c r="BJ351" s="259"/>
      <c r="BK351" s="482"/>
      <c r="BL351" s="262"/>
      <c r="BM351" s="272"/>
      <c r="BN351" s="432"/>
      <c r="BO351" s="439"/>
      <c r="BP351" s="432"/>
      <c r="BQ351" s="432"/>
      <c r="BR351" s="432"/>
      <c r="BS351" s="439"/>
      <c r="BT351" s="432"/>
      <c r="BU351" s="432"/>
      <c r="BV351" s="432"/>
      <c r="BW351" s="439"/>
      <c r="BX351" s="432"/>
      <c r="BY351" s="432"/>
      <c r="BZ351" s="432"/>
      <c r="CA351" s="439"/>
      <c r="CB351" s="432"/>
      <c r="CC351" s="432"/>
      <c r="CD351" s="432"/>
      <c r="CE351" s="439"/>
      <c r="CF351" s="432"/>
      <c r="CG351" s="432"/>
      <c r="CH351" s="432"/>
      <c r="CI351" s="439"/>
      <c r="CJ351" s="432"/>
      <c r="CK351" s="432"/>
      <c r="CL351" s="432"/>
      <c r="CM351" s="439"/>
      <c r="CN351" s="432"/>
      <c r="CO351" s="432"/>
      <c r="CP351" s="432"/>
      <c r="CQ351" s="439"/>
      <c r="CR351" s="432"/>
      <c r="CS351" s="432"/>
      <c r="CT351" s="435"/>
      <c r="CU351" s="272"/>
      <c r="CV351" s="272"/>
      <c r="CW351" s="272"/>
      <c r="CX351" s="272"/>
      <c r="CY351" s="272"/>
      <c r="CZ351" s="272"/>
      <c r="DA351" s="272"/>
      <c r="DB351" s="272"/>
      <c r="DC351" s="272"/>
      <c r="DD351" s="272"/>
      <c r="DE351" s="272"/>
      <c r="DF351" s="272"/>
    </row>
    <row r="352" spans="1:110" s="273" customFormat="1" x14ac:dyDescent="0.2">
      <c r="A352" s="292"/>
      <c r="B352" s="271"/>
      <c r="D352" s="268"/>
      <c r="E352" s="268"/>
      <c r="F352" s="268"/>
      <c r="G352" s="422"/>
      <c r="H352" s="268"/>
      <c r="I352" s="491"/>
      <c r="J352" s="491"/>
      <c r="K352" s="268"/>
      <c r="L352" s="268"/>
      <c r="M352" s="268"/>
      <c r="N352" s="268"/>
      <c r="O352" s="268"/>
      <c r="P352" s="268"/>
      <c r="Q352" s="287"/>
      <c r="R352" s="292"/>
      <c r="AS352" s="259"/>
      <c r="BF352" s="260"/>
      <c r="BG352" s="260"/>
      <c r="BH352" s="261"/>
      <c r="BI352" s="261"/>
      <c r="BJ352" s="259"/>
      <c r="BK352" s="482"/>
      <c r="BL352" s="262"/>
      <c r="BM352" s="272"/>
      <c r="BN352" s="432"/>
      <c r="BO352" s="439"/>
      <c r="BP352" s="432"/>
      <c r="BQ352" s="432"/>
      <c r="BR352" s="432"/>
      <c r="BS352" s="439"/>
      <c r="BT352" s="432"/>
      <c r="BU352" s="432"/>
      <c r="BV352" s="432"/>
      <c r="BW352" s="439"/>
      <c r="BX352" s="432"/>
      <c r="BY352" s="432"/>
      <c r="BZ352" s="432"/>
      <c r="CA352" s="439"/>
      <c r="CB352" s="432"/>
      <c r="CC352" s="432"/>
      <c r="CD352" s="432"/>
      <c r="CE352" s="439"/>
      <c r="CF352" s="432"/>
      <c r="CG352" s="432"/>
      <c r="CH352" s="432"/>
      <c r="CI352" s="439"/>
      <c r="CJ352" s="432"/>
      <c r="CK352" s="432"/>
      <c r="CL352" s="432"/>
      <c r="CM352" s="439"/>
      <c r="CN352" s="432"/>
      <c r="CO352" s="432"/>
      <c r="CP352" s="432"/>
      <c r="CQ352" s="439"/>
      <c r="CR352" s="432"/>
      <c r="CS352" s="432"/>
      <c r="CT352" s="435"/>
      <c r="CU352" s="272"/>
      <c r="CV352" s="272"/>
      <c r="CW352" s="272"/>
      <c r="CX352" s="272"/>
      <c r="CY352" s="272"/>
      <c r="CZ352" s="272"/>
      <c r="DA352" s="272"/>
      <c r="DB352" s="272"/>
      <c r="DC352" s="272"/>
      <c r="DD352" s="272"/>
      <c r="DE352" s="272"/>
      <c r="DF352" s="272"/>
    </row>
    <row r="353" spans="1:110" s="273" customFormat="1" x14ac:dyDescent="0.2">
      <c r="A353" s="292"/>
      <c r="B353" s="271"/>
      <c r="D353" s="268"/>
      <c r="E353" s="268"/>
      <c r="F353" s="268"/>
      <c r="G353" s="422"/>
      <c r="H353" s="268"/>
      <c r="I353" s="491"/>
      <c r="J353" s="491"/>
      <c r="K353" s="268"/>
      <c r="L353" s="268"/>
      <c r="M353" s="268"/>
      <c r="N353" s="268"/>
      <c r="O353" s="268"/>
      <c r="P353" s="268"/>
      <c r="Q353" s="287"/>
      <c r="R353" s="292"/>
      <c r="AS353" s="259"/>
      <c r="BF353" s="260"/>
      <c r="BG353" s="260"/>
      <c r="BH353" s="261"/>
      <c r="BI353" s="261"/>
      <c r="BJ353" s="259"/>
      <c r="BK353" s="482"/>
      <c r="BL353" s="262"/>
      <c r="BM353" s="272"/>
      <c r="BN353" s="432"/>
      <c r="BO353" s="439"/>
      <c r="BP353" s="432"/>
      <c r="BQ353" s="432"/>
      <c r="BR353" s="432"/>
      <c r="BS353" s="439"/>
      <c r="BT353" s="432"/>
      <c r="BU353" s="432"/>
      <c r="BV353" s="432"/>
      <c r="BW353" s="439"/>
      <c r="BX353" s="432"/>
      <c r="BY353" s="432"/>
      <c r="BZ353" s="432"/>
      <c r="CA353" s="439"/>
      <c r="CB353" s="432"/>
      <c r="CC353" s="432"/>
      <c r="CD353" s="432"/>
      <c r="CE353" s="439"/>
      <c r="CF353" s="432"/>
      <c r="CG353" s="432"/>
      <c r="CH353" s="432"/>
      <c r="CI353" s="439"/>
      <c r="CJ353" s="432"/>
      <c r="CK353" s="432"/>
      <c r="CL353" s="432"/>
      <c r="CM353" s="439"/>
      <c r="CN353" s="432"/>
      <c r="CO353" s="432"/>
      <c r="CP353" s="432"/>
      <c r="CQ353" s="439"/>
      <c r="CR353" s="432"/>
      <c r="CS353" s="432"/>
      <c r="CT353" s="435"/>
      <c r="CU353" s="272"/>
      <c r="CV353" s="272"/>
      <c r="CW353" s="272"/>
      <c r="CX353" s="272"/>
      <c r="CY353" s="272"/>
      <c r="CZ353" s="272"/>
      <c r="DA353" s="272"/>
      <c r="DB353" s="272"/>
      <c r="DC353" s="272"/>
      <c r="DD353" s="272"/>
      <c r="DE353" s="272"/>
      <c r="DF353" s="272"/>
    </row>
    <row r="354" spans="1:110" s="273" customFormat="1" x14ac:dyDescent="0.2">
      <c r="A354" s="292"/>
      <c r="B354" s="271"/>
      <c r="D354" s="268"/>
      <c r="E354" s="268"/>
      <c r="F354" s="268"/>
      <c r="G354" s="422"/>
      <c r="H354" s="268"/>
      <c r="I354" s="491"/>
      <c r="J354" s="491"/>
      <c r="K354" s="268"/>
      <c r="L354" s="268"/>
      <c r="M354" s="268"/>
      <c r="N354" s="268"/>
      <c r="O354" s="268"/>
      <c r="P354" s="268"/>
      <c r="Q354" s="287"/>
      <c r="R354" s="292"/>
      <c r="AS354" s="259"/>
      <c r="BF354" s="260"/>
      <c r="BG354" s="260"/>
      <c r="BH354" s="261"/>
      <c r="BI354" s="261"/>
      <c r="BJ354" s="259"/>
      <c r="BK354" s="482"/>
      <c r="BL354" s="262"/>
      <c r="BM354" s="272"/>
      <c r="BN354" s="432"/>
      <c r="BO354" s="439"/>
      <c r="BP354" s="432"/>
      <c r="BQ354" s="432"/>
      <c r="BR354" s="432"/>
      <c r="BS354" s="439"/>
      <c r="BT354" s="432"/>
      <c r="BU354" s="432"/>
      <c r="BV354" s="432"/>
      <c r="BW354" s="439"/>
      <c r="BX354" s="432"/>
      <c r="BY354" s="432"/>
      <c r="BZ354" s="432"/>
      <c r="CA354" s="439"/>
      <c r="CB354" s="432"/>
      <c r="CC354" s="432"/>
      <c r="CD354" s="432"/>
      <c r="CE354" s="439"/>
      <c r="CF354" s="432"/>
      <c r="CG354" s="432"/>
      <c r="CH354" s="432"/>
      <c r="CI354" s="439"/>
      <c r="CJ354" s="432"/>
      <c r="CK354" s="432"/>
      <c r="CL354" s="432"/>
      <c r="CM354" s="439"/>
      <c r="CN354" s="432"/>
      <c r="CO354" s="432"/>
      <c r="CP354" s="432"/>
      <c r="CQ354" s="439"/>
      <c r="CR354" s="432"/>
      <c r="CS354" s="432"/>
      <c r="CT354" s="435"/>
      <c r="CU354" s="272"/>
      <c r="CV354" s="272"/>
      <c r="CW354" s="272"/>
      <c r="CX354" s="272"/>
      <c r="CY354" s="272"/>
      <c r="CZ354" s="272"/>
      <c r="DA354" s="272"/>
      <c r="DB354" s="272"/>
      <c r="DC354" s="272"/>
      <c r="DD354" s="272"/>
      <c r="DE354" s="272"/>
      <c r="DF354" s="272"/>
    </row>
    <row r="355" spans="1:110" s="273" customFormat="1" x14ac:dyDescent="0.2">
      <c r="A355" s="292"/>
      <c r="B355" s="271"/>
      <c r="D355" s="268"/>
      <c r="E355" s="268"/>
      <c r="F355" s="268"/>
      <c r="G355" s="422"/>
      <c r="H355" s="268"/>
      <c r="I355" s="491"/>
      <c r="J355" s="491"/>
      <c r="K355" s="268"/>
      <c r="L355" s="268"/>
      <c r="M355" s="268"/>
      <c r="N355" s="268"/>
      <c r="O355" s="268"/>
      <c r="P355" s="268"/>
      <c r="Q355" s="287"/>
      <c r="R355" s="292"/>
      <c r="AS355" s="259"/>
      <c r="BF355" s="260"/>
      <c r="BG355" s="260"/>
      <c r="BH355" s="261"/>
      <c r="BI355" s="261"/>
      <c r="BJ355" s="259"/>
      <c r="BK355" s="482"/>
      <c r="BL355" s="262"/>
      <c r="BM355" s="272"/>
      <c r="BN355" s="432"/>
      <c r="BO355" s="439"/>
      <c r="BP355" s="432"/>
      <c r="BQ355" s="432"/>
      <c r="BR355" s="432"/>
      <c r="BS355" s="439"/>
      <c r="BT355" s="432"/>
      <c r="BU355" s="432"/>
      <c r="BV355" s="432"/>
      <c r="BW355" s="439"/>
      <c r="BX355" s="432"/>
      <c r="BY355" s="432"/>
      <c r="BZ355" s="432"/>
      <c r="CA355" s="439"/>
      <c r="CB355" s="432"/>
      <c r="CC355" s="432"/>
      <c r="CD355" s="432"/>
      <c r="CE355" s="439"/>
      <c r="CF355" s="432"/>
      <c r="CG355" s="432"/>
      <c r="CH355" s="432"/>
      <c r="CI355" s="439"/>
      <c r="CJ355" s="432"/>
      <c r="CK355" s="432"/>
      <c r="CL355" s="432"/>
      <c r="CM355" s="439"/>
      <c r="CN355" s="432"/>
      <c r="CO355" s="432"/>
      <c r="CP355" s="432"/>
      <c r="CQ355" s="439"/>
      <c r="CR355" s="432"/>
      <c r="CS355" s="432"/>
      <c r="CT355" s="435"/>
      <c r="CU355" s="272"/>
      <c r="CV355" s="272"/>
      <c r="CW355" s="272"/>
      <c r="CX355" s="272"/>
      <c r="CY355" s="272"/>
      <c r="CZ355" s="272"/>
      <c r="DA355" s="272"/>
      <c r="DB355" s="272"/>
      <c r="DC355" s="272"/>
      <c r="DD355" s="272"/>
      <c r="DE355" s="272"/>
      <c r="DF355" s="272"/>
    </row>
    <row r="356" spans="1:110" s="273" customFormat="1" x14ac:dyDescent="0.2">
      <c r="A356" s="292"/>
      <c r="B356" s="271"/>
      <c r="D356" s="268"/>
      <c r="E356" s="268"/>
      <c r="F356" s="268"/>
      <c r="G356" s="422"/>
      <c r="H356" s="268"/>
      <c r="I356" s="491"/>
      <c r="J356" s="491"/>
      <c r="K356" s="268"/>
      <c r="L356" s="268"/>
      <c r="M356" s="268"/>
      <c r="N356" s="268"/>
      <c r="O356" s="268"/>
      <c r="P356" s="268"/>
      <c r="Q356" s="287"/>
      <c r="R356" s="292"/>
      <c r="AS356" s="259"/>
      <c r="BF356" s="260"/>
      <c r="BG356" s="260"/>
      <c r="BH356" s="261"/>
      <c r="BI356" s="261"/>
      <c r="BJ356" s="259"/>
      <c r="BK356" s="482"/>
      <c r="BL356" s="262"/>
      <c r="BM356" s="272"/>
      <c r="BN356" s="432"/>
      <c r="BO356" s="439"/>
      <c r="BP356" s="432"/>
      <c r="BQ356" s="432"/>
      <c r="BR356" s="432"/>
      <c r="BS356" s="439"/>
      <c r="BT356" s="432"/>
      <c r="BU356" s="432"/>
      <c r="BV356" s="432"/>
      <c r="BW356" s="439"/>
      <c r="BX356" s="432"/>
      <c r="BY356" s="432"/>
      <c r="BZ356" s="432"/>
      <c r="CA356" s="439"/>
      <c r="CB356" s="432"/>
      <c r="CC356" s="432"/>
      <c r="CD356" s="432"/>
      <c r="CE356" s="439"/>
      <c r="CF356" s="432"/>
      <c r="CG356" s="432"/>
      <c r="CH356" s="432"/>
      <c r="CI356" s="439"/>
      <c r="CJ356" s="432"/>
      <c r="CK356" s="432"/>
      <c r="CL356" s="432"/>
      <c r="CM356" s="439"/>
      <c r="CN356" s="432"/>
      <c r="CO356" s="432"/>
      <c r="CP356" s="432"/>
      <c r="CQ356" s="439"/>
      <c r="CR356" s="432"/>
      <c r="CS356" s="432"/>
      <c r="CT356" s="435"/>
      <c r="CU356" s="272"/>
      <c r="CV356" s="272"/>
      <c r="CW356" s="272"/>
      <c r="CX356" s="272"/>
      <c r="CY356" s="272"/>
      <c r="CZ356" s="272"/>
      <c r="DA356" s="272"/>
      <c r="DB356" s="272"/>
      <c r="DC356" s="272"/>
      <c r="DD356" s="272"/>
      <c r="DE356" s="272"/>
      <c r="DF356" s="272"/>
    </row>
    <row r="357" spans="1:110" s="273" customFormat="1" x14ac:dyDescent="0.2">
      <c r="A357" s="292"/>
      <c r="B357" s="271"/>
      <c r="D357" s="268"/>
      <c r="E357" s="268"/>
      <c r="F357" s="268"/>
      <c r="G357" s="422"/>
      <c r="H357" s="268"/>
      <c r="I357" s="491"/>
      <c r="J357" s="491"/>
      <c r="K357" s="268"/>
      <c r="L357" s="268"/>
      <c r="M357" s="268"/>
      <c r="N357" s="268"/>
      <c r="O357" s="268"/>
      <c r="P357" s="268"/>
      <c r="Q357" s="287"/>
      <c r="R357" s="292"/>
      <c r="AS357" s="259"/>
      <c r="BF357" s="260"/>
      <c r="BG357" s="260"/>
      <c r="BH357" s="261"/>
      <c r="BI357" s="261"/>
      <c r="BJ357" s="259"/>
      <c r="BK357" s="482"/>
      <c r="BL357" s="262"/>
      <c r="BM357" s="272"/>
      <c r="BN357" s="432"/>
      <c r="BO357" s="439"/>
      <c r="BP357" s="432"/>
      <c r="BQ357" s="432"/>
      <c r="BR357" s="432"/>
      <c r="BS357" s="439"/>
      <c r="BT357" s="432"/>
      <c r="BU357" s="432"/>
      <c r="BV357" s="432"/>
      <c r="BW357" s="439"/>
      <c r="BX357" s="432"/>
      <c r="BY357" s="432"/>
      <c r="BZ357" s="432"/>
      <c r="CA357" s="439"/>
      <c r="CB357" s="432"/>
      <c r="CC357" s="432"/>
      <c r="CD357" s="432"/>
      <c r="CE357" s="439"/>
      <c r="CF357" s="432"/>
      <c r="CG357" s="432"/>
      <c r="CH357" s="432"/>
      <c r="CI357" s="439"/>
      <c r="CJ357" s="432"/>
      <c r="CK357" s="432"/>
      <c r="CL357" s="432"/>
      <c r="CM357" s="439"/>
      <c r="CN357" s="432"/>
      <c r="CO357" s="432"/>
      <c r="CP357" s="432"/>
      <c r="CQ357" s="439"/>
      <c r="CR357" s="432"/>
      <c r="CS357" s="432"/>
      <c r="CT357" s="435"/>
      <c r="CU357" s="272"/>
      <c r="CV357" s="272"/>
      <c r="CW357" s="272"/>
      <c r="CX357" s="272"/>
      <c r="CY357" s="272"/>
      <c r="CZ357" s="272"/>
      <c r="DA357" s="272"/>
      <c r="DB357" s="272"/>
      <c r="DC357" s="272"/>
      <c r="DD357" s="272"/>
      <c r="DE357" s="272"/>
      <c r="DF357" s="272"/>
    </row>
    <row r="358" spans="1:110" s="273" customFormat="1" x14ac:dyDescent="0.2">
      <c r="A358" s="292"/>
      <c r="B358" s="271"/>
      <c r="D358" s="268"/>
      <c r="E358" s="268"/>
      <c r="F358" s="268"/>
      <c r="G358" s="422"/>
      <c r="H358" s="268"/>
      <c r="I358" s="491"/>
      <c r="J358" s="491"/>
      <c r="K358" s="268"/>
      <c r="L358" s="268"/>
      <c r="M358" s="268"/>
      <c r="N358" s="268"/>
      <c r="O358" s="268"/>
      <c r="P358" s="268"/>
      <c r="Q358" s="287"/>
      <c r="R358" s="292"/>
      <c r="AS358" s="259"/>
      <c r="BF358" s="260"/>
      <c r="BG358" s="260"/>
      <c r="BH358" s="261"/>
      <c r="BI358" s="261"/>
      <c r="BJ358" s="259"/>
      <c r="BK358" s="482"/>
      <c r="BL358" s="262"/>
      <c r="BM358" s="272"/>
      <c r="BN358" s="432"/>
      <c r="BO358" s="439"/>
      <c r="BP358" s="432"/>
      <c r="BQ358" s="432"/>
      <c r="BR358" s="432"/>
      <c r="BS358" s="439"/>
      <c r="BT358" s="432"/>
      <c r="BU358" s="432"/>
      <c r="BV358" s="432"/>
      <c r="BW358" s="439"/>
      <c r="BX358" s="432"/>
      <c r="BY358" s="432"/>
      <c r="BZ358" s="432"/>
      <c r="CA358" s="439"/>
      <c r="CB358" s="432"/>
      <c r="CC358" s="432"/>
      <c r="CD358" s="432"/>
      <c r="CE358" s="439"/>
      <c r="CF358" s="432"/>
      <c r="CG358" s="432"/>
      <c r="CH358" s="432"/>
      <c r="CI358" s="439"/>
      <c r="CJ358" s="432"/>
      <c r="CK358" s="432"/>
      <c r="CL358" s="432"/>
      <c r="CM358" s="439"/>
      <c r="CN358" s="432"/>
      <c r="CO358" s="432"/>
      <c r="CP358" s="432"/>
      <c r="CQ358" s="439"/>
      <c r="CR358" s="432"/>
      <c r="CS358" s="432"/>
      <c r="CT358" s="435"/>
      <c r="CU358" s="272"/>
      <c r="CV358" s="272"/>
      <c r="CW358" s="272"/>
      <c r="CX358" s="272"/>
      <c r="CY358" s="272"/>
      <c r="CZ358" s="272"/>
      <c r="DA358" s="272"/>
      <c r="DB358" s="272"/>
      <c r="DC358" s="272"/>
      <c r="DD358" s="272"/>
      <c r="DE358" s="272"/>
      <c r="DF358" s="272"/>
    </row>
    <row r="359" spans="1:110" s="273" customFormat="1" x14ac:dyDescent="0.2">
      <c r="A359" s="292"/>
      <c r="B359" s="271"/>
      <c r="D359" s="268"/>
      <c r="E359" s="268"/>
      <c r="F359" s="268"/>
      <c r="G359" s="422"/>
      <c r="H359" s="268"/>
      <c r="I359" s="491"/>
      <c r="J359" s="491"/>
      <c r="K359" s="268"/>
      <c r="L359" s="268"/>
      <c r="M359" s="268"/>
      <c r="N359" s="268"/>
      <c r="O359" s="268"/>
      <c r="P359" s="268"/>
      <c r="Q359" s="287"/>
      <c r="R359" s="292"/>
      <c r="AS359" s="259"/>
      <c r="BF359" s="260"/>
      <c r="BG359" s="260"/>
      <c r="BH359" s="261"/>
      <c r="BI359" s="261"/>
      <c r="BJ359" s="259"/>
      <c r="BK359" s="482"/>
      <c r="BL359" s="262"/>
      <c r="BM359" s="272"/>
      <c r="BN359" s="432"/>
      <c r="BO359" s="439"/>
      <c r="BP359" s="432"/>
      <c r="BQ359" s="432"/>
      <c r="BR359" s="432"/>
      <c r="BS359" s="439"/>
      <c r="BT359" s="432"/>
      <c r="BU359" s="432"/>
      <c r="BV359" s="432"/>
      <c r="BW359" s="439"/>
      <c r="BX359" s="432"/>
      <c r="BY359" s="432"/>
      <c r="BZ359" s="432"/>
      <c r="CA359" s="439"/>
      <c r="CB359" s="432"/>
      <c r="CC359" s="432"/>
      <c r="CD359" s="432"/>
      <c r="CE359" s="439"/>
      <c r="CF359" s="432"/>
      <c r="CG359" s="432"/>
      <c r="CH359" s="432"/>
      <c r="CI359" s="439"/>
      <c r="CJ359" s="432"/>
      <c r="CK359" s="432"/>
      <c r="CL359" s="432"/>
      <c r="CM359" s="439"/>
      <c r="CN359" s="432"/>
      <c r="CO359" s="432"/>
      <c r="CP359" s="432"/>
      <c r="CQ359" s="439"/>
      <c r="CR359" s="432"/>
      <c r="CS359" s="432"/>
      <c r="CT359" s="435"/>
      <c r="CU359" s="272"/>
      <c r="CV359" s="272"/>
      <c r="CW359" s="272"/>
      <c r="CX359" s="272"/>
      <c r="CY359" s="272"/>
      <c r="CZ359" s="272"/>
      <c r="DA359" s="272"/>
      <c r="DB359" s="272"/>
      <c r="DC359" s="272"/>
      <c r="DD359" s="272"/>
      <c r="DE359" s="272"/>
      <c r="DF359" s="272"/>
    </row>
    <row r="360" spans="1:110" s="273" customFormat="1" x14ac:dyDescent="0.2">
      <c r="A360" s="292"/>
      <c r="B360" s="271"/>
      <c r="D360" s="268"/>
      <c r="E360" s="268"/>
      <c r="F360" s="268"/>
      <c r="G360" s="422"/>
      <c r="H360" s="268"/>
      <c r="I360" s="491"/>
      <c r="J360" s="491"/>
      <c r="K360" s="268"/>
      <c r="L360" s="268"/>
      <c r="M360" s="268"/>
      <c r="N360" s="268"/>
      <c r="O360" s="268"/>
      <c r="P360" s="268"/>
      <c r="Q360" s="287"/>
      <c r="R360" s="292"/>
      <c r="AS360" s="259"/>
      <c r="BF360" s="260"/>
      <c r="BG360" s="260"/>
      <c r="BH360" s="261"/>
      <c r="BI360" s="261"/>
      <c r="BJ360" s="259"/>
      <c r="BK360" s="482"/>
      <c r="BL360" s="262"/>
      <c r="BM360" s="272"/>
      <c r="BN360" s="432"/>
      <c r="BO360" s="439"/>
      <c r="BP360" s="432"/>
      <c r="BQ360" s="432"/>
      <c r="BR360" s="432"/>
      <c r="BS360" s="439"/>
      <c r="BT360" s="432"/>
      <c r="BU360" s="432"/>
      <c r="BV360" s="432"/>
      <c r="BW360" s="439"/>
      <c r="BX360" s="432"/>
      <c r="BY360" s="432"/>
      <c r="BZ360" s="432"/>
      <c r="CA360" s="439"/>
      <c r="CB360" s="432"/>
      <c r="CC360" s="432"/>
      <c r="CD360" s="432"/>
      <c r="CE360" s="439"/>
      <c r="CF360" s="432"/>
      <c r="CG360" s="432"/>
      <c r="CH360" s="432"/>
      <c r="CI360" s="439"/>
      <c r="CJ360" s="432"/>
      <c r="CK360" s="432"/>
      <c r="CL360" s="432"/>
      <c r="CM360" s="439"/>
      <c r="CN360" s="432"/>
      <c r="CO360" s="432"/>
      <c r="CP360" s="432"/>
      <c r="CQ360" s="439"/>
      <c r="CR360" s="432"/>
      <c r="CS360" s="432"/>
      <c r="CT360" s="435"/>
      <c r="CU360" s="272"/>
      <c r="CV360" s="272"/>
      <c r="CW360" s="272"/>
      <c r="CX360" s="272"/>
      <c r="CY360" s="272"/>
      <c r="CZ360" s="272"/>
      <c r="DA360" s="272"/>
      <c r="DB360" s="272"/>
      <c r="DC360" s="272"/>
      <c r="DD360" s="272"/>
      <c r="DE360" s="272"/>
      <c r="DF360" s="272"/>
    </row>
    <row r="361" spans="1:110" s="273" customFormat="1" x14ac:dyDescent="0.2">
      <c r="A361" s="292"/>
      <c r="B361" s="271"/>
      <c r="D361" s="268"/>
      <c r="E361" s="268"/>
      <c r="F361" s="268"/>
      <c r="G361" s="422"/>
      <c r="H361" s="268"/>
      <c r="I361" s="491"/>
      <c r="J361" s="491"/>
      <c r="K361" s="268"/>
      <c r="L361" s="268"/>
      <c r="M361" s="268"/>
      <c r="N361" s="268"/>
      <c r="O361" s="268"/>
      <c r="P361" s="268"/>
      <c r="Q361" s="287"/>
      <c r="R361" s="292"/>
      <c r="AS361" s="259"/>
      <c r="BF361" s="260"/>
      <c r="BG361" s="260"/>
      <c r="BH361" s="261"/>
      <c r="BI361" s="261"/>
      <c r="BJ361" s="259"/>
      <c r="BK361" s="482"/>
      <c r="BL361" s="262"/>
      <c r="BM361" s="272"/>
      <c r="BN361" s="432"/>
      <c r="BO361" s="439"/>
      <c r="BP361" s="432"/>
      <c r="BQ361" s="432"/>
      <c r="BR361" s="432"/>
      <c r="BS361" s="439"/>
      <c r="BT361" s="432"/>
      <c r="BU361" s="432"/>
      <c r="BV361" s="432"/>
      <c r="BW361" s="439"/>
      <c r="BX361" s="432"/>
      <c r="BY361" s="432"/>
      <c r="BZ361" s="432"/>
      <c r="CA361" s="439"/>
      <c r="CB361" s="432"/>
      <c r="CC361" s="432"/>
      <c r="CD361" s="432"/>
      <c r="CE361" s="439"/>
      <c r="CF361" s="432"/>
      <c r="CG361" s="432"/>
      <c r="CH361" s="432"/>
      <c r="CI361" s="439"/>
      <c r="CJ361" s="432"/>
      <c r="CK361" s="432"/>
      <c r="CL361" s="432"/>
      <c r="CM361" s="439"/>
      <c r="CN361" s="432"/>
      <c r="CO361" s="432"/>
      <c r="CP361" s="432"/>
      <c r="CQ361" s="439"/>
      <c r="CR361" s="432"/>
      <c r="CS361" s="432"/>
      <c r="CT361" s="435"/>
      <c r="CU361" s="272"/>
      <c r="CV361" s="272"/>
      <c r="CW361" s="272"/>
      <c r="CX361" s="272"/>
      <c r="CY361" s="272"/>
      <c r="CZ361" s="272"/>
      <c r="DA361" s="272"/>
      <c r="DB361" s="272"/>
      <c r="DC361" s="272"/>
      <c r="DD361" s="272"/>
      <c r="DE361" s="272"/>
      <c r="DF361" s="272"/>
    </row>
    <row r="362" spans="1:110" s="273" customFormat="1" x14ac:dyDescent="0.2">
      <c r="A362" s="292"/>
      <c r="B362" s="271"/>
      <c r="D362" s="268"/>
      <c r="E362" s="268"/>
      <c r="F362" s="268"/>
      <c r="G362" s="422"/>
      <c r="H362" s="268"/>
      <c r="I362" s="491"/>
      <c r="J362" s="491"/>
      <c r="K362" s="268"/>
      <c r="L362" s="268"/>
      <c r="M362" s="268"/>
      <c r="N362" s="268"/>
      <c r="O362" s="268"/>
      <c r="P362" s="268"/>
      <c r="Q362" s="287"/>
      <c r="R362" s="292"/>
      <c r="AS362" s="259"/>
      <c r="BF362" s="260"/>
      <c r="BG362" s="260"/>
      <c r="BH362" s="261"/>
      <c r="BI362" s="261"/>
      <c r="BJ362" s="259"/>
      <c r="BK362" s="482"/>
      <c r="BL362" s="262"/>
      <c r="BM362" s="272"/>
      <c r="BN362" s="432"/>
      <c r="BO362" s="439"/>
      <c r="BP362" s="432"/>
      <c r="BQ362" s="432"/>
      <c r="BR362" s="432"/>
      <c r="BS362" s="439"/>
      <c r="BT362" s="432"/>
      <c r="BU362" s="432"/>
      <c r="BV362" s="432"/>
      <c r="BW362" s="439"/>
      <c r="BX362" s="432"/>
      <c r="BY362" s="432"/>
      <c r="BZ362" s="432"/>
      <c r="CA362" s="439"/>
      <c r="CB362" s="432"/>
      <c r="CC362" s="432"/>
      <c r="CD362" s="432"/>
      <c r="CE362" s="439"/>
      <c r="CF362" s="432"/>
      <c r="CG362" s="432"/>
      <c r="CH362" s="432"/>
      <c r="CI362" s="439"/>
      <c r="CJ362" s="432"/>
      <c r="CK362" s="432"/>
      <c r="CL362" s="432"/>
      <c r="CM362" s="439"/>
      <c r="CN362" s="432"/>
      <c r="CO362" s="432"/>
      <c r="CP362" s="432"/>
      <c r="CQ362" s="439"/>
      <c r="CR362" s="432"/>
      <c r="CS362" s="432"/>
      <c r="CT362" s="435"/>
      <c r="CU362" s="272"/>
      <c r="CV362" s="272"/>
      <c r="CW362" s="272"/>
      <c r="CX362" s="272"/>
      <c r="CY362" s="272"/>
      <c r="CZ362" s="272"/>
      <c r="DA362" s="272"/>
      <c r="DB362" s="272"/>
      <c r="DC362" s="272"/>
      <c r="DD362" s="272"/>
      <c r="DE362" s="272"/>
      <c r="DF362" s="272"/>
    </row>
    <row r="363" spans="1:110" s="273" customFormat="1" x14ac:dyDescent="0.2">
      <c r="A363" s="292"/>
      <c r="B363" s="271"/>
      <c r="D363" s="268"/>
      <c r="E363" s="268"/>
      <c r="F363" s="268"/>
      <c r="G363" s="422"/>
      <c r="H363" s="268"/>
      <c r="I363" s="491"/>
      <c r="J363" s="491"/>
      <c r="K363" s="268"/>
      <c r="L363" s="268"/>
      <c r="M363" s="268"/>
      <c r="N363" s="268"/>
      <c r="O363" s="268"/>
      <c r="P363" s="268"/>
      <c r="Q363" s="287"/>
      <c r="R363" s="292"/>
      <c r="AS363" s="259"/>
      <c r="BF363" s="260"/>
      <c r="BG363" s="260"/>
      <c r="BH363" s="261"/>
      <c r="BI363" s="261"/>
      <c r="BJ363" s="259"/>
      <c r="BK363" s="482"/>
      <c r="BL363" s="262"/>
      <c r="BM363" s="272"/>
      <c r="BN363" s="432"/>
      <c r="BO363" s="439"/>
      <c r="BP363" s="432"/>
      <c r="BQ363" s="432"/>
      <c r="BR363" s="432"/>
      <c r="BS363" s="439"/>
      <c r="BT363" s="432"/>
      <c r="BU363" s="432"/>
      <c r="BV363" s="432"/>
      <c r="BW363" s="439"/>
      <c r="BX363" s="432"/>
      <c r="BY363" s="432"/>
      <c r="BZ363" s="432"/>
      <c r="CA363" s="439"/>
      <c r="CB363" s="432"/>
      <c r="CC363" s="432"/>
      <c r="CD363" s="432"/>
      <c r="CE363" s="439"/>
      <c r="CF363" s="432"/>
      <c r="CG363" s="432"/>
      <c r="CH363" s="432"/>
      <c r="CI363" s="439"/>
      <c r="CJ363" s="432"/>
      <c r="CK363" s="432"/>
      <c r="CL363" s="432"/>
      <c r="CM363" s="439"/>
      <c r="CN363" s="432"/>
      <c r="CO363" s="432"/>
      <c r="CP363" s="432"/>
      <c r="CQ363" s="439"/>
      <c r="CR363" s="432"/>
      <c r="CS363" s="432"/>
      <c r="CT363" s="435"/>
      <c r="CU363" s="272"/>
      <c r="CV363" s="272"/>
      <c r="CW363" s="272"/>
      <c r="CX363" s="272"/>
      <c r="CY363" s="272"/>
      <c r="CZ363" s="272"/>
      <c r="DA363" s="272"/>
      <c r="DB363" s="272"/>
      <c r="DC363" s="272"/>
      <c r="DD363" s="272"/>
      <c r="DE363" s="272"/>
      <c r="DF363" s="272"/>
    </row>
    <row r="364" spans="1:110" s="273" customFormat="1" x14ac:dyDescent="0.2">
      <c r="A364" s="292"/>
      <c r="B364" s="271"/>
      <c r="D364" s="268"/>
      <c r="E364" s="268"/>
      <c r="F364" s="268"/>
      <c r="G364" s="422"/>
      <c r="H364" s="268"/>
      <c r="I364" s="491"/>
      <c r="J364" s="491"/>
      <c r="K364" s="268"/>
      <c r="L364" s="268"/>
      <c r="M364" s="268"/>
      <c r="N364" s="268"/>
      <c r="O364" s="268"/>
      <c r="P364" s="268"/>
      <c r="Q364" s="287"/>
      <c r="R364" s="292"/>
      <c r="AS364" s="259"/>
      <c r="BF364" s="260"/>
      <c r="BG364" s="260"/>
      <c r="BH364" s="261"/>
      <c r="BI364" s="261"/>
      <c r="BJ364" s="259"/>
      <c r="BK364" s="482"/>
      <c r="BL364" s="262"/>
      <c r="BM364" s="272"/>
      <c r="BN364" s="432"/>
      <c r="BO364" s="439"/>
      <c r="BP364" s="432"/>
      <c r="BQ364" s="432"/>
      <c r="BR364" s="432"/>
      <c r="BS364" s="439"/>
      <c r="BT364" s="432"/>
      <c r="BU364" s="432"/>
      <c r="BV364" s="432"/>
      <c r="BW364" s="439"/>
      <c r="BX364" s="432"/>
      <c r="BY364" s="432"/>
      <c r="BZ364" s="432"/>
      <c r="CA364" s="439"/>
      <c r="CB364" s="432"/>
      <c r="CC364" s="432"/>
      <c r="CD364" s="432"/>
      <c r="CE364" s="439"/>
      <c r="CF364" s="432"/>
      <c r="CG364" s="432"/>
      <c r="CH364" s="432"/>
      <c r="CI364" s="439"/>
      <c r="CJ364" s="432"/>
      <c r="CK364" s="432"/>
      <c r="CL364" s="432"/>
      <c r="CM364" s="439"/>
      <c r="CN364" s="432"/>
      <c r="CO364" s="432"/>
      <c r="CP364" s="432"/>
      <c r="CQ364" s="439"/>
      <c r="CR364" s="432"/>
      <c r="CS364" s="432"/>
      <c r="CT364" s="435"/>
      <c r="CU364" s="272"/>
      <c r="CV364" s="272"/>
      <c r="CW364" s="272"/>
      <c r="CX364" s="272"/>
      <c r="CY364" s="272"/>
      <c r="CZ364" s="272"/>
      <c r="DA364" s="272"/>
      <c r="DB364" s="272"/>
      <c r="DC364" s="272"/>
      <c r="DD364" s="272"/>
      <c r="DE364" s="272"/>
      <c r="DF364" s="272"/>
    </row>
    <row r="365" spans="1:110" s="273" customFormat="1" x14ac:dyDescent="0.2">
      <c r="A365" s="292"/>
      <c r="B365" s="271"/>
      <c r="D365" s="268"/>
      <c r="E365" s="268"/>
      <c r="F365" s="268"/>
      <c r="G365" s="422"/>
      <c r="H365" s="268"/>
      <c r="I365" s="491"/>
      <c r="J365" s="491"/>
      <c r="K365" s="268"/>
      <c r="L365" s="268"/>
      <c r="M365" s="268"/>
      <c r="N365" s="268"/>
      <c r="O365" s="268"/>
      <c r="P365" s="268"/>
      <c r="Q365" s="287"/>
      <c r="R365" s="292"/>
      <c r="AS365" s="259"/>
      <c r="BF365" s="260"/>
      <c r="BG365" s="260"/>
      <c r="BH365" s="261"/>
      <c r="BI365" s="261"/>
      <c r="BJ365" s="259"/>
      <c r="BK365" s="482"/>
      <c r="BL365" s="262"/>
      <c r="BM365" s="272"/>
      <c r="BN365" s="432"/>
      <c r="BO365" s="439"/>
      <c r="BP365" s="432"/>
      <c r="BQ365" s="432"/>
      <c r="BR365" s="432"/>
      <c r="BS365" s="439"/>
      <c r="BT365" s="432"/>
      <c r="BU365" s="432"/>
      <c r="BV365" s="432"/>
      <c r="BW365" s="439"/>
      <c r="BX365" s="432"/>
      <c r="BY365" s="432"/>
      <c r="BZ365" s="432"/>
      <c r="CA365" s="439"/>
      <c r="CB365" s="432"/>
      <c r="CC365" s="432"/>
      <c r="CD365" s="432"/>
      <c r="CE365" s="439"/>
      <c r="CF365" s="432"/>
      <c r="CG365" s="432"/>
      <c r="CH365" s="432"/>
      <c r="CI365" s="439"/>
      <c r="CJ365" s="432"/>
      <c r="CK365" s="432"/>
      <c r="CL365" s="432"/>
      <c r="CM365" s="439"/>
      <c r="CN365" s="432"/>
      <c r="CO365" s="432"/>
      <c r="CP365" s="432"/>
      <c r="CQ365" s="439"/>
      <c r="CR365" s="432"/>
      <c r="CS365" s="432"/>
      <c r="CT365" s="435"/>
      <c r="CU365" s="272"/>
      <c r="CV365" s="272"/>
      <c r="CW365" s="272"/>
      <c r="CX365" s="272"/>
      <c r="CY365" s="272"/>
      <c r="CZ365" s="272"/>
      <c r="DA365" s="272"/>
      <c r="DB365" s="272"/>
      <c r="DC365" s="272"/>
      <c r="DD365" s="272"/>
      <c r="DE365" s="272"/>
      <c r="DF365" s="272"/>
    </row>
    <row r="366" spans="1:110" s="273" customFormat="1" x14ac:dyDescent="0.2">
      <c r="A366" s="292"/>
      <c r="B366" s="271"/>
      <c r="D366" s="268"/>
      <c r="E366" s="268"/>
      <c r="F366" s="268"/>
      <c r="G366" s="422"/>
      <c r="H366" s="268"/>
      <c r="I366" s="491"/>
      <c r="J366" s="491"/>
      <c r="K366" s="268"/>
      <c r="L366" s="268"/>
      <c r="M366" s="268"/>
      <c r="N366" s="268"/>
      <c r="O366" s="268"/>
      <c r="P366" s="268"/>
      <c r="Q366" s="287"/>
      <c r="R366" s="292"/>
      <c r="AS366" s="259"/>
      <c r="BF366" s="260"/>
      <c r="BG366" s="260"/>
      <c r="BH366" s="261"/>
      <c r="BI366" s="261"/>
      <c r="BJ366" s="259"/>
      <c r="BK366" s="482"/>
      <c r="BL366" s="262"/>
      <c r="BM366" s="272"/>
      <c r="BN366" s="432"/>
      <c r="BO366" s="439"/>
      <c r="BP366" s="432"/>
      <c r="BQ366" s="432"/>
      <c r="BR366" s="432"/>
      <c r="BS366" s="439"/>
      <c r="BT366" s="432"/>
      <c r="BU366" s="432"/>
      <c r="BV366" s="432"/>
      <c r="BW366" s="439"/>
      <c r="BX366" s="432"/>
      <c r="BY366" s="432"/>
      <c r="BZ366" s="432"/>
      <c r="CA366" s="439"/>
      <c r="CB366" s="432"/>
      <c r="CC366" s="432"/>
      <c r="CD366" s="432"/>
      <c r="CE366" s="439"/>
      <c r="CF366" s="432"/>
      <c r="CG366" s="432"/>
      <c r="CH366" s="432"/>
      <c r="CI366" s="439"/>
      <c r="CJ366" s="432"/>
      <c r="CK366" s="432"/>
      <c r="CL366" s="432"/>
      <c r="CM366" s="439"/>
      <c r="CN366" s="432"/>
      <c r="CO366" s="432"/>
      <c r="CP366" s="432"/>
      <c r="CQ366" s="439"/>
      <c r="CR366" s="432"/>
      <c r="CS366" s="432"/>
      <c r="CT366" s="435"/>
      <c r="CU366" s="272"/>
      <c r="CV366" s="272"/>
      <c r="CW366" s="272"/>
      <c r="CX366" s="272"/>
      <c r="CY366" s="272"/>
      <c r="CZ366" s="272"/>
      <c r="DA366" s="272"/>
      <c r="DB366" s="272"/>
      <c r="DC366" s="272"/>
      <c r="DD366" s="272"/>
      <c r="DE366" s="272"/>
      <c r="DF366" s="272"/>
    </row>
    <row r="367" spans="1:110" s="273" customFormat="1" x14ac:dyDescent="0.2">
      <c r="A367" s="292"/>
      <c r="B367" s="271"/>
      <c r="D367" s="268"/>
      <c r="E367" s="268"/>
      <c r="F367" s="268"/>
      <c r="G367" s="422"/>
      <c r="H367" s="268"/>
      <c r="I367" s="491"/>
      <c r="J367" s="491"/>
      <c r="K367" s="268"/>
      <c r="L367" s="268"/>
      <c r="M367" s="268"/>
      <c r="N367" s="268"/>
      <c r="O367" s="268"/>
      <c r="P367" s="268"/>
      <c r="Q367" s="287"/>
      <c r="R367" s="292"/>
      <c r="AS367" s="259"/>
      <c r="BF367" s="260"/>
      <c r="BG367" s="260"/>
      <c r="BH367" s="261"/>
      <c r="BI367" s="261"/>
      <c r="BJ367" s="259"/>
      <c r="BK367" s="482"/>
      <c r="BL367" s="262"/>
      <c r="BM367" s="272"/>
      <c r="BN367" s="432"/>
      <c r="BO367" s="439"/>
      <c r="BP367" s="432"/>
      <c r="BQ367" s="432"/>
      <c r="BR367" s="432"/>
      <c r="BS367" s="439"/>
      <c r="BT367" s="432"/>
      <c r="BU367" s="432"/>
      <c r="BV367" s="432"/>
      <c r="BW367" s="439"/>
      <c r="BX367" s="432"/>
      <c r="BY367" s="432"/>
      <c r="BZ367" s="432"/>
      <c r="CA367" s="439"/>
      <c r="CB367" s="432"/>
      <c r="CC367" s="432"/>
      <c r="CD367" s="432"/>
      <c r="CE367" s="439"/>
      <c r="CF367" s="432"/>
      <c r="CG367" s="432"/>
      <c r="CH367" s="432"/>
      <c r="CI367" s="439"/>
      <c r="CJ367" s="432"/>
      <c r="CK367" s="432"/>
      <c r="CL367" s="432"/>
      <c r="CM367" s="439"/>
      <c r="CN367" s="432"/>
      <c r="CO367" s="432"/>
      <c r="CP367" s="432"/>
      <c r="CQ367" s="439"/>
      <c r="CR367" s="432"/>
      <c r="CS367" s="432"/>
      <c r="CT367" s="435"/>
      <c r="CU367" s="272"/>
      <c r="CV367" s="272"/>
      <c r="CW367" s="272"/>
      <c r="CX367" s="272"/>
      <c r="CY367" s="272"/>
      <c r="CZ367" s="272"/>
      <c r="DA367" s="272"/>
      <c r="DB367" s="272"/>
      <c r="DC367" s="272"/>
      <c r="DD367" s="272"/>
      <c r="DE367" s="272"/>
      <c r="DF367" s="272"/>
    </row>
    <row r="368" spans="1:110" s="273" customFormat="1" x14ac:dyDescent="0.2">
      <c r="A368" s="292"/>
      <c r="B368" s="271"/>
      <c r="D368" s="268"/>
      <c r="E368" s="268"/>
      <c r="F368" s="268"/>
      <c r="G368" s="422"/>
      <c r="H368" s="268"/>
      <c r="I368" s="491"/>
      <c r="J368" s="491"/>
      <c r="K368" s="268"/>
      <c r="L368" s="268"/>
      <c r="M368" s="268"/>
      <c r="N368" s="268"/>
      <c r="O368" s="268"/>
      <c r="P368" s="268"/>
      <c r="Q368" s="287"/>
      <c r="R368" s="292"/>
      <c r="AS368" s="259"/>
      <c r="BF368" s="260"/>
      <c r="BG368" s="260"/>
      <c r="BH368" s="261"/>
      <c r="BI368" s="261"/>
      <c r="BJ368" s="259"/>
      <c r="BK368" s="482"/>
      <c r="BL368" s="262"/>
      <c r="BM368" s="272"/>
      <c r="BN368" s="432"/>
      <c r="BO368" s="439"/>
      <c r="BP368" s="432"/>
      <c r="BQ368" s="432"/>
      <c r="BR368" s="432"/>
      <c r="BS368" s="439"/>
      <c r="BT368" s="432"/>
      <c r="BU368" s="432"/>
      <c r="BV368" s="432"/>
      <c r="BW368" s="439"/>
      <c r="BX368" s="432"/>
      <c r="BY368" s="432"/>
      <c r="BZ368" s="432"/>
      <c r="CA368" s="439"/>
      <c r="CB368" s="432"/>
      <c r="CC368" s="432"/>
      <c r="CD368" s="432"/>
      <c r="CE368" s="439"/>
      <c r="CF368" s="432"/>
      <c r="CG368" s="432"/>
      <c r="CH368" s="432"/>
      <c r="CI368" s="439"/>
      <c r="CJ368" s="432"/>
      <c r="CK368" s="432"/>
      <c r="CL368" s="432"/>
      <c r="CM368" s="439"/>
      <c r="CN368" s="432"/>
      <c r="CO368" s="432"/>
      <c r="CP368" s="432"/>
      <c r="CQ368" s="439"/>
      <c r="CR368" s="432"/>
      <c r="CS368" s="432"/>
      <c r="CT368" s="435"/>
      <c r="CU368" s="272"/>
      <c r="CV368" s="272"/>
      <c r="CW368" s="272"/>
      <c r="CX368" s="272"/>
      <c r="CY368" s="272"/>
      <c r="CZ368" s="272"/>
      <c r="DA368" s="272"/>
      <c r="DB368" s="272"/>
      <c r="DC368" s="272"/>
      <c r="DD368" s="272"/>
      <c r="DE368" s="272"/>
      <c r="DF368" s="272"/>
    </row>
    <row r="369" spans="1:110" s="273" customFormat="1" x14ac:dyDescent="0.2">
      <c r="A369" s="292"/>
      <c r="B369" s="271"/>
      <c r="D369" s="268"/>
      <c r="E369" s="268"/>
      <c r="F369" s="268"/>
      <c r="G369" s="422"/>
      <c r="H369" s="268"/>
      <c r="I369" s="491"/>
      <c r="J369" s="491"/>
      <c r="K369" s="268"/>
      <c r="L369" s="268"/>
      <c r="M369" s="268"/>
      <c r="N369" s="268"/>
      <c r="O369" s="268"/>
      <c r="P369" s="268"/>
      <c r="Q369" s="287"/>
      <c r="R369" s="292"/>
      <c r="AS369" s="259"/>
      <c r="BF369" s="260"/>
      <c r="BG369" s="260"/>
      <c r="BH369" s="261"/>
      <c r="BI369" s="261"/>
      <c r="BJ369" s="259"/>
      <c r="BK369" s="482"/>
      <c r="BL369" s="262"/>
      <c r="BM369" s="272"/>
      <c r="BN369" s="432"/>
      <c r="BO369" s="439"/>
      <c r="BP369" s="432"/>
      <c r="BQ369" s="432"/>
      <c r="BR369" s="432"/>
      <c r="BS369" s="439"/>
      <c r="BT369" s="432"/>
      <c r="BU369" s="432"/>
      <c r="BV369" s="432"/>
      <c r="BW369" s="439"/>
      <c r="BX369" s="432"/>
      <c r="BY369" s="432"/>
      <c r="BZ369" s="432"/>
      <c r="CA369" s="439"/>
      <c r="CB369" s="432"/>
      <c r="CC369" s="432"/>
      <c r="CD369" s="432"/>
      <c r="CE369" s="439"/>
      <c r="CF369" s="432"/>
      <c r="CG369" s="432"/>
      <c r="CH369" s="432"/>
      <c r="CI369" s="439"/>
      <c r="CJ369" s="432"/>
      <c r="CK369" s="432"/>
      <c r="CL369" s="432"/>
      <c r="CM369" s="439"/>
      <c r="CN369" s="432"/>
      <c r="CO369" s="432"/>
      <c r="CP369" s="432"/>
      <c r="CQ369" s="439"/>
      <c r="CR369" s="432"/>
      <c r="CS369" s="432"/>
      <c r="CT369" s="435"/>
      <c r="CU369" s="272"/>
      <c r="CV369" s="272"/>
      <c r="CW369" s="272"/>
      <c r="CX369" s="272"/>
      <c r="CY369" s="272"/>
      <c r="CZ369" s="272"/>
      <c r="DA369" s="272"/>
      <c r="DB369" s="272"/>
      <c r="DC369" s="272"/>
      <c r="DD369" s="272"/>
      <c r="DE369" s="272"/>
      <c r="DF369" s="272"/>
    </row>
    <row r="370" spans="1:110" s="273" customFormat="1" x14ac:dyDescent="0.2">
      <c r="A370" s="292"/>
      <c r="B370" s="271"/>
      <c r="D370" s="268"/>
      <c r="E370" s="268"/>
      <c r="F370" s="268"/>
      <c r="G370" s="422"/>
      <c r="H370" s="268"/>
      <c r="I370" s="491"/>
      <c r="J370" s="491"/>
      <c r="K370" s="268"/>
      <c r="L370" s="268"/>
      <c r="M370" s="268"/>
      <c r="N370" s="268"/>
      <c r="O370" s="268"/>
      <c r="P370" s="268"/>
      <c r="Q370" s="287"/>
      <c r="R370" s="292"/>
      <c r="AS370" s="259"/>
      <c r="BF370" s="260"/>
      <c r="BG370" s="260"/>
      <c r="BH370" s="261"/>
      <c r="BI370" s="261"/>
      <c r="BJ370" s="259"/>
      <c r="BK370" s="482"/>
      <c r="BL370" s="262"/>
      <c r="BM370" s="272"/>
      <c r="BN370" s="432"/>
      <c r="BO370" s="439"/>
      <c r="BP370" s="432"/>
      <c r="BQ370" s="432"/>
      <c r="BR370" s="432"/>
      <c r="BS370" s="439"/>
      <c r="BT370" s="432"/>
      <c r="BU370" s="432"/>
      <c r="BV370" s="432"/>
      <c r="BW370" s="439"/>
      <c r="BX370" s="432"/>
      <c r="BY370" s="432"/>
      <c r="BZ370" s="432"/>
      <c r="CA370" s="439"/>
      <c r="CB370" s="432"/>
      <c r="CC370" s="432"/>
      <c r="CD370" s="432"/>
      <c r="CE370" s="439"/>
      <c r="CF370" s="432"/>
      <c r="CG370" s="432"/>
      <c r="CH370" s="432"/>
      <c r="CI370" s="439"/>
      <c r="CJ370" s="432"/>
      <c r="CK370" s="432"/>
      <c r="CL370" s="432"/>
      <c r="CM370" s="439"/>
      <c r="CN370" s="432"/>
      <c r="CO370" s="432"/>
      <c r="CP370" s="432"/>
      <c r="CQ370" s="439"/>
      <c r="CR370" s="432"/>
      <c r="CS370" s="432"/>
      <c r="CT370" s="435"/>
      <c r="CU370" s="272"/>
      <c r="CV370" s="272"/>
      <c r="CW370" s="272"/>
      <c r="CX370" s="272"/>
      <c r="CY370" s="272"/>
      <c r="CZ370" s="272"/>
      <c r="DA370" s="272"/>
      <c r="DB370" s="272"/>
      <c r="DC370" s="272"/>
      <c r="DD370" s="272"/>
      <c r="DE370" s="272"/>
      <c r="DF370" s="272"/>
    </row>
    <row r="371" spans="1:110" s="273" customFormat="1" x14ac:dyDescent="0.2">
      <c r="A371" s="292"/>
      <c r="B371" s="271"/>
      <c r="D371" s="268"/>
      <c r="E371" s="268"/>
      <c r="F371" s="268"/>
      <c r="G371" s="422"/>
      <c r="H371" s="268"/>
      <c r="I371" s="491"/>
      <c r="J371" s="491"/>
      <c r="K371" s="268"/>
      <c r="L371" s="268"/>
      <c r="M371" s="268"/>
      <c r="N371" s="268"/>
      <c r="O371" s="268"/>
      <c r="P371" s="268"/>
      <c r="Q371" s="287"/>
      <c r="R371" s="292"/>
      <c r="AS371" s="259"/>
      <c r="BF371" s="260"/>
      <c r="BG371" s="260"/>
      <c r="BH371" s="261"/>
      <c r="BI371" s="261"/>
      <c r="BJ371" s="259"/>
      <c r="BK371" s="482"/>
      <c r="BL371" s="262"/>
      <c r="BM371" s="272"/>
      <c r="BN371" s="432"/>
      <c r="BO371" s="439"/>
      <c r="BP371" s="432"/>
      <c r="BQ371" s="432"/>
      <c r="BR371" s="432"/>
      <c r="BS371" s="439"/>
      <c r="BT371" s="432"/>
      <c r="BU371" s="432"/>
      <c r="BV371" s="432"/>
      <c r="BW371" s="439"/>
      <c r="BX371" s="432"/>
      <c r="BY371" s="432"/>
      <c r="BZ371" s="432"/>
      <c r="CA371" s="439"/>
      <c r="CB371" s="432"/>
      <c r="CC371" s="432"/>
      <c r="CD371" s="432"/>
      <c r="CE371" s="439"/>
      <c r="CF371" s="432"/>
      <c r="CG371" s="432"/>
      <c r="CH371" s="432"/>
      <c r="CI371" s="439"/>
      <c r="CJ371" s="432"/>
      <c r="CK371" s="432"/>
      <c r="CL371" s="432"/>
      <c r="CM371" s="439"/>
      <c r="CN371" s="432"/>
      <c r="CO371" s="432"/>
      <c r="CP371" s="432"/>
      <c r="CQ371" s="439"/>
      <c r="CR371" s="432"/>
      <c r="CS371" s="432"/>
      <c r="CT371" s="435"/>
      <c r="CU371" s="272"/>
      <c r="CV371" s="272"/>
      <c r="CW371" s="272"/>
      <c r="CX371" s="272"/>
      <c r="CY371" s="272"/>
      <c r="CZ371" s="272"/>
      <c r="DA371" s="272"/>
      <c r="DB371" s="272"/>
      <c r="DC371" s="272"/>
      <c r="DD371" s="272"/>
      <c r="DE371" s="272"/>
      <c r="DF371" s="272"/>
    </row>
    <row r="372" spans="1:110" s="273" customFormat="1" x14ac:dyDescent="0.2">
      <c r="A372" s="292"/>
      <c r="B372" s="271"/>
      <c r="D372" s="268"/>
      <c r="E372" s="268"/>
      <c r="F372" s="268"/>
      <c r="G372" s="422"/>
      <c r="H372" s="268"/>
      <c r="I372" s="491"/>
      <c r="J372" s="491"/>
      <c r="K372" s="268"/>
      <c r="L372" s="268"/>
      <c r="M372" s="268"/>
      <c r="N372" s="268"/>
      <c r="O372" s="268"/>
      <c r="P372" s="268"/>
      <c r="Q372" s="287"/>
      <c r="R372" s="292"/>
      <c r="AS372" s="259"/>
      <c r="BF372" s="260"/>
      <c r="BG372" s="260"/>
      <c r="BH372" s="261"/>
      <c r="BI372" s="261"/>
      <c r="BJ372" s="259"/>
      <c r="BK372" s="482"/>
      <c r="BL372" s="262"/>
      <c r="BM372" s="272"/>
      <c r="BN372" s="432"/>
      <c r="BO372" s="439"/>
      <c r="BP372" s="432"/>
      <c r="BQ372" s="432"/>
      <c r="BR372" s="432"/>
      <c r="BS372" s="439"/>
      <c r="BT372" s="432"/>
      <c r="BU372" s="432"/>
      <c r="BV372" s="432"/>
      <c r="BW372" s="439"/>
      <c r="BX372" s="432"/>
      <c r="BY372" s="432"/>
      <c r="BZ372" s="432"/>
      <c r="CA372" s="439"/>
      <c r="CB372" s="432"/>
      <c r="CC372" s="432"/>
      <c r="CD372" s="432"/>
      <c r="CE372" s="439"/>
      <c r="CF372" s="432"/>
      <c r="CG372" s="432"/>
      <c r="CH372" s="432"/>
      <c r="CI372" s="439"/>
      <c r="CJ372" s="432"/>
      <c r="CK372" s="432"/>
      <c r="CL372" s="432"/>
      <c r="CM372" s="439"/>
      <c r="CN372" s="432"/>
      <c r="CO372" s="432"/>
      <c r="CP372" s="432"/>
      <c r="CQ372" s="439"/>
      <c r="CR372" s="432"/>
      <c r="CS372" s="432"/>
      <c r="CT372" s="435"/>
      <c r="CU372" s="272"/>
      <c r="CV372" s="272"/>
      <c r="CW372" s="272"/>
      <c r="CX372" s="272"/>
      <c r="CY372" s="272"/>
      <c r="CZ372" s="272"/>
      <c r="DA372" s="272"/>
      <c r="DB372" s="272"/>
      <c r="DC372" s="272"/>
      <c r="DD372" s="272"/>
      <c r="DE372" s="272"/>
      <c r="DF372" s="272"/>
    </row>
    <row r="373" spans="1:110" s="273" customFormat="1" x14ac:dyDescent="0.2">
      <c r="A373" s="292"/>
      <c r="B373" s="271"/>
      <c r="D373" s="268"/>
      <c r="E373" s="268"/>
      <c r="F373" s="268"/>
      <c r="G373" s="422"/>
      <c r="H373" s="268"/>
      <c r="I373" s="491"/>
      <c r="J373" s="491"/>
      <c r="K373" s="268"/>
      <c r="L373" s="268"/>
      <c r="M373" s="268"/>
      <c r="N373" s="268"/>
      <c r="O373" s="268"/>
      <c r="P373" s="268"/>
      <c r="Q373" s="287"/>
      <c r="R373" s="292"/>
      <c r="AS373" s="259"/>
      <c r="BF373" s="260"/>
      <c r="BG373" s="260"/>
      <c r="BH373" s="261"/>
      <c r="BI373" s="261"/>
      <c r="BJ373" s="259"/>
      <c r="BK373" s="482"/>
      <c r="BL373" s="262"/>
      <c r="BM373" s="272"/>
      <c r="BN373" s="432"/>
      <c r="BO373" s="439"/>
      <c r="BP373" s="432"/>
      <c r="BQ373" s="432"/>
      <c r="BR373" s="432"/>
      <c r="BS373" s="439"/>
      <c r="BT373" s="432"/>
      <c r="BU373" s="432"/>
      <c r="BV373" s="432"/>
      <c r="BW373" s="439"/>
      <c r="BX373" s="432"/>
      <c r="BY373" s="432"/>
      <c r="BZ373" s="432"/>
      <c r="CA373" s="439"/>
      <c r="CB373" s="432"/>
      <c r="CC373" s="432"/>
      <c r="CD373" s="432"/>
      <c r="CE373" s="439"/>
      <c r="CF373" s="432"/>
      <c r="CG373" s="432"/>
      <c r="CH373" s="432"/>
      <c r="CI373" s="439"/>
      <c r="CJ373" s="432"/>
      <c r="CK373" s="432"/>
      <c r="CL373" s="432"/>
      <c r="CM373" s="439"/>
      <c r="CN373" s="432"/>
      <c r="CO373" s="432"/>
      <c r="CP373" s="432"/>
      <c r="CQ373" s="439"/>
      <c r="CR373" s="432"/>
      <c r="CS373" s="432"/>
      <c r="CT373" s="435"/>
      <c r="CU373" s="272"/>
      <c r="CV373" s="272"/>
      <c r="CW373" s="272"/>
      <c r="CX373" s="272"/>
      <c r="CY373" s="272"/>
      <c r="CZ373" s="272"/>
      <c r="DA373" s="272"/>
      <c r="DB373" s="272"/>
      <c r="DC373" s="272"/>
      <c r="DD373" s="272"/>
      <c r="DE373" s="272"/>
      <c r="DF373" s="272"/>
    </row>
    <row r="374" spans="1:110" s="273" customFormat="1" x14ac:dyDescent="0.2">
      <c r="A374" s="292"/>
      <c r="B374" s="271"/>
      <c r="D374" s="268"/>
      <c r="E374" s="268"/>
      <c r="F374" s="268"/>
      <c r="G374" s="422"/>
      <c r="H374" s="268"/>
      <c r="I374" s="491"/>
      <c r="J374" s="491"/>
      <c r="K374" s="268"/>
      <c r="L374" s="268"/>
      <c r="M374" s="268"/>
      <c r="N374" s="268"/>
      <c r="O374" s="268"/>
      <c r="P374" s="268"/>
      <c r="Q374" s="287"/>
      <c r="R374" s="292"/>
      <c r="AS374" s="259"/>
      <c r="BF374" s="260"/>
      <c r="BG374" s="260"/>
      <c r="BH374" s="261"/>
      <c r="BI374" s="261"/>
      <c r="BJ374" s="259"/>
      <c r="BK374" s="482"/>
      <c r="BL374" s="262"/>
      <c r="BM374" s="272"/>
      <c r="BN374" s="432"/>
      <c r="BO374" s="439"/>
      <c r="BP374" s="432"/>
      <c r="BQ374" s="432"/>
      <c r="BR374" s="432"/>
      <c r="BS374" s="439"/>
      <c r="BT374" s="432"/>
      <c r="BU374" s="432"/>
      <c r="BV374" s="432"/>
      <c r="BW374" s="439"/>
      <c r="BX374" s="432"/>
      <c r="BY374" s="432"/>
      <c r="BZ374" s="432"/>
      <c r="CA374" s="439"/>
      <c r="CB374" s="432"/>
      <c r="CC374" s="432"/>
      <c r="CD374" s="432"/>
      <c r="CE374" s="439"/>
      <c r="CF374" s="432"/>
      <c r="CG374" s="432"/>
      <c r="CH374" s="432"/>
      <c r="CI374" s="439"/>
      <c r="CJ374" s="432"/>
      <c r="CK374" s="432"/>
      <c r="CL374" s="432"/>
      <c r="CM374" s="439"/>
      <c r="CN374" s="432"/>
      <c r="CO374" s="432"/>
      <c r="CP374" s="432"/>
      <c r="CQ374" s="439"/>
      <c r="CR374" s="432"/>
      <c r="CS374" s="432"/>
      <c r="CT374" s="435"/>
      <c r="CU374" s="272"/>
      <c r="CV374" s="272"/>
      <c r="CW374" s="272"/>
      <c r="CX374" s="272"/>
      <c r="CY374" s="272"/>
      <c r="CZ374" s="272"/>
      <c r="DA374" s="272"/>
      <c r="DB374" s="272"/>
      <c r="DC374" s="272"/>
      <c r="DD374" s="272"/>
      <c r="DE374" s="272"/>
      <c r="DF374" s="272"/>
    </row>
    <row r="375" spans="1:110" s="273" customFormat="1" x14ac:dyDescent="0.2">
      <c r="A375" s="292"/>
      <c r="B375" s="271"/>
      <c r="D375" s="268"/>
      <c r="E375" s="268"/>
      <c r="F375" s="268"/>
      <c r="G375" s="422"/>
      <c r="H375" s="268"/>
      <c r="I375" s="491"/>
      <c r="J375" s="491"/>
      <c r="K375" s="268"/>
      <c r="L375" s="268"/>
      <c r="M375" s="268"/>
      <c r="N375" s="268"/>
      <c r="O375" s="268"/>
      <c r="P375" s="268"/>
      <c r="Q375" s="287"/>
      <c r="R375" s="292"/>
      <c r="AS375" s="259"/>
      <c r="BF375" s="260"/>
      <c r="BG375" s="260"/>
      <c r="BH375" s="261"/>
      <c r="BI375" s="261"/>
      <c r="BJ375" s="259"/>
      <c r="BK375" s="482"/>
      <c r="BL375" s="262"/>
      <c r="BM375" s="272"/>
      <c r="BN375" s="432"/>
      <c r="BO375" s="439"/>
      <c r="BP375" s="432"/>
      <c r="BQ375" s="432"/>
      <c r="BR375" s="432"/>
      <c r="BS375" s="439"/>
      <c r="BT375" s="432"/>
      <c r="BU375" s="432"/>
      <c r="BV375" s="432"/>
      <c r="BW375" s="439"/>
      <c r="BX375" s="432"/>
      <c r="BY375" s="432"/>
      <c r="BZ375" s="432"/>
      <c r="CA375" s="439"/>
      <c r="CB375" s="432"/>
      <c r="CC375" s="432"/>
      <c r="CD375" s="432"/>
      <c r="CE375" s="439"/>
      <c r="CF375" s="432"/>
      <c r="CG375" s="432"/>
      <c r="CH375" s="432"/>
      <c r="CI375" s="439"/>
      <c r="CJ375" s="432"/>
      <c r="CK375" s="432"/>
      <c r="CL375" s="432"/>
      <c r="CM375" s="439"/>
      <c r="CN375" s="432"/>
      <c r="CO375" s="432"/>
      <c r="CP375" s="432"/>
      <c r="CQ375" s="439"/>
      <c r="CR375" s="432"/>
      <c r="CS375" s="432"/>
      <c r="CT375" s="435"/>
      <c r="CU375" s="272"/>
      <c r="CV375" s="272"/>
      <c r="CW375" s="272"/>
      <c r="CX375" s="272"/>
      <c r="CY375" s="272"/>
      <c r="CZ375" s="272"/>
      <c r="DA375" s="272"/>
      <c r="DB375" s="272"/>
      <c r="DC375" s="272"/>
      <c r="DD375" s="272"/>
      <c r="DE375" s="272"/>
      <c r="DF375" s="272"/>
    </row>
    <row r="376" spans="1:110" s="273" customFormat="1" x14ac:dyDescent="0.2">
      <c r="A376" s="292"/>
      <c r="B376" s="271"/>
      <c r="D376" s="268"/>
      <c r="E376" s="268"/>
      <c r="F376" s="268"/>
      <c r="G376" s="422"/>
      <c r="H376" s="268"/>
      <c r="I376" s="491"/>
      <c r="J376" s="491"/>
      <c r="K376" s="268"/>
      <c r="L376" s="268"/>
      <c r="M376" s="268"/>
      <c r="N376" s="268"/>
      <c r="O376" s="268"/>
      <c r="P376" s="268"/>
      <c r="Q376" s="287"/>
      <c r="R376" s="292"/>
      <c r="AS376" s="259"/>
      <c r="BF376" s="260"/>
      <c r="BG376" s="260"/>
      <c r="BH376" s="261"/>
      <c r="BI376" s="261"/>
      <c r="BJ376" s="259"/>
      <c r="BK376" s="482"/>
      <c r="BL376" s="262"/>
      <c r="BM376" s="272"/>
      <c r="BN376" s="432"/>
      <c r="BO376" s="439"/>
      <c r="BP376" s="432"/>
      <c r="BQ376" s="432"/>
      <c r="BR376" s="432"/>
      <c r="BS376" s="439"/>
      <c r="BT376" s="432"/>
      <c r="BU376" s="432"/>
      <c r="BV376" s="432"/>
      <c r="BW376" s="439"/>
      <c r="BX376" s="432"/>
      <c r="BY376" s="432"/>
      <c r="BZ376" s="432"/>
      <c r="CA376" s="439"/>
      <c r="CB376" s="432"/>
      <c r="CC376" s="432"/>
      <c r="CD376" s="432"/>
      <c r="CE376" s="439"/>
      <c r="CF376" s="432"/>
      <c r="CG376" s="432"/>
      <c r="CH376" s="432"/>
      <c r="CI376" s="439"/>
      <c r="CJ376" s="432"/>
      <c r="CK376" s="432"/>
      <c r="CL376" s="432"/>
      <c r="CM376" s="439"/>
      <c r="CN376" s="432"/>
      <c r="CO376" s="432"/>
      <c r="CP376" s="432"/>
      <c r="CQ376" s="439"/>
      <c r="CR376" s="432"/>
      <c r="CS376" s="432"/>
      <c r="CT376" s="435"/>
      <c r="CU376" s="272"/>
      <c r="CV376" s="272"/>
      <c r="CW376" s="272"/>
      <c r="CX376" s="272"/>
      <c r="CY376" s="272"/>
      <c r="CZ376" s="272"/>
      <c r="DA376" s="272"/>
      <c r="DB376" s="272"/>
      <c r="DC376" s="272"/>
      <c r="DD376" s="272"/>
      <c r="DE376" s="272"/>
      <c r="DF376" s="272"/>
    </row>
    <row r="377" spans="1:110" s="273" customFormat="1" x14ac:dyDescent="0.2">
      <c r="A377" s="292"/>
      <c r="B377" s="271"/>
      <c r="D377" s="268"/>
      <c r="E377" s="268"/>
      <c r="F377" s="268"/>
      <c r="G377" s="422"/>
      <c r="H377" s="268"/>
      <c r="I377" s="491"/>
      <c r="J377" s="491"/>
      <c r="K377" s="268"/>
      <c r="L377" s="268"/>
      <c r="M377" s="268"/>
      <c r="N377" s="268"/>
      <c r="O377" s="268"/>
      <c r="P377" s="268"/>
      <c r="Q377" s="287"/>
      <c r="R377" s="292"/>
      <c r="AS377" s="259"/>
      <c r="BF377" s="260"/>
      <c r="BG377" s="260"/>
      <c r="BH377" s="261"/>
      <c r="BI377" s="261"/>
      <c r="BJ377" s="259"/>
      <c r="BK377" s="482"/>
      <c r="BL377" s="262"/>
      <c r="BM377" s="272"/>
      <c r="BN377" s="432"/>
      <c r="BO377" s="439"/>
      <c r="BP377" s="432"/>
      <c r="BQ377" s="432"/>
      <c r="BR377" s="432"/>
      <c r="BS377" s="439"/>
      <c r="BT377" s="432"/>
      <c r="BU377" s="432"/>
      <c r="BV377" s="432"/>
      <c r="BW377" s="439"/>
      <c r="BX377" s="432"/>
      <c r="BY377" s="432"/>
      <c r="BZ377" s="432"/>
      <c r="CA377" s="439"/>
      <c r="CB377" s="432"/>
      <c r="CC377" s="432"/>
      <c r="CD377" s="432"/>
      <c r="CE377" s="439"/>
      <c r="CF377" s="432"/>
      <c r="CG377" s="432"/>
      <c r="CH377" s="432"/>
      <c r="CI377" s="439"/>
      <c r="CJ377" s="432"/>
      <c r="CK377" s="432"/>
      <c r="CL377" s="432"/>
      <c r="CM377" s="439"/>
      <c r="CN377" s="432"/>
      <c r="CO377" s="432"/>
      <c r="CP377" s="432"/>
      <c r="CQ377" s="439"/>
      <c r="CR377" s="432"/>
      <c r="CS377" s="432"/>
      <c r="CT377" s="435"/>
      <c r="CU377" s="272"/>
      <c r="CV377" s="272"/>
      <c r="CW377" s="272"/>
      <c r="CX377" s="272"/>
      <c r="CY377" s="272"/>
      <c r="CZ377" s="272"/>
      <c r="DA377" s="272"/>
      <c r="DB377" s="272"/>
      <c r="DC377" s="272"/>
      <c r="DD377" s="272"/>
      <c r="DE377" s="272"/>
      <c r="DF377" s="272"/>
    </row>
    <row r="378" spans="1:110" s="273" customFormat="1" x14ac:dyDescent="0.2">
      <c r="A378" s="292"/>
      <c r="B378" s="271"/>
      <c r="D378" s="268"/>
      <c r="E378" s="268"/>
      <c r="F378" s="268"/>
      <c r="G378" s="422"/>
      <c r="H378" s="268"/>
      <c r="I378" s="491"/>
      <c r="J378" s="491"/>
      <c r="K378" s="268"/>
      <c r="L378" s="268"/>
      <c r="M378" s="268"/>
      <c r="N378" s="268"/>
      <c r="O378" s="268"/>
      <c r="P378" s="268"/>
      <c r="Q378" s="287"/>
      <c r="R378" s="292"/>
      <c r="AS378" s="259"/>
      <c r="BF378" s="260"/>
      <c r="BG378" s="260"/>
      <c r="BH378" s="261"/>
      <c r="BI378" s="261"/>
      <c r="BJ378" s="259"/>
      <c r="BK378" s="482"/>
      <c r="BL378" s="262"/>
      <c r="BM378" s="272"/>
      <c r="BN378" s="432"/>
      <c r="BO378" s="439"/>
      <c r="BP378" s="432"/>
      <c r="BQ378" s="432"/>
      <c r="BR378" s="432"/>
      <c r="BS378" s="439"/>
      <c r="BT378" s="432"/>
      <c r="BU378" s="432"/>
      <c r="BV378" s="432"/>
      <c r="BW378" s="439"/>
      <c r="BX378" s="432"/>
      <c r="BY378" s="432"/>
      <c r="BZ378" s="432"/>
      <c r="CA378" s="439"/>
      <c r="CB378" s="432"/>
      <c r="CC378" s="432"/>
      <c r="CD378" s="432"/>
      <c r="CE378" s="439"/>
      <c r="CF378" s="432"/>
      <c r="CG378" s="432"/>
      <c r="CH378" s="432"/>
      <c r="CI378" s="439"/>
      <c r="CJ378" s="432"/>
      <c r="CK378" s="432"/>
      <c r="CL378" s="432"/>
      <c r="CM378" s="439"/>
      <c r="CN378" s="432"/>
      <c r="CO378" s="432"/>
      <c r="CP378" s="432"/>
      <c r="CQ378" s="439"/>
      <c r="CR378" s="432"/>
      <c r="CS378" s="432"/>
      <c r="CT378" s="435"/>
      <c r="CU378" s="272"/>
      <c r="CV378" s="272"/>
      <c r="CW378" s="272"/>
      <c r="CX378" s="272"/>
      <c r="CY378" s="272"/>
      <c r="CZ378" s="272"/>
      <c r="DA378" s="272"/>
      <c r="DB378" s="272"/>
      <c r="DC378" s="272"/>
      <c r="DD378" s="272"/>
      <c r="DE378" s="272"/>
      <c r="DF378" s="272"/>
    </row>
    <row r="379" spans="1:110" s="273" customFormat="1" x14ac:dyDescent="0.2">
      <c r="A379" s="292"/>
      <c r="B379" s="271"/>
      <c r="D379" s="268"/>
      <c r="E379" s="268"/>
      <c r="F379" s="268"/>
      <c r="G379" s="422"/>
      <c r="H379" s="268"/>
      <c r="I379" s="491"/>
      <c r="J379" s="491"/>
      <c r="K379" s="268"/>
      <c r="L379" s="268"/>
      <c r="M379" s="268"/>
      <c r="N379" s="268"/>
      <c r="O379" s="268"/>
      <c r="P379" s="268"/>
      <c r="Q379" s="287"/>
      <c r="R379" s="292"/>
      <c r="AS379" s="259"/>
      <c r="BF379" s="260"/>
      <c r="BG379" s="260"/>
      <c r="BH379" s="261"/>
      <c r="BI379" s="261"/>
      <c r="BJ379" s="259"/>
      <c r="BK379" s="482"/>
      <c r="BL379" s="262"/>
      <c r="BM379" s="272"/>
      <c r="BN379" s="432"/>
      <c r="BO379" s="439"/>
      <c r="BP379" s="432"/>
      <c r="BQ379" s="432"/>
      <c r="BR379" s="432"/>
      <c r="BS379" s="439"/>
      <c r="BT379" s="432"/>
      <c r="BU379" s="432"/>
      <c r="BV379" s="432"/>
      <c r="BW379" s="439"/>
      <c r="BX379" s="432"/>
      <c r="BY379" s="432"/>
      <c r="BZ379" s="432"/>
      <c r="CA379" s="439"/>
      <c r="CB379" s="432"/>
      <c r="CC379" s="432"/>
      <c r="CD379" s="432"/>
      <c r="CE379" s="439"/>
      <c r="CF379" s="432"/>
      <c r="CG379" s="432"/>
      <c r="CH379" s="432"/>
      <c r="CI379" s="439"/>
      <c r="CJ379" s="432"/>
      <c r="CK379" s="432"/>
      <c r="CL379" s="432"/>
      <c r="CM379" s="439"/>
      <c r="CN379" s="432"/>
      <c r="CO379" s="432"/>
      <c r="CP379" s="432"/>
      <c r="CQ379" s="439"/>
      <c r="CR379" s="432"/>
      <c r="CS379" s="432"/>
      <c r="CT379" s="435"/>
      <c r="CU379" s="272"/>
      <c r="CV379" s="272"/>
      <c r="CW379" s="272"/>
      <c r="CX379" s="272"/>
      <c r="CY379" s="272"/>
      <c r="CZ379" s="272"/>
      <c r="DA379" s="272"/>
      <c r="DB379" s="272"/>
      <c r="DC379" s="272"/>
      <c r="DD379" s="272"/>
      <c r="DE379" s="272"/>
      <c r="DF379" s="272"/>
    </row>
    <row r="380" spans="1:110" s="273" customFormat="1" x14ac:dyDescent="0.2">
      <c r="A380" s="292"/>
      <c r="B380" s="271"/>
      <c r="D380" s="268"/>
      <c r="E380" s="268"/>
      <c r="F380" s="268"/>
      <c r="G380" s="422"/>
      <c r="H380" s="268"/>
      <c r="I380" s="491"/>
      <c r="J380" s="491"/>
      <c r="K380" s="268"/>
      <c r="L380" s="268"/>
      <c r="M380" s="268"/>
      <c r="N380" s="268"/>
      <c r="O380" s="268"/>
      <c r="P380" s="268"/>
      <c r="Q380" s="287"/>
      <c r="R380" s="292"/>
      <c r="AS380" s="259"/>
      <c r="BF380" s="260"/>
      <c r="BG380" s="260"/>
      <c r="BH380" s="261"/>
      <c r="BI380" s="261"/>
      <c r="BJ380" s="259"/>
      <c r="BK380" s="482"/>
      <c r="BL380" s="262"/>
      <c r="BM380" s="272"/>
      <c r="BN380" s="432"/>
      <c r="BO380" s="439"/>
      <c r="BP380" s="432"/>
      <c r="BQ380" s="432"/>
      <c r="BR380" s="432"/>
      <c r="BS380" s="439"/>
      <c r="BT380" s="432"/>
      <c r="BU380" s="432"/>
      <c r="BV380" s="432"/>
      <c r="BW380" s="439"/>
      <c r="BX380" s="432"/>
      <c r="BY380" s="432"/>
      <c r="BZ380" s="432"/>
      <c r="CA380" s="439"/>
      <c r="CB380" s="432"/>
      <c r="CC380" s="432"/>
      <c r="CD380" s="432"/>
      <c r="CE380" s="439"/>
      <c r="CF380" s="432"/>
      <c r="CG380" s="432"/>
      <c r="CH380" s="432"/>
      <c r="CI380" s="439"/>
      <c r="CJ380" s="432"/>
      <c r="CK380" s="432"/>
      <c r="CL380" s="432"/>
      <c r="CM380" s="439"/>
      <c r="CN380" s="432"/>
      <c r="CO380" s="432"/>
      <c r="CP380" s="432"/>
      <c r="CQ380" s="439"/>
      <c r="CR380" s="432"/>
      <c r="CS380" s="432"/>
      <c r="CT380" s="435"/>
      <c r="CU380" s="272"/>
      <c r="CV380" s="272"/>
      <c r="CW380" s="272"/>
      <c r="CX380" s="272"/>
      <c r="CY380" s="272"/>
      <c r="CZ380" s="272"/>
      <c r="DA380" s="272"/>
      <c r="DB380" s="272"/>
      <c r="DC380" s="272"/>
      <c r="DD380" s="272"/>
      <c r="DE380" s="272"/>
      <c r="DF380" s="272"/>
    </row>
    <row r="381" spans="1:110" s="273" customFormat="1" x14ac:dyDescent="0.2">
      <c r="A381" s="292"/>
      <c r="B381" s="271"/>
      <c r="D381" s="268"/>
      <c r="E381" s="268"/>
      <c r="F381" s="268"/>
      <c r="G381" s="422"/>
      <c r="H381" s="268"/>
      <c r="I381" s="491"/>
      <c r="J381" s="491"/>
      <c r="K381" s="268"/>
      <c r="L381" s="268"/>
      <c r="M381" s="268"/>
      <c r="N381" s="268"/>
      <c r="O381" s="268"/>
      <c r="P381" s="268"/>
      <c r="Q381" s="287"/>
      <c r="R381" s="292"/>
      <c r="AS381" s="259"/>
      <c r="BF381" s="260"/>
      <c r="BG381" s="260"/>
      <c r="BH381" s="261"/>
      <c r="BI381" s="261"/>
      <c r="BJ381" s="259"/>
      <c r="BK381" s="482"/>
      <c r="BL381" s="262"/>
      <c r="BM381" s="272"/>
      <c r="BN381" s="432"/>
      <c r="BO381" s="439"/>
      <c r="BP381" s="432"/>
      <c r="BQ381" s="432"/>
      <c r="BR381" s="432"/>
      <c r="BS381" s="439"/>
      <c r="BT381" s="432"/>
      <c r="BU381" s="432"/>
      <c r="BV381" s="432"/>
      <c r="BW381" s="439"/>
      <c r="BX381" s="432"/>
      <c r="BY381" s="432"/>
      <c r="BZ381" s="432"/>
      <c r="CA381" s="439"/>
      <c r="CB381" s="432"/>
      <c r="CC381" s="432"/>
      <c r="CD381" s="432"/>
      <c r="CE381" s="439"/>
      <c r="CF381" s="432"/>
      <c r="CG381" s="432"/>
      <c r="CH381" s="432"/>
      <c r="CI381" s="439"/>
      <c r="CJ381" s="432"/>
      <c r="CK381" s="432"/>
      <c r="CL381" s="432"/>
      <c r="CM381" s="439"/>
      <c r="CN381" s="432"/>
      <c r="CO381" s="432"/>
      <c r="CP381" s="432"/>
      <c r="CQ381" s="439"/>
      <c r="CR381" s="432"/>
      <c r="CS381" s="432"/>
      <c r="CT381" s="435"/>
      <c r="CU381" s="272"/>
      <c r="CV381" s="272"/>
      <c r="CW381" s="272"/>
      <c r="CX381" s="272"/>
      <c r="CY381" s="272"/>
      <c r="CZ381" s="272"/>
      <c r="DA381" s="272"/>
      <c r="DB381" s="272"/>
      <c r="DC381" s="272"/>
      <c r="DD381" s="272"/>
      <c r="DE381" s="272"/>
      <c r="DF381" s="272"/>
    </row>
    <row r="382" spans="1:110" s="273" customFormat="1" x14ac:dyDescent="0.2">
      <c r="A382" s="292"/>
      <c r="B382" s="271"/>
      <c r="D382" s="268"/>
      <c r="E382" s="268"/>
      <c r="F382" s="268"/>
      <c r="G382" s="422"/>
      <c r="H382" s="268"/>
      <c r="I382" s="491"/>
      <c r="J382" s="491"/>
      <c r="K382" s="268"/>
      <c r="L382" s="268"/>
      <c r="M382" s="268"/>
      <c r="N382" s="268"/>
      <c r="O382" s="268"/>
      <c r="P382" s="268"/>
      <c r="Q382" s="287"/>
      <c r="R382" s="292"/>
      <c r="AS382" s="259"/>
      <c r="BF382" s="260"/>
      <c r="BG382" s="260"/>
      <c r="BH382" s="261"/>
      <c r="BI382" s="261"/>
      <c r="BJ382" s="259"/>
      <c r="BK382" s="482"/>
      <c r="BL382" s="262"/>
      <c r="BM382" s="272"/>
      <c r="BN382" s="432"/>
      <c r="BO382" s="439"/>
      <c r="BP382" s="432"/>
      <c r="BQ382" s="432"/>
      <c r="BR382" s="432"/>
      <c r="BS382" s="439"/>
      <c r="BT382" s="432"/>
      <c r="BU382" s="432"/>
      <c r="BV382" s="432"/>
      <c r="BW382" s="439"/>
      <c r="BX382" s="432"/>
      <c r="BY382" s="432"/>
      <c r="BZ382" s="432"/>
      <c r="CA382" s="439"/>
      <c r="CB382" s="432"/>
      <c r="CC382" s="432"/>
      <c r="CD382" s="432"/>
      <c r="CE382" s="439"/>
      <c r="CF382" s="432"/>
      <c r="CG382" s="432"/>
      <c r="CH382" s="432"/>
      <c r="CI382" s="439"/>
      <c r="CJ382" s="432"/>
      <c r="CK382" s="432"/>
      <c r="CL382" s="432"/>
      <c r="CM382" s="439"/>
      <c r="CN382" s="432"/>
      <c r="CO382" s="432"/>
      <c r="CP382" s="432"/>
      <c r="CQ382" s="439"/>
      <c r="CR382" s="432"/>
      <c r="CS382" s="432"/>
      <c r="CT382" s="435"/>
      <c r="CU382" s="272"/>
      <c r="CV382" s="272"/>
      <c r="CW382" s="272"/>
      <c r="CX382" s="272"/>
      <c r="CY382" s="272"/>
      <c r="CZ382" s="272"/>
      <c r="DA382" s="272"/>
      <c r="DB382" s="272"/>
      <c r="DC382" s="272"/>
      <c r="DD382" s="272"/>
      <c r="DE382" s="272"/>
      <c r="DF382" s="272"/>
    </row>
    <row r="383" spans="1:110" s="273" customFormat="1" x14ac:dyDescent="0.2">
      <c r="A383" s="292"/>
      <c r="B383" s="271"/>
      <c r="D383" s="268"/>
      <c r="E383" s="268"/>
      <c r="F383" s="268"/>
      <c r="G383" s="422"/>
      <c r="H383" s="268"/>
      <c r="I383" s="491"/>
      <c r="J383" s="491"/>
      <c r="K383" s="268"/>
      <c r="L383" s="268"/>
      <c r="M383" s="268"/>
      <c r="N383" s="268"/>
      <c r="O383" s="268"/>
      <c r="P383" s="268"/>
      <c r="Q383" s="287"/>
      <c r="R383" s="292"/>
      <c r="AS383" s="259"/>
      <c r="BF383" s="260"/>
      <c r="BG383" s="260"/>
      <c r="BH383" s="261"/>
      <c r="BI383" s="261"/>
      <c r="BJ383" s="259"/>
      <c r="BK383" s="482"/>
      <c r="BL383" s="262"/>
      <c r="BM383" s="272"/>
      <c r="BN383" s="432"/>
      <c r="BO383" s="439"/>
      <c r="BP383" s="432"/>
      <c r="BQ383" s="432"/>
      <c r="BR383" s="432"/>
      <c r="BS383" s="439"/>
      <c r="BT383" s="432"/>
      <c r="BU383" s="432"/>
      <c r="BV383" s="432"/>
      <c r="BW383" s="439"/>
      <c r="BX383" s="432"/>
      <c r="BY383" s="432"/>
      <c r="BZ383" s="432"/>
      <c r="CA383" s="439"/>
      <c r="CB383" s="432"/>
      <c r="CC383" s="432"/>
      <c r="CD383" s="432"/>
      <c r="CE383" s="439"/>
      <c r="CF383" s="432"/>
      <c r="CG383" s="432"/>
      <c r="CH383" s="432"/>
      <c r="CI383" s="439"/>
      <c r="CJ383" s="432"/>
      <c r="CK383" s="432"/>
      <c r="CL383" s="432"/>
      <c r="CM383" s="439"/>
      <c r="CN383" s="432"/>
      <c r="CO383" s="432"/>
      <c r="CP383" s="432"/>
      <c r="CQ383" s="439"/>
      <c r="CR383" s="432"/>
      <c r="CS383" s="432"/>
      <c r="CT383" s="435"/>
      <c r="CU383" s="272"/>
      <c r="CV383" s="272"/>
      <c r="CW383" s="272"/>
      <c r="CX383" s="272"/>
      <c r="CY383" s="272"/>
      <c r="CZ383" s="272"/>
      <c r="DA383" s="272"/>
      <c r="DB383" s="272"/>
      <c r="DC383" s="272"/>
      <c r="DD383" s="272"/>
      <c r="DE383" s="272"/>
      <c r="DF383" s="272"/>
    </row>
    <row r="384" spans="1:110" s="273" customFormat="1" x14ac:dyDescent="0.2">
      <c r="A384" s="292"/>
      <c r="B384" s="271"/>
      <c r="D384" s="268"/>
      <c r="E384" s="268"/>
      <c r="F384" s="268"/>
      <c r="G384" s="422"/>
      <c r="H384" s="268"/>
      <c r="I384" s="491"/>
      <c r="J384" s="491"/>
      <c r="K384" s="268"/>
      <c r="L384" s="268"/>
      <c r="M384" s="268"/>
      <c r="N384" s="268"/>
      <c r="O384" s="268"/>
      <c r="P384" s="268"/>
      <c r="Q384" s="287"/>
      <c r="R384" s="292"/>
      <c r="AS384" s="259"/>
      <c r="BF384" s="260"/>
      <c r="BG384" s="260"/>
      <c r="BH384" s="261"/>
      <c r="BI384" s="261"/>
      <c r="BJ384" s="259"/>
      <c r="BK384" s="482"/>
      <c r="BL384" s="262"/>
      <c r="BM384" s="272"/>
      <c r="BN384" s="432"/>
      <c r="BO384" s="439"/>
      <c r="BP384" s="432"/>
      <c r="BQ384" s="432"/>
      <c r="BR384" s="432"/>
      <c r="BS384" s="439"/>
      <c r="BT384" s="432"/>
      <c r="BU384" s="432"/>
      <c r="BV384" s="432"/>
      <c r="BW384" s="439"/>
      <c r="BX384" s="432"/>
      <c r="BY384" s="432"/>
      <c r="BZ384" s="432"/>
      <c r="CA384" s="439"/>
      <c r="CB384" s="432"/>
      <c r="CC384" s="432"/>
      <c r="CD384" s="432"/>
      <c r="CE384" s="439"/>
      <c r="CF384" s="432"/>
      <c r="CG384" s="432"/>
      <c r="CH384" s="432"/>
      <c r="CI384" s="439"/>
      <c r="CJ384" s="432"/>
      <c r="CK384" s="432"/>
      <c r="CL384" s="432"/>
      <c r="CM384" s="439"/>
      <c r="CN384" s="432"/>
      <c r="CO384" s="432"/>
      <c r="CP384" s="432"/>
      <c r="CQ384" s="439"/>
      <c r="CR384" s="432"/>
      <c r="CS384" s="432"/>
      <c r="CT384" s="435"/>
      <c r="CU384" s="272"/>
      <c r="CV384" s="272"/>
      <c r="CW384" s="272"/>
      <c r="CX384" s="272"/>
      <c r="CY384" s="272"/>
      <c r="CZ384" s="272"/>
      <c r="DA384" s="272"/>
      <c r="DB384" s="272"/>
      <c r="DC384" s="272"/>
      <c r="DD384" s="272"/>
      <c r="DE384" s="272"/>
      <c r="DF384" s="272"/>
    </row>
    <row r="385" spans="1:110" s="273" customFormat="1" x14ac:dyDescent="0.2">
      <c r="A385" s="292"/>
      <c r="B385" s="271"/>
      <c r="D385" s="268"/>
      <c r="E385" s="268"/>
      <c r="F385" s="268"/>
      <c r="G385" s="422"/>
      <c r="H385" s="268"/>
      <c r="I385" s="491"/>
      <c r="J385" s="491"/>
      <c r="K385" s="268"/>
      <c r="L385" s="268"/>
      <c r="M385" s="268"/>
      <c r="N385" s="268"/>
      <c r="O385" s="268"/>
      <c r="P385" s="268"/>
      <c r="Q385" s="287"/>
      <c r="R385" s="292"/>
      <c r="AS385" s="259"/>
      <c r="BF385" s="260"/>
      <c r="BG385" s="260"/>
      <c r="BH385" s="261"/>
      <c r="BI385" s="261"/>
      <c r="BJ385" s="259"/>
      <c r="BK385" s="482"/>
      <c r="BL385" s="262"/>
      <c r="BM385" s="272"/>
      <c r="BN385" s="432"/>
      <c r="BO385" s="439"/>
      <c r="BP385" s="432"/>
      <c r="BQ385" s="432"/>
      <c r="BR385" s="432"/>
      <c r="BS385" s="439"/>
      <c r="BT385" s="432"/>
      <c r="BU385" s="432"/>
      <c r="BV385" s="432"/>
      <c r="BW385" s="439"/>
      <c r="BX385" s="432"/>
      <c r="BY385" s="432"/>
      <c r="BZ385" s="432"/>
      <c r="CA385" s="439"/>
      <c r="CB385" s="432"/>
      <c r="CC385" s="432"/>
      <c r="CD385" s="432"/>
      <c r="CE385" s="439"/>
      <c r="CF385" s="432"/>
      <c r="CG385" s="432"/>
      <c r="CH385" s="432"/>
      <c r="CI385" s="439"/>
      <c r="CJ385" s="432"/>
      <c r="CK385" s="432"/>
      <c r="CL385" s="432"/>
      <c r="CM385" s="439"/>
      <c r="CN385" s="432"/>
      <c r="CO385" s="432"/>
      <c r="CP385" s="432"/>
      <c r="CQ385" s="439"/>
      <c r="CR385" s="432"/>
      <c r="CS385" s="432"/>
      <c r="CT385" s="435"/>
      <c r="CU385" s="272"/>
      <c r="CV385" s="272"/>
      <c r="CW385" s="272"/>
      <c r="CX385" s="272"/>
      <c r="CY385" s="272"/>
      <c r="CZ385" s="272"/>
      <c r="DA385" s="272"/>
      <c r="DB385" s="272"/>
      <c r="DC385" s="272"/>
      <c r="DD385" s="272"/>
      <c r="DE385" s="272"/>
      <c r="DF385" s="272"/>
    </row>
    <row r="386" spans="1:110" s="273" customFormat="1" x14ac:dyDescent="0.2">
      <c r="A386" s="292"/>
      <c r="B386" s="271"/>
      <c r="D386" s="268"/>
      <c r="E386" s="268"/>
      <c r="F386" s="268"/>
      <c r="G386" s="422"/>
      <c r="H386" s="268"/>
      <c r="I386" s="491"/>
      <c r="J386" s="491"/>
      <c r="K386" s="268"/>
      <c r="L386" s="268"/>
      <c r="M386" s="268"/>
      <c r="N386" s="268"/>
      <c r="O386" s="268"/>
      <c r="P386" s="268"/>
      <c r="Q386" s="287"/>
      <c r="R386" s="292"/>
      <c r="AS386" s="259"/>
      <c r="BF386" s="260"/>
      <c r="BG386" s="260"/>
      <c r="BH386" s="261"/>
      <c r="BI386" s="261"/>
      <c r="BJ386" s="259"/>
      <c r="BK386" s="482"/>
      <c r="BL386" s="262"/>
      <c r="BM386" s="272"/>
      <c r="BN386" s="432"/>
      <c r="BO386" s="439"/>
      <c r="BP386" s="432"/>
      <c r="BQ386" s="432"/>
      <c r="BR386" s="432"/>
      <c r="BS386" s="439"/>
      <c r="BT386" s="432"/>
      <c r="BU386" s="432"/>
      <c r="BV386" s="432"/>
      <c r="BW386" s="439"/>
      <c r="BX386" s="432"/>
      <c r="BY386" s="432"/>
      <c r="BZ386" s="432"/>
      <c r="CA386" s="439"/>
      <c r="CB386" s="432"/>
      <c r="CC386" s="432"/>
      <c r="CD386" s="432"/>
      <c r="CE386" s="439"/>
      <c r="CF386" s="432"/>
      <c r="CG386" s="432"/>
      <c r="CH386" s="432"/>
      <c r="CI386" s="439"/>
      <c r="CJ386" s="432"/>
      <c r="CK386" s="432"/>
      <c r="CL386" s="432"/>
      <c r="CM386" s="439"/>
      <c r="CN386" s="432"/>
      <c r="CO386" s="432"/>
      <c r="CP386" s="432"/>
      <c r="CQ386" s="439"/>
      <c r="CR386" s="432"/>
      <c r="CS386" s="432"/>
      <c r="CT386" s="435"/>
      <c r="CU386" s="272"/>
      <c r="CV386" s="272"/>
      <c r="CW386" s="272"/>
      <c r="CX386" s="272"/>
      <c r="CY386" s="272"/>
      <c r="CZ386" s="272"/>
      <c r="DA386" s="272"/>
      <c r="DB386" s="272"/>
      <c r="DC386" s="272"/>
      <c r="DD386" s="272"/>
      <c r="DE386" s="272"/>
      <c r="DF386" s="272"/>
    </row>
    <row r="387" spans="1:110" s="273" customFormat="1" x14ac:dyDescent="0.2">
      <c r="A387" s="292"/>
      <c r="B387" s="271"/>
      <c r="D387" s="268"/>
      <c r="E387" s="268"/>
      <c r="F387" s="268"/>
      <c r="G387" s="422"/>
      <c r="H387" s="268"/>
      <c r="I387" s="491"/>
      <c r="J387" s="491"/>
      <c r="K387" s="268"/>
      <c r="L387" s="268"/>
      <c r="M387" s="268"/>
      <c r="N387" s="268"/>
      <c r="O387" s="268"/>
      <c r="P387" s="268"/>
      <c r="Q387" s="287"/>
      <c r="R387" s="292"/>
      <c r="AS387" s="259"/>
      <c r="BF387" s="260"/>
      <c r="BG387" s="260"/>
      <c r="BH387" s="261"/>
      <c r="BI387" s="261"/>
      <c r="BJ387" s="259"/>
      <c r="BK387" s="482"/>
      <c r="BL387" s="262"/>
      <c r="BM387" s="272"/>
      <c r="BN387" s="432"/>
      <c r="BO387" s="439"/>
      <c r="BP387" s="432"/>
      <c r="BQ387" s="432"/>
      <c r="BR387" s="432"/>
      <c r="BS387" s="439"/>
      <c r="BT387" s="432"/>
      <c r="BU387" s="432"/>
      <c r="BV387" s="432"/>
      <c r="BW387" s="439"/>
      <c r="BX387" s="432"/>
      <c r="BY387" s="432"/>
      <c r="BZ387" s="432"/>
      <c r="CA387" s="439"/>
      <c r="CB387" s="432"/>
      <c r="CC387" s="432"/>
      <c r="CD387" s="432"/>
      <c r="CE387" s="439"/>
      <c r="CF387" s="432"/>
      <c r="CG387" s="432"/>
      <c r="CH387" s="432"/>
      <c r="CI387" s="439"/>
      <c r="CJ387" s="432"/>
      <c r="CK387" s="432"/>
      <c r="CL387" s="432"/>
      <c r="CM387" s="439"/>
      <c r="CN387" s="432"/>
      <c r="CO387" s="432"/>
      <c r="CP387" s="432"/>
      <c r="CQ387" s="439"/>
      <c r="CR387" s="432"/>
      <c r="CS387" s="432"/>
      <c r="CT387" s="435"/>
      <c r="CU387" s="272"/>
      <c r="CV387" s="272"/>
      <c r="CW387" s="272"/>
      <c r="CX387" s="272"/>
      <c r="CY387" s="272"/>
      <c r="CZ387" s="272"/>
      <c r="DA387" s="272"/>
      <c r="DB387" s="272"/>
      <c r="DC387" s="272"/>
      <c r="DD387" s="272"/>
      <c r="DE387" s="272"/>
      <c r="DF387" s="272"/>
    </row>
    <row r="388" spans="1:110" s="273" customFormat="1" x14ac:dyDescent="0.2">
      <c r="A388" s="292"/>
      <c r="B388" s="271"/>
      <c r="D388" s="268"/>
      <c r="E388" s="268"/>
      <c r="F388" s="268"/>
      <c r="G388" s="422"/>
      <c r="H388" s="268"/>
      <c r="I388" s="491"/>
      <c r="J388" s="491"/>
      <c r="K388" s="268"/>
      <c r="L388" s="268"/>
      <c r="M388" s="268"/>
      <c r="N388" s="268"/>
      <c r="O388" s="268"/>
      <c r="P388" s="268"/>
      <c r="Q388" s="287"/>
      <c r="R388" s="292"/>
      <c r="AS388" s="259"/>
      <c r="BF388" s="260"/>
      <c r="BG388" s="260"/>
      <c r="BH388" s="261"/>
      <c r="BI388" s="261"/>
      <c r="BJ388" s="259"/>
      <c r="BK388" s="482"/>
      <c r="BL388" s="262"/>
      <c r="BM388" s="272"/>
      <c r="BN388" s="432"/>
      <c r="BO388" s="439"/>
      <c r="BP388" s="432"/>
      <c r="BQ388" s="432"/>
      <c r="BR388" s="432"/>
      <c r="BS388" s="439"/>
      <c r="BT388" s="432"/>
      <c r="BU388" s="432"/>
      <c r="BV388" s="432"/>
      <c r="BW388" s="439"/>
      <c r="BX388" s="432"/>
      <c r="BY388" s="432"/>
      <c r="BZ388" s="432"/>
      <c r="CA388" s="439"/>
      <c r="CB388" s="432"/>
      <c r="CC388" s="432"/>
      <c r="CD388" s="432"/>
      <c r="CE388" s="439"/>
      <c r="CF388" s="432"/>
      <c r="CG388" s="432"/>
      <c r="CH388" s="432"/>
      <c r="CI388" s="439"/>
      <c r="CJ388" s="432"/>
      <c r="CK388" s="432"/>
      <c r="CL388" s="432"/>
      <c r="CM388" s="439"/>
      <c r="CN388" s="432"/>
      <c r="CO388" s="432"/>
      <c r="CP388" s="432"/>
      <c r="CQ388" s="439"/>
      <c r="CR388" s="432"/>
      <c r="CS388" s="432"/>
      <c r="CT388" s="435"/>
      <c r="CU388" s="272"/>
      <c r="CV388" s="272"/>
      <c r="CW388" s="272"/>
      <c r="CX388" s="272"/>
      <c r="CY388" s="272"/>
      <c r="CZ388" s="272"/>
      <c r="DA388" s="272"/>
      <c r="DB388" s="272"/>
      <c r="DC388" s="272"/>
      <c r="DD388" s="272"/>
      <c r="DE388" s="272"/>
      <c r="DF388" s="272"/>
    </row>
    <row r="389" spans="1:110" s="273" customFormat="1" x14ac:dyDescent="0.2">
      <c r="A389" s="292"/>
      <c r="B389" s="271"/>
      <c r="D389" s="268"/>
      <c r="E389" s="268"/>
      <c r="F389" s="268"/>
      <c r="G389" s="422"/>
      <c r="H389" s="268"/>
      <c r="I389" s="491"/>
      <c r="J389" s="491"/>
      <c r="K389" s="268"/>
      <c r="L389" s="268"/>
      <c r="M389" s="268"/>
      <c r="N389" s="268"/>
      <c r="O389" s="268"/>
      <c r="P389" s="268"/>
      <c r="Q389" s="287"/>
      <c r="R389" s="292"/>
      <c r="AS389" s="259"/>
      <c r="BF389" s="260"/>
      <c r="BG389" s="260"/>
      <c r="BH389" s="261"/>
      <c r="BI389" s="261"/>
      <c r="BJ389" s="259"/>
      <c r="BK389" s="482"/>
      <c r="BL389" s="262"/>
      <c r="BM389" s="272"/>
      <c r="BN389" s="432"/>
      <c r="BO389" s="439"/>
      <c r="BP389" s="432"/>
      <c r="BQ389" s="432"/>
      <c r="BR389" s="432"/>
      <c r="BS389" s="439"/>
      <c r="BT389" s="432"/>
      <c r="BU389" s="432"/>
      <c r="BV389" s="432"/>
      <c r="BW389" s="439"/>
      <c r="BX389" s="432"/>
      <c r="BY389" s="432"/>
      <c r="BZ389" s="432"/>
      <c r="CA389" s="439"/>
      <c r="CB389" s="432"/>
      <c r="CC389" s="432"/>
      <c r="CD389" s="432"/>
      <c r="CE389" s="439"/>
      <c r="CF389" s="432"/>
      <c r="CG389" s="432"/>
      <c r="CH389" s="432"/>
      <c r="CI389" s="439"/>
      <c r="CJ389" s="432"/>
      <c r="CK389" s="432"/>
      <c r="CL389" s="432"/>
      <c r="CM389" s="439"/>
      <c r="CN389" s="432"/>
      <c r="CO389" s="432"/>
      <c r="CP389" s="432"/>
      <c r="CQ389" s="439"/>
      <c r="CR389" s="432"/>
      <c r="CS389" s="432"/>
      <c r="CT389" s="435"/>
      <c r="CU389" s="272"/>
      <c r="CV389" s="272"/>
      <c r="CW389" s="272"/>
      <c r="CX389" s="272"/>
      <c r="CY389" s="272"/>
      <c r="CZ389" s="272"/>
      <c r="DA389" s="272"/>
      <c r="DB389" s="272"/>
      <c r="DC389" s="272"/>
      <c r="DD389" s="272"/>
      <c r="DE389" s="272"/>
      <c r="DF389" s="272"/>
    </row>
    <row r="390" spans="1:110" s="273" customFormat="1" x14ac:dyDescent="0.2">
      <c r="A390" s="292"/>
      <c r="B390" s="271"/>
      <c r="D390" s="268"/>
      <c r="E390" s="268"/>
      <c r="F390" s="268"/>
      <c r="G390" s="422"/>
      <c r="H390" s="268"/>
      <c r="I390" s="491"/>
      <c r="J390" s="491"/>
      <c r="K390" s="268"/>
      <c r="L390" s="268"/>
      <c r="M390" s="268"/>
      <c r="N390" s="268"/>
      <c r="O390" s="268"/>
      <c r="P390" s="268"/>
      <c r="Q390" s="287"/>
      <c r="R390" s="292"/>
      <c r="AS390" s="259"/>
      <c r="BF390" s="260"/>
      <c r="BG390" s="260"/>
      <c r="BH390" s="261"/>
      <c r="BI390" s="261"/>
      <c r="BJ390" s="259"/>
      <c r="BK390" s="482"/>
      <c r="BL390" s="262"/>
      <c r="BM390" s="272"/>
      <c r="BN390" s="432"/>
      <c r="BO390" s="439"/>
      <c r="BP390" s="432"/>
      <c r="BQ390" s="432"/>
      <c r="BR390" s="432"/>
      <c r="BS390" s="439"/>
      <c r="BT390" s="432"/>
      <c r="BU390" s="432"/>
      <c r="BV390" s="432"/>
      <c r="BW390" s="439"/>
      <c r="BX390" s="432"/>
      <c r="BY390" s="432"/>
      <c r="BZ390" s="432"/>
      <c r="CA390" s="439"/>
      <c r="CB390" s="432"/>
      <c r="CC390" s="432"/>
      <c r="CD390" s="432"/>
      <c r="CE390" s="439"/>
      <c r="CF390" s="432"/>
      <c r="CG390" s="432"/>
      <c r="CH390" s="432"/>
      <c r="CI390" s="439"/>
      <c r="CJ390" s="432"/>
      <c r="CK390" s="432"/>
      <c r="CL390" s="432"/>
      <c r="CM390" s="439"/>
      <c r="CN390" s="432"/>
      <c r="CO390" s="432"/>
      <c r="CP390" s="432"/>
      <c r="CQ390" s="439"/>
      <c r="CR390" s="432"/>
      <c r="CS390" s="432"/>
      <c r="CT390" s="435"/>
      <c r="CU390" s="272"/>
      <c r="CV390" s="272"/>
      <c r="CW390" s="272"/>
      <c r="CX390" s="272"/>
      <c r="CY390" s="272"/>
      <c r="CZ390" s="272"/>
      <c r="DA390" s="272"/>
      <c r="DB390" s="272"/>
      <c r="DC390" s="272"/>
      <c r="DD390" s="272"/>
      <c r="DE390" s="272"/>
      <c r="DF390" s="272"/>
    </row>
    <row r="391" spans="1:110" s="273" customFormat="1" x14ac:dyDescent="0.2">
      <c r="A391" s="292"/>
      <c r="B391" s="271"/>
      <c r="D391" s="268"/>
      <c r="E391" s="268"/>
      <c r="F391" s="268"/>
      <c r="G391" s="422"/>
      <c r="H391" s="268"/>
      <c r="I391" s="491"/>
      <c r="J391" s="491"/>
      <c r="K391" s="268"/>
      <c r="L391" s="268"/>
      <c r="M391" s="268"/>
      <c r="N391" s="268"/>
      <c r="O391" s="268"/>
      <c r="P391" s="268"/>
      <c r="Q391" s="287"/>
      <c r="R391" s="292"/>
      <c r="AS391" s="259"/>
      <c r="BF391" s="260"/>
      <c r="BG391" s="260"/>
      <c r="BH391" s="261"/>
      <c r="BI391" s="261"/>
      <c r="BJ391" s="259"/>
      <c r="BK391" s="482"/>
      <c r="BL391" s="262"/>
      <c r="BM391" s="272"/>
      <c r="BN391" s="432"/>
      <c r="BO391" s="439"/>
      <c r="BP391" s="432"/>
      <c r="BQ391" s="432"/>
      <c r="BR391" s="432"/>
      <c r="BS391" s="439"/>
      <c r="BT391" s="432"/>
      <c r="BU391" s="432"/>
      <c r="BV391" s="432"/>
      <c r="BW391" s="439"/>
      <c r="BX391" s="432"/>
      <c r="BY391" s="432"/>
      <c r="BZ391" s="432"/>
      <c r="CA391" s="439"/>
      <c r="CB391" s="432"/>
      <c r="CC391" s="432"/>
      <c r="CD391" s="432"/>
      <c r="CE391" s="439"/>
      <c r="CF391" s="432"/>
      <c r="CG391" s="432"/>
      <c r="CH391" s="432"/>
      <c r="CI391" s="439"/>
      <c r="CJ391" s="432"/>
      <c r="CK391" s="432"/>
      <c r="CL391" s="432"/>
      <c r="CM391" s="439"/>
      <c r="CN391" s="432"/>
      <c r="CO391" s="432"/>
      <c r="CP391" s="432"/>
      <c r="CQ391" s="439"/>
      <c r="CR391" s="432"/>
      <c r="CS391" s="432"/>
      <c r="CT391" s="435"/>
      <c r="CU391" s="272"/>
      <c r="CV391" s="272"/>
      <c r="CW391" s="272"/>
      <c r="CX391" s="272"/>
      <c r="CY391" s="272"/>
      <c r="CZ391" s="272"/>
      <c r="DA391" s="272"/>
      <c r="DB391" s="272"/>
      <c r="DC391" s="272"/>
      <c r="DD391" s="272"/>
      <c r="DE391" s="272"/>
      <c r="DF391" s="272"/>
    </row>
    <row r="392" spans="1:110" s="273" customFormat="1" x14ac:dyDescent="0.2">
      <c r="A392" s="292"/>
      <c r="B392" s="271"/>
      <c r="D392" s="268"/>
      <c r="E392" s="268"/>
      <c r="F392" s="268"/>
      <c r="G392" s="422"/>
      <c r="H392" s="268"/>
      <c r="I392" s="491"/>
      <c r="J392" s="491"/>
      <c r="K392" s="268"/>
      <c r="L392" s="268"/>
      <c r="M392" s="268"/>
      <c r="N392" s="268"/>
      <c r="O392" s="268"/>
      <c r="P392" s="268"/>
      <c r="Q392" s="287"/>
      <c r="R392" s="292"/>
      <c r="AS392" s="259"/>
      <c r="BF392" s="260"/>
      <c r="BG392" s="260"/>
      <c r="BH392" s="261"/>
      <c r="BI392" s="261"/>
      <c r="BJ392" s="259"/>
      <c r="BK392" s="482"/>
      <c r="BL392" s="262"/>
      <c r="BM392" s="272"/>
      <c r="BN392" s="432"/>
      <c r="BO392" s="439"/>
      <c r="BP392" s="432"/>
      <c r="BQ392" s="432"/>
      <c r="BR392" s="432"/>
      <c r="BS392" s="439"/>
      <c r="BT392" s="432"/>
      <c r="BU392" s="432"/>
      <c r="BV392" s="432"/>
      <c r="BW392" s="439"/>
      <c r="BX392" s="432"/>
      <c r="BY392" s="432"/>
      <c r="BZ392" s="432"/>
      <c r="CA392" s="439"/>
      <c r="CB392" s="432"/>
      <c r="CC392" s="432"/>
      <c r="CD392" s="432"/>
      <c r="CE392" s="439"/>
      <c r="CF392" s="432"/>
      <c r="CG392" s="432"/>
      <c r="CH392" s="432"/>
      <c r="CI392" s="439"/>
      <c r="CJ392" s="432"/>
      <c r="CK392" s="432"/>
      <c r="CL392" s="432"/>
      <c r="CM392" s="439"/>
      <c r="CN392" s="432"/>
      <c r="CO392" s="432"/>
      <c r="CP392" s="432"/>
      <c r="CQ392" s="439"/>
      <c r="CR392" s="432"/>
      <c r="CS392" s="432"/>
      <c r="CT392" s="435"/>
      <c r="CU392" s="272"/>
      <c r="CV392" s="272"/>
      <c r="CW392" s="272"/>
      <c r="CX392" s="272"/>
      <c r="CY392" s="272"/>
      <c r="CZ392" s="272"/>
      <c r="DA392" s="272"/>
      <c r="DB392" s="272"/>
      <c r="DC392" s="272"/>
      <c r="DD392" s="272"/>
      <c r="DE392" s="272"/>
      <c r="DF392" s="272"/>
    </row>
    <row r="393" spans="1:110" s="273" customFormat="1" x14ac:dyDescent="0.2">
      <c r="A393" s="292"/>
      <c r="B393" s="271"/>
      <c r="D393" s="268"/>
      <c r="E393" s="268"/>
      <c r="F393" s="268"/>
      <c r="G393" s="422"/>
      <c r="H393" s="268"/>
      <c r="I393" s="491"/>
      <c r="J393" s="491"/>
      <c r="K393" s="268"/>
      <c r="L393" s="268"/>
      <c r="M393" s="268"/>
      <c r="N393" s="268"/>
      <c r="O393" s="268"/>
      <c r="P393" s="268"/>
      <c r="Q393" s="287"/>
      <c r="R393" s="292"/>
      <c r="AS393" s="259"/>
      <c r="BF393" s="260"/>
      <c r="BG393" s="260"/>
      <c r="BH393" s="261"/>
      <c r="BI393" s="261"/>
      <c r="BJ393" s="259"/>
      <c r="BK393" s="482"/>
      <c r="BL393" s="262"/>
      <c r="BM393" s="272"/>
      <c r="BN393" s="432"/>
      <c r="BO393" s="439"/>
      <c r="BP393" s="432"/>
      <c r="BQ393" s="432"/>
      <c r="BR393" s="432"/>
      <c r="BS393" s="439"/>
      <c r="BT393" s="432"/>
      <c r="BU393" s="432"/>
      <c r="BV393" s="432"/>
      <c r="BW393" s="439"/>
      <c r="BX393" s="432"/>
      <c r="BY393" s="432"/>
      <c r="BZ393" s="432"/>
      <c r="CA393" s="439"/>
      <c r="CB393" s="432"/>
      <c r="CC393" s="432"/>
      <c r="CD393" s="432"/>
      <c r="CE393" s="439"/>
      <c r="CF393" s="432"/>
      <c r="CG393" s="432"/>
      <c r="CH393" s="432"/>
      <c r="CI393" s="439"/>
      <c r="CJ393" s="432"/>
      <c r="CK393" s="432"/>
      <c r="CL393" s="432"/>
      <c r="CM393" s="439"/>
      <c r="CN393" s="432"/>
      <c r="CO393" s="432"/>
      <c r="CP393" s="432"/>
      <c r="CQ393" s="439"/>
      <c r="CR393" s="432"/>
      <c r="CS393" s="432"/>
      <c r="CT393" s="435"/>
      <c r="CU393" s="272"/>
      <c r="CV393" s="272"/>
      <c r="CW393" s="272"/>
      <c r="CX393" s="272"/>
      <c r="CY393" s="272"/>
      <c r="CZ393" s="272"/>
      <c r="DA393" s="272"/>
      <c r="DB393" s="272"/>
      <c r="DC393" s="272"/>
      <c r="DD393" s="272"/>
      <c r="DE393" s="272"/>
      <c r="DF393" s="272"/>
    </row>
    <row r="394" spans="1:110" s="273" customFormat="1" x14ac:dyDescent="0.2">
      <c r="A394" s="292"/>
      <c r="B394" s="271"/>
      <c r="D394" s="268"/>
      <c r="E394" s="268"/>
      <c r="F394" s="268"/>
      <c r="G394" s="422"/>
      <c r="H394" s="268"/>
      <c r="I394" s="491"/>
      <c r="J394" s="491"/>
      <c r="K394" s="268"/>
      <c r="L394" s="268"/>
      <c r="M394" s="268"/>
      <c r="N394" s="268"/>
      <c r="O394" s="268"/>
      <c r="P394" s="268"/>
      <c r="Q394" s="287"/>
      <c r="R394" s="292"/>
      <c r="AS394" s="259"/>
      <c r="BF394" s="260"/>
      <c r="BG394" s="260"/>
      <c r="BH394" s="261"/>
      <c r="BI394" s="261"/>
      <c r="BJ394" s="259"/>
      <c r="BK394" s="482"/>
      <c r="BL394" s="262"/>
      <c r="BM394" s="272"/>
      <c r="BN394" s="432"/>
      <c r="BO394" s="439"/>
      <c r="BP394" s="432"/>
      <c r="BQ394" s="432"/>
      <c r="BR394" s="432"/>
      <c r="BS394" s="439"/>
      <c r="BT394" s="432"/>
      <c r="BU394" s="432"/>
      <c r="BV394" s="432"/>
      <c r="BW394" s="439"/>
      <c r="BX394" s="432"/>
      <c r="BY394" s="432"/>
      <c r="BZ394" s="432"/>
      <c r="CA394" s="439"/>
      <c r="CB394" s="432"/>
      <c r="CC394" s="432"/>
      <c r="CD394" s="432"/>
      <c r="CE394" s="439"/>
      <c r="CF394" s="432"/>
      <c r="CG394" s="432"/>
      <c r="CH394" s="432"/>
      <c r="CI394" s="439"/>
      <c r="CJ394" s="432"/>
      <c r="CK394" s="432"/>
      <c r="CL394" s="432"/>
      <c r="CM394" s="439"/>
      <c r="CN394" s="432"/>
      <c r="CO394" s="432"/>
      <c r="CP394" s="432"/>
      <c r="CQ394" s="439"/>
      <c r="CR394" s="432"/>
      <c r="CS394" s="432"/>
      <c r="CT394" s="435"/>
      <c r="CU394" s="272"/>
      <c r="CV394" s="272"/>
      <c r="CW394" s="272"/>
      <c r="CX394" s="272"/>
      <c r="CY394" s="272"/>
      <c r="CZ394" s="272"/>
      <c r="DA394" s="272"/>
      <c r="DB394" s="272"/>
      <c r="DC394" s="272"/>
      <c r="DD394" s="272"/>
      <c r="DE394" s="272"/>
      <c r="DF394" s="272"/>
    </row>
    <row r="395" spans="1:110" s="273" customFormat="1" x14ac:dyDescent="0.2">
      <c r="A395" s="292"/>
      <c r="B395" s="271"/>
      <c r="D395" s="268"/>
      <c r="E395" s="268"/>
      <c r="F395" s="268"/>
      <c r="G395" s="422"/>
      <c r="H395" s="268"/>
      <c r="I395" s="491"/>
      <c r="J395" s="491"/>
      <c r="K395" s="268"/>
      <c r="L395" s="268"/>
      <c r="M395" s="268"/>
      <c r="N395" s="268"/>
      <c r="O395" s="268"/>
      <c r="P395" s="268"/>
      <c r="Q395" s="287"/>
      <c r="R395" s="292"/>
      <c r="AS395" s="259"/>
      <c r="BF395" s="260"/>
      <c r="BG395" s="260"/>
      <c r="BH395" s="261"/>
      <c r="BI395" s="261"/>
      <c r="BJ395" s="259"/>
      <c r="BK395" s="482"/>
      <c r="BL395" s="262"/>
      <c r="BM395" s="272"/>
      <c r="BN395" s="432"/>
      <c r="BO395" s="439"/>
      <c r="BP395" s="432"/>
      <c r="BQ395" s="432"/>
      <c r="BR395" s="432"/>
      <c r="BS395" s="439"/>
      <c r="BT395" s="432"/>
      <c r="BU395" s="432"/>
      <c r="BV395" s="432"/>
      <c r="BW395" s="439"/>
      <c r="BX395" s="432"/>
      <c r="BY395" s="432"/>
      <c r="BZ395" s="432"/>
      <c r="CA395" s="439"/>
      <c r="CB395" s="432"/>
      <c r="CC395" s="432"/>
      <c r="CD395" s="432"/>
      <c r="CE395" s="439"/>
      <c r="CF395" s="432"/>
      <c r="CG395" s="432"/>
      <c r="CH395" s="432"/>
      <c r="CI395" s="439"/>
      <c r="CJ395" s="432"/>
      <c r="CK395" s="432"/>
      <c r="CL395" s="432"/>
      <c r="CM395" s="439"/>
      <c r="CN395" s="432"/>
      <c r="CO395" s="432"/>
      <c r="CP395" s="432"/>
      <c r="CQ395" s="439"/>
      <c r="CR395" s="432"/>
      <c r="CS395" s="432"/>
      <c r="CT395" s="435"/>
      <c r="CU395" s="272"/>
      <c r="CV395" s="272"/>
      <c r="CW395" s="272"/>
      <c r="CX395" s="272"/>
      <c r="CY395" s="272"/>
      <c r="CZ395" s="272"/>
      <c r="DA395" s="272"/>
      <c r="DB395" s="272"/>
      <c r="DC395" s="272"/>
      <c r="DD395" s="272"/>
      <c r="DE395" s="272"/>
      <c r="DF395" s="272"/>
    </row>
    <row r="396" spans="1:110" s="273" customFormat="1" x14ac:dyDescent="0.2">
      <c r="A396" s="292"/>
      <c r="B396" s="271"/>
      <c r="D396" s="268"/>
      <c r="E396" s="268"/>
      <c r="F396" s="268"/>
      <c r="G396" s="422"/>
      <c r="H396" s="268"/>
      <c r="I396" s="491"/>
      <c r="J396" s="491"/>
      <c r="K396" s="268"/>
      <c r="L396" s="268"/>
      <c r="M396" s="268"/>
      <c r="N396" s="268"/>
      <c r="O396" s="268"/>
      <c r="P396" s="268"/>
      <c r="Q396" s="287"/>
      <c r="R396" s="292"/>
      <c r="AS396" s="259"/>
      <c r="BF396" s="260"/>
      <c r="BG396" s="260"/>
      <c r="BH396" s="261"/>
      <c r="BI396" s="261"/>
      <c r="BJ396" s="259"/>
      <c r="BK396" s="482"/>
      <c r="BL396" s="262"/>
      <c r="BM396" s="272"/>
      <c r="BN396" s="432"/>
      <c r="BO396" s="439"/>
      <c r="BP396" s="432"/>
      <c r="BQ396" s="432"/>
      <c r="BR396" s="432"/>
      <c r="BS396" s="439"/>
      <c r="BT396" s="432"/>
      <c r="BU396" s="432"/>
      <c r="BV396" s="432"/>
      <c r="BW396" s="439"/>
      <c r="BX396" s="432"/>
      <c r="BY396" s="432"/>
      <c r="BZ396" s="432"/>
      <c r="CA396" s="439"/>
      <c r="CB396" s="432"/>
      <c r="CC396" s="432"/>
      <c r="CD396" s="432"/>
      <c r="CE396" s="439"/>
      <c r="CF396" s="432"/>
      <c r="CG396" s="432"/>
      <c r="CH396" s="432"/>
      <c r="CI396" s="439"/>
      <c r="CJ396" s="432"/>
      <c r="CK396" s="432"/>
      <c r="CL396" s="432"/>
      <c r="CM396" s="439"/>
      <c r="CN396" s="432"/>
      <c r="CO396" s="432"/>
      <c r="CP396" s="432"/>
      <c r="CQ396" s="439"/>
      <c r="CR396" s="432"/>
      <c r="CS396" s="432"/>
      <c r="CT396" s="435"/>
      <c r="CU396" s="272"/>
      <c r="CV396" s="272"/>
      <c r="CW396" s="272"/>
      <c r="CX396" s="272"/>
      <c r="CY396" s="272"/>
      <c r="CZ396" s="272"/>
      <c r="DA396" s="272"/>
      <c r="DB396" s="272"/>
      <c r="DC396" s="272"/>
      <c r="DD396" s="272"/>
      <c r="DE396" s="272"/>
      <c r="DF396" s="272"/>
    </row>
    <row r="397" spans="1:110" s="273" customFormat="1" x14ac:dyDescent="0.2">
      <c r="A397" s="292"/>
      <c r="B397" s="271"/>
      <c r="D397" s="268"/>
      <c r="E397" s="268"/>
      <c r="F397" s="268"/>
      <c r="G397" s="422"/>
      <c r="H397" s="268"/>
      <c r="I397" s="491"/>
      <c r="J397" s="491"/>
      <c r="K397" s="268"/>
      <c r="L397" s="268"/>
      <c r="M397" s="268"/>
      <c r="N397" s="268"/>
      <c r="O397" s="268"/>
      <c r="P397" s="268"/>
      <c r="Q397" s="287"/>
      <c r="R397" s="292"/>
      <c r="AS397" s="259"/>
      <c r="BF397" s="260"/>
      <c r="BG397" s="260"/>
      <c r="BH397" s="261"/>
      <c r="BI397" s="261"/>
      <c r="BJ397" s="259"/>
      <c r="BK397" s="482"/>
      <c r="BL397" s="262"/>
      <c r="BM397" s="272"/>
      <c r="BN397" s="432"/>
      <c r="BO397" s="439"/>
      <c r="BP397" s="432"/>
      <c r="BQ397" s="432"/>
      <c r="BR397" s="432"/>
      <c r="BS397" s="439"/>
      <c r="BT397" s="432"/>
      <c r="BU397" s="432"/>
      <c r="BV397" s="432"/>
      <c r="BW397" s="439"/>
      <c r="BX397" s="432"/>
      <c r="BY397" s="432"/>
      <c r="BZ397" s="432"/>
      <c r="CA397" s="439"/>
      <c r="CB397" s="432"/>
      <c r="CC397" s="432"/>
      <c r="CD397" s="432"/>
      <c r="CE397" s="439"/>
      <c r="CF397" s="432"/>
      <c r="CG397" s="432"/>
      <c r="CH397" s="432"/>
      <c r="CI397" s="439"/>
      <c r="CJ397" s="432"/>
      <c r="CK397" s="432"/>
      <c r="CL397" s="432"/>
      <c r="CM397" s="439"/>
      <c r="CN397" s="432"/>
      <c r="CO397" s="432"/>
      <c r="CP397" s="432"/>
      <c r="CQ397" s="439"/>
      <c r="CR397" s="432"/>
      <c r="CS397" s="432"/>
      <c r="CT397" s="435"/>
      <c r="CU397" s="272"/>
      <c r="CV397" s="272"/>
      <c r="CW397" s="272"/>
      <c r="CX397" s="272"/>
      <c r="CY397" s="272"/>
      <c r="CZ397" s="272"/>
      <c r="DA397" s="272"/>
      <c r="DB397" s="272"/>
      <c r="DC397" s="272"/>
      <c r="DD397" s="272"/>
      <c r="DE397" s="272"/>
      <c r="DF397" s="272"/>
    </row>
    <row r="398" spans="1:110" s="273" customFormat="1" x14ac:dyDescent="0.2">
      <c r="A398" s="292"/>
      <c r="B398" s="271"/>
      <c r="D398" s="268"/>
      <c r="E398" s="268"/>
      <c r="F398" s="268"/>
      <c r="G398" s="422"/>
      <c r="H398" s="268"/>
      <c r="I398" s="491"/>
      <c r="J398" s="491"/>
      <c r="K398" s="268"/>
      <c r="L398" s="268"/>
      <c r="M398" s="268"/>
      <c r="N398" s="268"/>
      <c r="O398" s="268"/>
      <c r="P398" s="268"/>
      <c r="Q398" s="287"/>
      <c r="R398" s="292"/>
      <c r="AS398" s="259"/>
      <c r="BF398" s="260"/>
      <c r="BG398" s="260"/>
      <c r="BH398" s="261"/>
      <c r="BI398" s="261"/>
      <c r="BJ398" s="259"/>
      <c r="BK398" s="482"/>
      <c r="BL398" s="262"/>
      <c r="BM398" s="272"/>
      <c r="BN398" s="432"/>
      <c r="BO398" s="439"/>
      <c r="BP398" s="432"/>
      <c r="BQ398" s="432"/>
      <c r="BR398" s="432"/>
      <c r="BS398" s="439"/>
      <c r="BT398" s="432"/>
      <c r="BU398" s="432"/>
      <c r="BV398" s="432"/>
      <c r="BW398" s="439"/>
      <c r="BX398" s="432"/>
      <c r="BY398" s="432"/>
      <c r="BZ398" s="432"/>
      <c r="CA398" s="439"/>
      <c r="CB398" s="432"/>
      <c r="CC398" s="432"/>
      <c r="CD398" s="432"/>
      <c r="CE398" s="439"/>
      <c r="CF398" s="432"/>
      <c r="CG398" s="432"/>
      <c r="CH398" s="432"/>
      <c r="CI398" s="439"/>
      <c r="CJ398" s="432"/>
      <c r="CK398" s="432"/>
      <c r="CL398" s="432"/>
      <c r="CM398" s="439"/>
      <c r="CN398" s="432"/>
      <c r="CO398" s="432"/>
      <c r="CP398" s="432"/>
      <c r="CQ398" s="439"/>
      <c r="CR398" s="432"/>
      <c r="CS398" s="432"/>
      <c r="CT398" s="435"/>
      <c r="CU398" s="272"/>
      <c r="CV398" s="272"/>
      <c r="CW398" s="272"/>
      <c r="CX398" s="272"/>
      <c r="CY398" s="272"/>
      <c r="CZ398" s="272"/>
      <c r="DA398" s="272"/>
      <c r="DB398" s="272"/>
      <c r="DC398" s="272"/>
      <c r="DD398" s="272"/>
      <c r="DE398" s="272"/>
      <c r="DF398" s="272"/>
    </row>
    <row r="399" spans="1:110" s="273" customFormat="1" x14ac:dyDescent="0.2">
      <c r="A399" s="292"/>
      <c r="B399" s="271"/>
      <c r="D399" s="268"/>
      <c r="E399" s="268"/>
      <c r="F399" s="268"/>
      <c r="G399" s="422"/>
      <c r="H399" s="268"/>
      <c r="I399" s="491"/>
      <c r="J399" s="491"/>
      <c r="K399" s="268"/>
      <c r="L399" s="268"/>
      <c r="M399" s="268"/>
      <c r="N399" s="268"/>
      <c r="O399" s="268"/>
      <c r="P399" s="268"/>
      <c r="Q399" s="287"/>
      <c r="R399" s="292"/>
      <c r="AS399" s="259"/>
      <c r="BF399" s="260"/>
      <c r="BG399" s="260"/>
      <c r="BH399" s="261"/>
      <c r="BI399" s="261"/>
      <c r="BJ399" s="259"/>
      <c r="BK399" s="482"/>
      <c r="BL399" s="262"/>
      <c r="BM399" s="272"/>
      <c r="BN399" s="432"/>
      <c r="BO399" s="439"/>
      <c r="BP399" s="432"/>
      <c r="BQ399" s="432"/>
      <c r="BR399" s="432"/>
      <c r="BS399" s="439"/>
      <c r="BT399" s="432"/>
      <c r="BU399" s="432"/>
      <c r="BV399" s="432"/>
      <c r="BW399" s="439"/>
      <c r="BX399" s="432"/>
      <c r="BY399" s="432"/>
      <c r="BZ399" s="432"/>
      <c r="CA399" s="439"/>
      <c r="CB399" s="432"/>
      <c r="CC399" s="432"/>
      <c r="CD399" s="432"/>
      <c r="CE399" s="439"/>
      <c r="CF399" s="432"/>
      <c r="CG399" s="432"/>
      <c r="CH399" s="432"/>
      <c r="CI399" s="439"/>
      <c r="CJ399" s="432"/>
      <c r="CK399" s="432"/>
      <c r="CL399" s="432"/>
      <c r="CM399" s="439"/>
      <c r="CN399" s="432"/>
      <c r="CO399" s="432"/>
      <c r="CP399" s="432"/>
      <c r="CQ399" s="439"/>
      <c r="CR399" s="432"/>
      <c r="CS399" s="432"/>
      <c r="CT399" s="435"/>
      <c r="CU399" s="272"/>
      <c r="CV399" s="272"/>
      <c r="CW399" s="272"/>
      <c r="CX399" s="272"/>
      <c r="CY399" s="272"/>
      <c r="CZ399" s="272"/>
      <c r="DA399" s="272"/>
      <c r="DB399" s="272"/>
      <c r="DC399" s="272"/>
      <c r="DD399" s="272"/>
      <c r="DE399" s="272"/>
      <c r="DF399" s="272"/>
    </row>
    <row r="400" spans="1:110" s="273" customFormat="1" x14ac:dyDescent="0.2">
      <c r="A400" s="292"/>
      <c r="B400" s="271"/>
      <c r="D400" s="268"/>
      <c r="E400" s="268"/>
      <c r="F400" s="268"/>
      <c r="G400" s="422"/>
      <c r="H400" s="268"/>
      <c r="I400" s="491"/>
      <c r="J400" s="491"/>
      <c r="K400" s="268"/>
      <c r="L400" s="268"/>
      <c r="M400" s="268"/>
      <c r="N400" s="268"/>
      <c r="O400" s="268"/>
      <c r="P400" s="268"/>
      <c r="Q400" s="287"/>
      <c r="R400" s="292"/>
      <c r="AS400" s="259"/>
      <c r="BF400" s="260"/>
      <c r="BG400" s="260"/>
      <c r="BH400" s="261"/>
      <c r="BI400" s="261"/>
      <c r="BJ400" s="259"/>
      <c r="BK400" s="482"/>
      <c r="BL400" s="262"/>
      <c r="BM400" s="272"/>
      <c r="BN400" s="432"/>
      <c r="BO400" s="439"/>
      <c r="BP400" s="432"/>
      <c r="BQ400" s="432"/>
      <c r="BR400" s="432"/>
      <c r="BS400" s="439"/>
      <c r="BT400" s="432"/>
      <c r="BU400" s="432"/>
      <c r="BV400" s="432"/>
      <c r="BW400" s="439"/>
      <c r="BX400" s="432"/>
      <c r="BY400" s="432"/>
      <c r="BZ400" s="432"/>
      <c r="CA400" s="439"/>
      <c r="CB400" s="432"/>
      <c r="CC400" s="432"/>
      <c r="CD400" s="432"/>
      <c r="CE400" s="439"/>
      <c r="CF400" s="432"/>
      <c r="CG400" s="432"/>
      <c r="CH400" s="432"/>
      <c r="CI400" s="439"/>
      <c r="CJ400" s="432"/>
      <c r="CK400" s="432"/>
      <c r="CL400" s="432"/>
      <c r="CM400" s="439"/>
      <c r="CN400" s="432"/>
      <c r="CO400" s="432"/>
      <c r="CP400" s="432"/>
      <c r="CQ400" s="439"/>
      <c r="CR400" s="432"/>
      <c r="CS400" s="432"/>
      <c r="CT400" s="435"/>
      <c r="CU400" s="272"/>
      <c r="CV400" s="272"/>
      <c r="CW400" s="272"/>
      <c r="CX400" s="272"/>
      <c r="CY400" s="272"/>
      <c r="CZ400" s="272"/>
      <c r="DA400" s="272"/>
      <c r="DB400" s="272"/>
      <c r="DC400" s="272"/>
      <c r="DD400" s="272"/>
      <c r="DE400" s="272"/>
      <c r="DF400" s="272"/>
    </row>
    <row r="401" spans="1:110" s="273" customFormat="1" x14ac:dyDescent="0.2">
      <c r="A401" s="292"/>
      <c r="B401" s="271"/>
      <c r="D401" s="268"/>
      <c r="E401" s="268"/>
      <c r="F401" s="268"/>
      <c r="G401" s="422"/>
      <c r="H401" s="268"/>
      <c r="I401" s="491"/>
      <c r="J401" s="491"/>
      <c r="K401" s="268"/>
      <c r="L401" s="268"/>
      <c r="M401" s="268"/>
      <c r="N401" s="268"/>
      <c r="O401" s="268"/>
      <c r="P401" s="268"/>
      <c r="Q401" s="287"/>
      <c r="R401" s="292"/>
      <c r="AS401" s="259"/>
      <c r="BF401" s="260"/>
      <c r="BG401" s="260"/>
      <c r="BH401" s="261"/>
      <c r="BI401" s="261"/>
      <c r="BJ401" s="259"/>
      <c r="BK401" s="482"/>
      <c r="BL401" s="262"/>
      <c r="BM401" s="272"/>
      <c r="BN401" s="432"/>
      <c r="BO401" s="439"/>
      <c r="BP401" s="432"/>
      <c r="BQ401" s="432"/>
      <c r="BR401" s="432"/>
      <c r="BS401" s="439"/>
      <c r="BT401" s="432"/>
      <c r="BU401" s="432"/>
      <c r="BV401" s="432"/>
      <c r="BW401" s="439"/>
      <c r="BX401" s="432"/>
      <c r="BY401" s="432"/>
      <c r="BZ401" s="432"/>
      <c r="CA401" s="439"/>
      <c r="CB401" s="432"/>
      <c r="CC401" s="432"/>
      <c r="CD401" s="432"/>
      <c r="CE401" s="439"/>
      <c r="CF401" s="432"/>
      <c r="CG401" s="432"/>
      <c r="CH401" s="432"/>
      <c r="CI401" s="439"/>
      <c r="CJ401" s="432"/>
      <c r="CK401" s="432"/>
      <c r="CL401" s="432"/>
      <c r="CM401" s="439"/>
      <c r="CN401" s="432"/>
      <c r="CO401" s="432"/>
      <c r="CP401" s="432"/>
      <c r="CQ401" s="439"/>
      <c r="CR401" s="432"/>
      <c r="CS401" s="432"/>
      <c r="CT401" s="435"/>
      <c r="CU401" s="272"/>
      <c r="CV401" s="272"/>
      <c r="CW401" s="272"/>
      <c r="CX401" s="272"/>
      <c r="CY401" s="272"/>
      <c r="CZ401" s="272"/>
      <c r="DA401" s="272"/>
      <c r="DB401" s="272"/>
      <c r="DC401" s="272"/>
      <c r="DD401" s="272"/>
      <c r="DE401" s="272"/>
      <c r="DF401" s="272"/>
    </row>
    <row r="402" spans="1:110" s="273" customFormat="1" x14ac:dyDescent="0.2">
      <c r="A402" s="292"/>
      <c r="B402" s="271"/>
      <c r="D402" s="268"/>
      <c r="E402" s="268"/>
      <c r="F402" s="268"/>
      <c r="G402" s="422"/>
      <c r="H402" s="268"/>
      <c r="I402" s="491"/>
      <c r="J402" s="491"/>
      <c r="K402" s="268"/>
      <c r="L402" s="268"/>
      <c r="M402" s="268"/>
      <c r="N402" s="268"/>
      <c r="O402" s="268"/>
      <c r="P402" s="268"/>
      <c r="Q402" s="287"/>
      <c r="R402" s="292"/>
      <c r="AS402" s="259"/>
      <c r="BF402" s="260"/>
      <c r="BG402" s="260"/>
      <c r="BH402" s="261"/>
      <c r="BI402" s="261"/>
      <c r="BJ402" s="259"/>
      <c r="BK402" s="482"/>
      <c r="BL402" s="262"/>
      <c r="BM402" s="272"/>
      <c r="BN402" s="432"/>
      <c r="BO402" s="439"/>
      <c r="BP402" s="432"/>
      <c r="BQ402" s="432"/>
      <c r="BR402" s="432"/>
      <c r="BS402" s="439"/>
      <c r="BT402" s="432"/>
      <c r="BU402" s="432"/>
      <c r="BV402" s="432"/>
      <c r="BW402" s="439"/>
      <c r="BX402" s="432"/>
      <c r="BY402" s="432"/>
      <c r="BZ402" s="432"/>
      <c r="CA402" s="439"/>
      <c r="CB402" s="432"/>
      <c r="CC402" s="432"/>
      <c r="CD402" s="432"/>
      <c r="CE402" s="439"/>
      <c r="CF402" s="432"/>
      <c r="CG402" s="432"/>
      <c r="CH402" s="432"/>
      <c r="CI402" s="439"/>
      <c r="CJ402" s="432"/>
      <c r="CK402" s="432"/>
      <c r="CL402" s="432"/>
      <c r="CM402" s="439"/>
      <c r="CN402" s="432"/>
      <c r="CO402" s="432"/>
      <c r="CP402" s="432"/>
      <c r="CQ402" s="439"/>
      <c r="CR402" s="432"/>
      <c r="CS402" s="432"/>
      <c r="CT402" s="435"/>
      <c r="CU402" s="272"/>
      <c r="CV402" s="272"/>
      <c r="CW402" s="272"/>
      <c r="CX402" s="272"/>
      <c r="CY402" s="272"/>
      <c r="CZ402" s="272"/>
      <c r="DA402" s="272"/>
      <c r="DB402" s="272"/>
      <c r="DC402" s="272"/>
      <c r="DD402" s="272"/>
      <c r="DE402" s="272"/>
      <c r="DF402" s="272"/>
    </row>
    <row r="403" spans="1:110" s="273" customFormat="1" x14ac:dyDescent="0.2">
      <c r="A403" s="292"/>
      <c r="B403" s="271"/>
      <c r="D403" s="268"/>
      <c r="E403" s="268"/>
      <c r="F403" s="268"/>
      <c r="G403" s="422"/>
      <c r="H403" s="268"/>
      <c r="I403" s="491"/>
      <c r="J403" s="491"/>
      <c r="K403" s="268"/>
      <c r="L403" s="268"/>
      <c r="M403" s="268"/>
      <c r="N403" s="268"/>
      <c r="O403" s="268"/>
      <c r="P403" s="268"/>
      <c r="Q403" s="287"/>
      <c r="R403" s="292"/>
      <c r="AS403" s="259"/>
      <c r="BF403" s="260"/>
      <c r="BG403" s="260"/>
      <c r="BH403" s="261"/>
      <c r="BI403" s="261"/>
      <c r="BJ403" s="259"/>
      <c r="BK403" s="482"/>
      <c r="BL403" s="262"/>
      <c r="BM403" s="272"/>
      <c r="BN403" s="432"/>
      <c r="BO403" s="439"/>
      <c r="BP403" s="432"/>
      <c r="BQ403" s="432"/>
      <c r="BR403" s="432"/>
      <c r="BS403" s="439"/>
      <c r="BT403" s="432"/>
      <c r="BU403" s="432"/>
      <c r="BV403" s="432"/>
      <c r="BW403" s="439"/>
      <c r="BX403" s="432"/>
      <c r="BY403" s="432"/>
      <c r="BZ403" s="432"/>
      <c r="CA403" s="439"/>
      <c r="CB403" s="432"/>
      <c r="CC403" s="432"/>
      <c r="CD403" s="432"/>
      <c r="CE403" s="439"/>
      <c r="CF403" s="432"/>
      <c r="CG403" s="432"/>
      <c r="CH403" s="432"/>
      <c r="CI403" s="439"/>
      <c r="CJ403" s="432"/>
      <c r="CK403" s="432"/>
      <c r="CL403" s="432"/>
      <c r="CM403" s="439"/>
      <c r="CN403" s="432"/>
      <c r="CO403" s="432"/>
      <c r="CP403" s="432"/>
      <c r="CQ403" s="439"/>
      <c r="CR403" s="432"/>
      <c r="CS403" s="432"/>
      <c r="CT403" s="435"/>
      <c r="CU403" s="272"/>
      <c r="CV403" s="272"/>
      <c r="CW403" s="272"/>
      <c r="CX403" s="272"/>
      <c r="CY403" s="272"/>
      <c r="CZ403" s="272"/>
      <c r="DA403" s="272"/>
      <c r="DB403" s="272"/>
      <c r="DC403" s="272"/>
      <c r="DD403" s="272"/>
      <c r="DE403" s="272"/>
      <c r="DF403" s="272"/>
    </row>
    <row r="404" spans="1:110" s="273" customFormat="1" x14ac:dyDescent="0.2">
      <c r="A404" s="292"/>
      <c r="B404" s="271"/>
      <c r="D404" s="268"/>
      <c r="E404" s="268"/>
      <c r="F404" s="268"/>
      <c r="G404" s="422"/>
      <c r="H404" s="268"/>
      <c r="I404" s="491"/>
      <c r="J404" s="491"/>
      <c r="K404" s="268"/>
      <c r="L404" s="268"/>
      <c r="M404" s="268"/>
      <c r="N404" s="268"/>
      <c r="O404" s="268"/>
      <c r="P404" s="268"/>
      <c r="Q404" s="287"/>
      <c r="R404" s="292"/>
      <c r="AS404" s="259"/>
      <c r="BF404" s="260"/>
      <c r="BG404" s="260"/>
      <c r="BH404" s="261"/>
      <c r="BI404" s="261"/>
      <c r="BJ404" s="259"/>
      <c r="BK404" s="482"/>
      <c r="BL404" s="262"/>
      <c r="BM404" s="272"/>
      <c r="BN404" s="432"/>
      <c r="BO404" s="439"/>
      <c r="BP404" s="432"/>
      <c r="BQ404" s="432"/>
      <c r="BR404" s="432"/>
      <c r="BS404" s="439"/>
      <c r="BT404" s="432"/>
      <c r="BU404" s="432"/>
      <c r="BV404" s="432"/>
      <c r="BW404" s="439"/>
      <c r="BX404" s="432"/>
      <c r="BY404" s="432"/>
      <c r="BZ404" s="432"/>
      <c r="CA404" s="439"/>
      <c r="CB404" s="432"/>
      <c r="CC404" s="432"/>
      <c r="CD404" s="432"/>
      <c r="CE404" s="439"/>
      <c r="CF404" s="432"/>
      <c r="CG404" s="432"/>
      <c r="CH404" s="432"/>
      <c r="CI404" s="439"/>
      <c r="CJ404" s="432"/>
      <c r="CK404" s="432"/>
      <c r="CL404" s="432"/>
      <c r="CM404" s="439"/>
      <c r="CN404" s="432"/>
      <c r="CO404" s="432"/>
      <c r="CP404" s="432"/>
      <c r="CQ404" s="439"/>
      <c r="CR404" s="432"/>
      <c r="CS404" s="432"/>
      <c r="CT404" s="435"/>
      <c r="CU404" s="272"/>
      <c r="CV404" s="272"/>
      <c r="CW404" s="272"/>
      <c r="CX404" s="272"/>
      <c r="CY404" s="272"/>
      <c r="CZ404" s="272"/>
      <c r="DA404" s="272"/>
      <c r="DB404" s="272"/>
      <c r="DC404" s="272"/>
      <c r="DD404" s="272"/>
      <c r="DE404" s="272"/>
      <c r="DF404" s="272"/>
    </row>
    <row r="405" spans="1:110" s="273" customFormat="1" x14ac:dyDescent="0.2">
      <c r="A405" s="292"/>
      <c r="B405" s="271"/>
      <c r="D405" s="268"/>
      <c r="E405" s="268"/>
      <c r="F405" s="268"/>
      <c r="G405" s="422"/>
      <c r="H405" s="268"/>
      <c r="I405" s="491"/>
      <c r="J405" s="491"/>
      <c r="K405" s="268"/>
      <c r="L405" s="268"/>
      <c r="M405" s="268"/>
      <c r="N405" s="268"/>
      <c r="O405" s="268"/>
      <c r="P405" s="268"/>
      <c r="Q405" s="287"/>
      <c r="R405" s="292"/>
      <c r="AS405" s="259"/>
      <c r="BF405" s="260"/>
      <c r="BG405" s="260"/>
      <c r="BH405" s="261"/>
      <c r="BI405" s="261"/>
      <c r="BJ405" s="259"/>
      <c r="BK405" s="482"/>
      <c r="BL405" s="262"/>
      <c r="BM405" s="272"/>
      <c r="BN405" s="432"/>
      <c r="BO405" s="439"/>
      <c r="BP405" s="432"/>
      <c r="BQ405" s="432"/>
      <c r="BR405" s="432"/>
      <c r="BS405" s="439"/>
      <c r="BT405" s="432"/>
      <c r="BU405" s="432"/>
      <c r="BV405" s="432"/>
      <c r="BW405" s="439"/>
      <c r="BX405" s="432"/>
      <c r="BY405" s="432"/>
      <c r="BZ405" s="432"/>
      <c r="CA405" s="439"/>
      <c r="CB405" s="432"/>
      <c r="CC405" s="432"/>
      <c r="CD405" s="432"/>
      <c r="CE405" s="439"/>
      <c r="CF405" s="432"/>
      <c r="CG405" s="432"/>
      <c r="CH405" s="432"/>
      <c r="CI405" s="439"/>
      <c r="CJ405" s="432"/>
      <c r="CK405" s="432"/>
      <c r="CL405" s="432"/>
      <c r="CM405" s="439"/>
      <c r="CN405" s="432"/>
      <c r="CO405" s="432"/>
      <c r="CP405" s="432"/>
      <c r="CQ405" s="439"/>
      <c r="CR405" s="432"/>
      <c r="CS405" s="432"/>
      <c r="CT405" s="435"/>
      <c r="CU405" s="272"/>
      <c r="CV405" s="272"/>
      <c r="CW405" s="272"/>
      <c r="CX405" s="272"/>
      <c r="CY405" s="272"/>
      <c r="CZ405" s="272"/>
      <c r="DA405" s="272"/>
      <c r="DB405" s="272"/>
      <c r="DC405" s="272"/>
      <c r="DD405" s="272"/>
      <c r="DE405" s="272"/>
      <c r="DF405" s="272"/>
    </row>
    <row r="406" spans="1:110" s="273" customFormat="1" x14ac:dyDescent="0.2">
      <c r="A406" s="292"/>
      <c r="B406" s="271"/>
      <c r="D406" s="268"/>
      <c r="E406" s="268"/>
      <c r="F406" s="268"/>
      <c r="G406" s="422"/>
      <c r="H406" s="268"/>
      <c r="I406" s="491"/>
      <c r="J406" s="491"/>
      <c r="K406" s="268"/>
      <c r="L406" s="268"/>
      <c r="M406" s="268"/>
      <c r="N406" s="268"/>
      <c r="O406" s="268"/>
      <c r="P406" s="268"/>
      <c r="Q406" s="287"/>
      <c r="R406" s="292"/>
      <c r="AS406" s="259"/>
      <c r="BF406" s="260"/>
      <c r="BG406" s="260"/>
      <c r="BH406" s="261"/>
      <c r="BI406" s="261"/>
      <c r="BJ406" s="259"/>
      <c r="BK406" s="482"/>
      <c r="BL406" s="262"/>
      <c r="BM406" s="272"/>
      <c r="BN406" s="432"/>
      <c r="BO406" s="439"/>
      <c r="BP406" s="432"/>
      <c r="BQ406" s="432"/>
      <c r="BR406" s="432"/>
      <c r="BS406" s="439"/>
      <c r="BT406" s="432"/>
      <c r="BU406" s="432"/>
      <c r="BV406" s="432"/>
      <c r="BW406" s="439"/>
      <c r="BX406" s="432"/>
      <c r="BY406" s="432"/>
      <c r="BZ406" s="432"/>
      <c r="CA406" s="439"/>
      <c r="CB406" s="432"/>
      <c r="CC406" s="432"/>
      <c r="CD406" s="432"/>
      <c r="CE406" s="439"/>
      <c r="CF406" s="432"/>
      <c r="CG406" s="432"/>
      <c r="CH406" s="432"/>
      <c r="CI406" s="439"/>
      <c r="CJ406" s="432"/>
      <c r="CK406" s="432"/>
      <c r="CL406" s="432"/>
      <c r="CM406" s="439"/>
      <c r="CN406" s="432"/>
      <c r="CO406" s="432"/>
      <c r="CP406" s="432"/>
      <c r="CQ406" s="439"/>
      <c r="CR406" s="432"/>
      <c r="CS406" s="432"/>
      <c r="CT406" s="435"/>
      <c r="CU406" s="272"/>
      <c r="CV406" s="272"/>
      <c r="CW406" s="272"/>
      <c r="CX406" s="272"/>
      <c r="CY406" s="272"/>
      <c r="CZ406" s="272"/>
      <c r="DA406" s="272"/>
      <c r="DB406" s="272"/>
      <c r="DC406" s="272"/>
      <c r="DD406" s="272"/>
      <c r="DE406" s="272"/>
      <c r="DF406" s="272"/>
    </row>
    <row r="407" spans="1:110" s="273" customFormat="1" x14ac:dyDescent="0.2">
      <c r="A407" s="292"/>
      <c r="B407" s="271"/>
      <c r="D407" s="268"/>
      <c r="E407" s="268"/>
      <c r="F407" s="268"/>
      <c r="G407" s="422"/>
      <c r="H407" s="268"/>
      <c r="I407" s="491"/>
      <c r="J407" s="491"/>
      <c r="K407" s="268"/>
      <c r="L407" s="268"/>
      <c r="M407" s="268"/>
      <c r="N407" s="268"/>
      <c r="O407" s="268"/>
      <c r="P407" s="268"/>
      <c r="Q407" s="287"/>
      <c r="R407" s="292"/>
      <c r="AS407" s="259"/>
      <c r="BF407" s="260"/>
      <c r="BG407" s="260"/>
      <c r="BH407" s="261"/>
      <c r="BI407" s="261"/>
      <c r="BJ407" s="259"/>
      <c r="BK407" s="482"/>
      <c r="BL407" s="262"/>
      <c r="BM407" s="272"/>
      <c r="BN407" s="432"/>
      <c r="BO407" s="439"/>
      <c r="BP407" s="432"/>
      <c r="BQ407" s="432"/>
      <c r="BR407" s="432"/>
      <c r="BS407" s="439"/>
      <c r="BT407" s="432"/>
      <c r="BU407" s="432"/>
      <c r="BV407" s="432"/>
      <c r="BW407" s="439"/>
      <c r="BX407" s="432"/>
      <c r="BY407" s="432"/>
      <c r="BZ407" s="432"/>
      <c r="CA407" s="439"/>
      <c r="CB407" s="432"/>
      <c r="CC407" s="432"/>
      <c r="CD407" s="432"/>
      <c r="CE407" s="439"/>
      <c r="CF407" s="432"/>
      <c r="CG407" s="432"/>
      <c r="CH407" s="432"/>
      <c r="CI407" s="439"/>
      <c r="CJ407" s="432"/>
      <c r="CK407" s="432"/>
      <c r="CL407" s="432"/>
      <c r="CM407" s="439"/>
      <c r="CN407" s="432"/>
      <c r="CO407" s="432"/>
      <c r="CP407" s="432"/>
      <c r="CQ407" s="439"/>
      <c r="CR407" s="432"/>
      <c r="CS407" s="432"/>
      <c r="CT407" s="435"/>
      <c r="CU407" s="272"/>
      <c r="CV407" s="272"/>
      <c r="CW407" s="272"/>
      <c r="CX407" s="272"/>
      <c r="CY407" s="272"/>
      <c r="CZ407" s="272"/>
      <c r="DA407" s="272"/>
      <c r="DB407" s="272"/>
      <c r="DC407" s="272"/>
      <c r="DD407" s="272"/>
      <c r="DE407" s="272"/>
      <c r="DF407" s="272"/>
    </row>
    <row r="408" spans="1:110" s="273" customFormat="1" x14ac:dyDescent="0.2">
      <c r="A408" s="292"/>
      <c r="B408" s="271"/>
      <c r="D408" s="268"/>
      <c r="E408" s="268"/>
      <c r="F408" s="268"/>
      <c r="G408" s="422"/>
      <c r="H408" s="268"/>
      <c r="I408" s="491"/>
      <c r="J408" s="491"/>
      <c r="K408" s="268"/>
      <c r="L408" s="268"/>
      <c r="M408" s="268"/>
      <c r="N408" s="268"/>
      <c r="O408" s="268"/>
      <c r="P408" s="268"/>
      <c r="Q408" s="287"/>
      <c r="R408" s="292"/>
      <c r="AS408" s="259"/>
      <c r="BF408" s="260"/>
      <c r="BG408" s="260"/>
      <c r="BH408" s="261"/>
      <c r="BI408" s="261"/>
      <c r="BJ408" s="259"/>
      <c r="BK408" s="482"/>
      <c r="BL408" s="262"/>
      <c r="BM408" s="272"/>
      <c r="BN408" s="432"/>
      <c r="BO408" s="439"/>
      <c r="BP408" s="432"/>
      <c r="BQ408" s="432"/>
      <c r="BR408" s="432"/>
      <c r="BS408" s="439"/>
      <c r="BT408" s="432"/>
      <c r="BU408" s="432"/>
      <c r="BV408" s="432"/>
      <c r="BW408" s="439"/>
      <c r="BX408" s="432"/>
      <c r="BY408" s="432"/>
      <c r="BZ408" s="432"/>
      <c r="CA408" s="439"/>
      <c r="CB408" s="432"/>
      <c r="CC408" s="432"/>
      <c r="CD408" s="432"/>
      <c r="CE408" s="439"/>
      <c r="CF408" s="432"/>
      <c r="CG408" s="432"/>
      <c r="CH408" s="432"/>
      <c r="CI408" s="439"/>
      <c r="CJ408" s="432"/>
      <c r="CK408" s="432"/>
      <c r="CL408" s="432"/>
      <c r="CM408" s="439"/>
      <c r="CN408" s="432"/>
      <c r="CO408" s="432"/>
      <c r="CP408" s="432"/>
      <c r="CQ408" s="439"/>
      <c r="CR408" s="432"/>
      <c r="CS408" s="432"/>
      <c r="CT408" s="435"/>
      <c r="CU408" s="272"/>
      <c r="CV408" s="272"/>
      <c r="CW408" s="272"/>
      <c r="CX408" s="272"/>
      <c r="CY408" s="272"/>
      <c r="CZ408" s="272"/>
      <c r="DA408" s="272"/>
      <c r="DB408" s="272"/>
      <c r="DC408" s="272"/>
      <c r="DD408" s="272"/>
      <c r="DE408" s="272"/>
      <c r="DF408" s="272"/>
    </row>
    <row r="409" spans="1:110" s="273" customFormat="1" x14ac:dyDescent="0.2">
      <c r="A409" s="292"/>
      <c r="B409" s="271"/>
      <c r="D409" s="268"/>
      <c r="E409" s="268"/>
      <c r="F409" s="268"/>
      <c r="G409" s="422"/>
      <c r="H409" s="268"/>
      <c r="I409" s="491"/>
      <c r="J409" s="491"/>
      <c r="K409" s="268"/>
      <c r="L409" s="268"/>
      <c r="M409" s="268"/>
      <c r="N409" s="268"/>
      <c r="O409" s="268"/>
      <c r="P409" s="268"/>
      <c r="Q409" s="287"/>
      <c r="R409" s="292"/>
      <c r="AS409" s="259"/>
      <c r="BF409" s="260"/>
      <c r="BG409" s="260"/>
      <c r="BH409" s="261"/>
      <c r="BI409" s="261"/>
      <c r="BJ409" s="259"/>
      <c r="BK409" s="482"/>
      <c r="BL409" s="262"/>
      <c r="BM409" s="272"/>
      <c r="BN409" s="432"/>
      <c r="BO409" s="439"/>
      <c r="BP409" s="432"/>
      <c r="BQ409" s="432"/>
      <c r="BR409" s="432"/>
      <c r="BS409" s="439"/>
      <c r="BT409" s="432"/>
      <c r="BU409" s="432"/>
      <c r="BV409" s="432"/>
      <c r="BW409" s="439"/>
      <c r="BX409" s="432"/>
      <c r="BY409" s="432"/>
      <c r="BZ409" s="432"/>
      <c r="CA409" s="439"/>
      <c r="CB409" s="432"/>
      <c r="CC409" s="432"/>
      <c r="CD409" s="432"/>
      <c r="CE409" s="439"/>
      <c r="CF409" s="432"/>
      <c r="CG409" s="432"/>
      <c r="CH409" s="432"/>
      <c r="CI409" s="439"/>
      <c r="CJ409" s="432"/>
      <c r="CK409" s="432"/>
      <c r="CL409" s="432"/>
      <c r="CM409" s="439"/>
      <c r="CN409" s="432"/>
      <c r="CO409" s="432"/>
      <c r="CP409" s="432"/>
      <c r="CQ409" s="439"/>
      <c r="CR409" s="432"/>
      <c r="CS409" s="432"/>
      <c r="CT409" s="435"/>
      <c r="CU409" s="272"/>
      <c r="CV409" s="272"/>
      <c r="CW409" s="272"/>
      <c r="CX409" s="272"/>
      <c r="CY409" s="272"/>
      <c r="CZ409" s="272"/>
      <c r="DA409" s="272"/>
      <c r="DB409" s="272"/>
      <c r="DC409" s="272"/>
      <c r="DD409" s="272"/>
      <c r="DE409" s="272"/>
      <c r="DF409" s="272"/>
    </row>
    <row r="410" spans="1:110" s="273" customFormat="1" x14ac:dyDescent="0.2">
      <c r="A410" s="292"/>
      <c r="B410" s="271"/>
      <c r="D410" s="268"/>
      <c r="E410" s="268"/>
      <c r="F410" s="268"/>
      <c r="G410" s="422"/>
      <c r="H410" s="268"/>
      <c r="I410" s="491"/>
      <c r="J410" s="491"/>
      <c r="K410" s="268"/>
      <c r="L410" s="268"/>
      <c r="M410" s="268"/>
      <c r="N410" s="268"/>
      <c r="O410" s="268"/>
      <c r="P410" s="268"/>
      <c r="Q410" s="287"/>
      <c r="R410" s="292"/>
      <c r="AS410" s="259"/>
      <c r="BF410" s="260"/>
      <c r="BG410" s="260"/>
      <c r="BH410" s="261"/>
      <c r="BI410" s="261"/>
      <c r="BJ410" s="259"/>
      <c r="BK410" s="482"/>
      <c r="BL410" s="262"/>
      <c r="BM410" s="272"/>
      <c r="BN410" s="432"/>
      <c r="BO410" s="439"/>
      <c r="BP410" s="432"/>
      <c r="BQ410" s="432"/>
      <c r="BR410" s="432"/>
      <c r="BS410" s="439"/>
      <c r="BT410" s="432"/>
      <c r="BU410" s="432"/>
      <c r="BV410" s="432"/>
      <c r="BW410" s="439"/>
      <c r="BX410" s="432"/>
      <c r="BY410" s="432"/>
      <c r="BZ410" s="432"/>
      <c r="CA410" s="439"/>
      <c r="CB410" s="432"/>
      <c r="CC410" s="432"/>
      <c r="CD410" s="432"/>
      <c r="CE410" s="439"/>
      <c r="CF410" s="432"/>
      <c r="CG410" s="432"/>
      <c r="CH410" s="432"/>
      <c r="CI410" s="439"/>
      <c r="CJ410" s="432"/>
      <c r="CK410" s="432"/>
      <c r="CL410" s="432"/>
      <c r="CM410" s="439"/>
      <c r="CN410" s="432"/>
      <c r="CO410" s="432"/>
      <c r="CP410" s="432"/>
      <c r="CQ410" s="439"/>
      <c r="CR410" s="432"/>
      <c r="CS410" s="432"/>
      <c r="CT410" s="435"/>
      <c r="CU410" s="272"/>
      <c r="CV410" s="272"/>
      <c r="CW410" s="272"/>
      <c r="CX410" s="272"/>
      <c r="CY410" s="272"/>
      <c r="CZ410" s="272"/>
      <c r="DA410" s="272"/>
      <c r="DB410" s="272"/>
      <c r="DC410" s="272"/>
      <c r="DD410" s="272"/>
      <c r="DE410" s="272"/>
      <c r="DF410" s="272"/>
    </row>
    <row r="411" spans="1:110" s="273" customFormat="1" x14ac:dyDescent="0.2">
      <c r="A411" s="292"/>
      <c r="B411" s="271"/>
      <c r="D411" s="268"/>
      <c r="E411" s="268"/>
      <c r="F411" s="268"/>
      <c r="G411" s="422"/>
      <c r="H411" s="268"/>
      <c r="I411" s="491"/>
      <c r="J411" s="491"/>
      <c r="K411" s="268"/>
      <c r="L411" s="268"/>
      <c r="M411" s="268"/>
      <c r="N411" s="268"/>
      <c r="O411" s="268"/>
      <c r="P411" s="268"/>
      <c r="Q411" s="287"/>
      <c r="R411" s="292"/>
      <c r="AS411" s="259"/>
      <c r="BF411" s="260"/>
      <c r="BG411" s="260"/>
      <c r="BH411" s="261"/>
      <c r="BI411" s="261"/>
      <c r="BJ411" s="259"/>
      <c r="BK411" s="482"/>
      <c r="BL411" s="262"/>
      <c r="BM411" s="272"/>
      <c r="BN411" s="432"/>
      <c r="BO411" s="439"/>
      <c r="BP411" s="432"/>
      <c r="BQ411" s="432"/>
      <c r="BR411" s="432"/>
      <c r="BS411" s="439"/>
      <c r="BT411" s="432"/>
      <c r="BU411" s="432"/>
      <c r="BV411" s="432"/>
      <c r="BW411" s="439"/>
      <c r="BX411" s="432"/>
      <c r="BY411" s="432"/>
      <c r="BZ411" s="432"/>
      <c r="CA411" s="439"/>
      <c r="CB411" s="432"/>
      <c r="CC411" s="432"/>
      <c r="CD411" s="432"/>
      <c r="CE411" s="439"/>
      <c r="CF411" s="432"/>
      <c r="CG411" s="432"/>
      <c r="CH411" s="432"/>
      <c r="CI411" s="439"/>
      <c r="CJ411" s="432"/>
      <c r="CK411" s="432"/>
      <c r="CL411" s="432"/>
      <c r="CM411" s="439"/>
      <c r="CN411" s="432"/>
      <c r="CO411" s="432"/>
      <c r="CP411" s="432"/>
      <c r="CQ411" s="439"/>
      <c r="CR411" s="432"/>
      <c r="CS411" s="432"/>
      <c r="CT411" s="435"/>
      <c r="CU411" s="272"/>
      <c r="CV411" s="272"/>
      <c r="CW411" s="272"/>
      <c r="CX411" s="272"/>
      <c r="CY411" s="272"/>
      <c r="CZ411" s="272"/>
      <c r="DA411" s="272"/>
      <c r="DB411" s="272"/>
      <c r="DC411" s="272"/>
      <c r="DD411" s="272"/>
      <c r="DE411" s="272"/>
      <c r="DF411" s="272"/>
    </row>
    <row r="412" spans="1:110" s="273" customFormat="1" x14ac:dyDescent="0.2">
      <c r="A412" s="292"/>
      <c r="B412" s="271"/>
      <c r="D412" s="268"/>
      <c r="E412" s="268"/>
      <c r="F412" s="268"/>
      <c r="G412" s="422"/>
      <c r="H412" s="268"/>
      <c r="I412" s="491"/>
      <c r="J412" s="491"/>
      <c r="K412" s="268"/>
      <c r="L412" s="268"/>
      <c r="M412" s="268"/>
      <c r="N412" s="268"/>
      <c r="O412" s="268"/>
      <c r="P412" s="268"/>
      <c r="Q412" s="287"/>
      <c r="R412" s="292"/>
      <c r="AS412" s="259"/>
      <c r="BF412" s="260"/>
      <c r="BG412" s="260"/>
      <c r="BH412" s="261"/>
      <c r="BI412" s="261"/>
      <c r="BJ412" s="259"/>
      <c r="BK412" s="482"/>
      <c r="BL412" s="262"/>
      <c r="BM412" s="272"/>
      <c r="BN412" s="432"/>
      <c r="BO412" s="439"/>
      <c r="BP412" s="432"/>
      <c r="BQ412" s="432"/>
      <c r="BR412" s="432"/>
      <c r="BS412" s="439"/>
      <c r="BT412" s="432"/>
      <c r="BU412" s="432"/>
      <c r="BV412" s="432"/>
      <c r="BW412" s="439"/>
      <c r="BX412" s="432"/>
      <c r="BY412" s="432"/>
      <c r="BZ412" s="432"/>
      <c r="CA412" s="439"/>
      <c r="CB412" s="432"/>
      <c r="CC412" s="432"/>
      <c r="CD412" s="432"/>
      <c r="CE412" s="439"/>
      <c r="CF412" s="432"/>
      <c r="CG412" s="432"/>
      <c r="CH412" s="432"/>
      <c r="CI412" s="439"/>
      <c r="CJ412" s="432"/>
      <c r="CK412" s="432"/>
      <c r="CL412" s="432"/>
      <c r="CM412" s="439"/>
      <c r="CN412" s="432"/>
      <c r="CO412" s="432"/>
      <c r="CP412" s="432"/>
      <c r="CQ412" s="439"/>
      <c r="CR412" s="432"/>
      <c r="CS412" s="432"/>
      <c r="CT412" s="435"/>
      <c r="CU412" s="272"/>
      <c r="CV412" s="272"/>
      <c r="CW412" s="272"/>
      <c r="CX412" s="272"/>
      <c r="CY412" s="272"/>
      <c r="CZ412" s="272"/>
      <c r="DA412" s="272"/>
      <c r="DB412" s="272"/>
      <c r="DC412" s="272"/>
      <c r="DD412" s="272"/>
      <c r="DE412" s="272"/>
      <c r="DF412" s="272"/>
    </row>
    <row r="413" spans="1:110" s="273" customFormat="1" x14ac:dyDescent="0.2">
      <c r="A413" s="292"/>
      <c r="B413" s="271"/>
      <c r="D413" s="268"/>
      <c r="E413" s="268"/>
      <c r="F413" s="268"/>
      <c r="G413" s="422"/>
      <c r="H413" s="268"/>
      <c r="I413" s="491"/>
      <c r="J413" s="491"/>
      <c r="K413" s="268"/>
      <c r="L413" s="268"/>
      <c r="M413" s="268"/>
      <c r="N413" s="268"/>
      <c r="O413" s="268"/>
      <c r="P413" s="268"/>
      <c r="Q413" s="287"/>
      <c r="R413" s="292"/>
      <c r="AS413" s="259"/>
      <c r="BF413" s="260"/>
      <c r="BG413" s="260"/>
      <c r="BH413" s="261"/>
      <c r="BI413" s="261"/>
      <c r="BJ413" s="259"/>
      <c r="BK413" s="482"/>
      <c r="BL413" s="262"/>
      <c r="BM413" s="272"/>
      <c r="BN413" s="432"/>
      <c r="BO413" s="439"/>
      <c r="BP413" s="432"/>
      <c r="BQ413" s="432"/>
      <c r="BR413" s="432"/>
      <c r="BS413" s="439"/>
      <c r="BT413" s="432"/>
      <c r="BU413" s="432"/>
      <c r="BV413" s="432"/>
      <c r="BW413" s="439"/>
      <c r="BX413" s="432"/>
      <c r="BY413" s="432"/>
      <c r="BZ413" s="432"/>
      <c r="CA413" s="439"/>
      <c r="CB413" s="432"/>
      <c r="CC413" s="432"/>
      <c r="CD413" s="432"/>
      <c r="CE413" s="439"/>
      <c r="CF413" s="432"/>
      <c r="CG413" s="432"/>
      <c r="CH413" s="432"/>
      <c r="CI413" s="439"/>
      <c r="CJ413" s="432"/>
      <c r="CK413" s="432"/>
      <c r="CL413" s="432"/>
      <c r="CM413" s="439"/>
      <c r="CN413" s="432"/>
      <c r="CO413" s="432"/>
      <c r="CP413" s="432"/>
      <c r="CQ413" s="439"/>
      <c r="CR413" s="432"/>
      <c r="CS413" s="432"/>
      <c r="CT413" s="435"/>
      <c r="CU413" s="272"/>
      <c r="CV413" s="272"/>
      <c r="CW413" s="272"/>
      <c r="CX413" s="272"/>
      <c r="CY413" s="272"/>
      <c r="CZ413" s="272"/>
      <c r="DA413" s="272"/>
      <c r="DB413" s="272"/>
      <c r="DC413" s="272"/>
      <c r="DD413" s="272"/>
      <c r="DE413" s="272"/>
      <c r="DF413" s="272"/>
    </row>
    <row r="414" spans="1:110" s="273" customFormat="1" x14ac:dyDescent="0.2">
      <c r="A414" s="292"/>
      <c r="B414" s="271"/>
      <c r="D414" s="268"/>
      <c r="E414" s="268"/>
      <c r="F414" s="268"/>
      <c r="G414" s="422"/>
      <c r="H414" s="268"/>
      <c r="I414" s="491"/>
      <c r="J414" s="491"/>
      <c r="K414" s="268"/>
      <c r="L414" s="268"/>
      <c r="M414" s="268"/>
      <c r="N414" s="268"/>
      <c r="O414" s="268"/>
      <c r="P414" s="268"/>
      <c r="Q414" s="287"/>
      <c r="R414" s="292"/>
      <c r="AS414" s="259"/>
      <c r="BF414" s="260"/>
      <c r="BG414" s="260"/>
      <c r="BH414" s="261"/>
      <c r="BI414" s="261"/>
      <c r="BJ414" s="259"/>
      <c r="BK414" s="482"/>
      <c r="BL414" s="262"/>
      <c r="BM414" s="272"/>
      <c r="BN414" s="432"/>
      <c r="BO414" s="439"/>
      <c r="BP414" s="432"/>
      <c r="BQ414" s="432"/>
      <c r="BR414" s="432"/>
      <c r="BS414" s="439"/>
      <c r="BT414" s="432"/>
      <c r="BU414" s="432"/>
      <c r="BV414" s="432"/>
      <c r="BW414" s="439"/>
      <c r="BX414" s="432"/>
      <c r="BY414" s="432"/>
      <c r="BZ414" s="432"/>
      <c r="CA414" s="439"/>
      <c r="CB414" s="432"/>
      <c r="CC414" s="432"/>
      <c r="CD414" s="432"/>
      <c r="CE414" s="439"/>
      <c r="CF414" s="432"/>
      <c r="CG414" s="432"/>
      <c r="CH414" s="432"/>
      <c r="CI414" s="439"/>
      <c r="CJ414" s="432"/>
      <c r="CK414" s="432"/>
      <c r="CL414" s="432"/>
      <c r="CM414" s="439"/>
      <c r="CN414" s="432"/>
      <c r="CO414" s="432"/>
      <c r="CP414" s="432"/>
      <c r="CQ414" s="439"/>
      <c r="CR414" s="432"/>
      <c r="CS414" s="432"/>
      <c r="CT414" s="435"/>
      <c r="CU414" s="272"/>
      <c r="CV414" s="272"/>
      <c r="CW414" s="272"/>
      <c r="CX414" s="272"/>
      <c r="CY414" s="272"/>
      <c r="CZ414" s="272"/>
      <c r="DA414" s="272"/>
      <c r="DB414" s="272"/>
      <c r="DC414" s="272"/>
      <c r="DD414" s="272"/>
      <c r="DE414" s="272"/>
      <c r="DF414" s="272"/>
    </row>
    <row r="415" spans="1:110" s="273" customFormat="1" x14ac:dyDescent="0.2">
      <c r="A415" s="292"/>
      <c r="B415" s="271"/>
      <c r="D415" s="268"/>
      <c r="E415" s="268"/>
      <c r="F415" s="268"/>
      <c r="G415" s="422"/>
      <c r="H415" s="268"/>
      <c r="I415" s="491"/>
      <c r="J415" s="491"/>
      <c r="K415" s="268"/>
      <c r="L415" s="268"/>
      <c r="M415" s="268"/>
      <c r="N415" s="268"/>
      <c r="O415" s="268"/>
      <c r="P415" s="268"/>
      <c r="Q415" s="287"/>
      <c r="R415" s="292"/>
      <c r="AS415" s="259"/>
      <c r="BF415" s="260"/>
      <c r="BG415" s="260"/>
      <c r="BH415" s="261"/>
      <c r="BI415" s="261"/>
      <c r="BJ415" s="259"/>
      <c r="BK415" s="482"/>
      <c r="BL415" s="262"/>
      <c r="BM415" s="272"/>
      <c r="BN415" s="432"/>
      <c r="BO415" s="439"/>
      <c r="BP415" s="432"/>
      <c r="BQ415" s="432"/>
      <c r="BR415" s="432"/>
      <c r="BS415" s="439"/>
      <c r="BT415" s="432"/>
      <c r="BU415" s="432"/>
      <c r="BV415" s="432"/>
      <c r="BW415" s="439"/>
      <c r="BX415" s="432"/>
      <c r="BY415" s="432"/>
      <c r="BZ415" s="432"/>
      <c r="CA415" s="439"/>
      <c r="CB415" s="432"/>
      <c r="CC415" s="432"/>
      <c r="CD415" s="432"/>
      <c r="CE415" s="439"/>
      <c r="CF415" s="432"/>
      <c r="CG415" s="432"/>
      <c r="CH415" s="432"/>
      <c r="CI415" s="439"/>
      <c r="CJ415" s="432"/>
      <c r="CK415" s="432"/>
      <c r="CL415" s="432"/>
      <c r="CM415" s="439"/>
      <c r="CN415" s="432"/>
      <c r="CO415" s="432"/>
      <c r="CP415" s="432"/>
      <c r="CQ415" s="439"/>
      <c r="CR415" s="432"/>
      <c r="CS415" s="432"/>
      <c r="CT415" s="435"/>
      <c r="CU415" s="272"/>
      <c r="CV415" s="272"/>
      <c r="CW415" s="272"/>
      <c r="CX415" s="272"/>
      <c r="CY415" s="272"/>
      <c r="CZ415" s="272"/>
      <c r="DA415" s="272"/>
      <c r="DB415" s="272"/>
      <c r="DC415" s="272"/>
      <c r="DD415" s="272"/>
      <c r="DE415" s="272"/>
      <c r="DF415" s="272"/>
    </row>
    <row r="416" spans="1:110" s="273" customFormat="1" x14ac:dyDescent="0.2">
      <c r="A416" s="292"/>
      <c r="B416" s="271"/>
      <c r="D416" s="268"/>
      <c r="E416" s="268"/>
      <c r="F416" s="268"/>
      <c r="G416" s="422"/>
      <c r="H416" s="268"/>
      <c r="I416" s="491"/>
      <c r="J416" s="491"/>
      <c r="K416" s="268"/>
      <c r="L416" s="268"/>
      <c r="M416" s="268"/>
      <c r="N416" s="268"/>
      <c r="O416" s="268"/>
      <c r="P416" s="268"/>
      <c r="Q416" s="287"/>
      <c r="R416" s="292"/>
      <c r="AS416" s="259"/>
      <c r="BF416" s="260"/>
      <c r="BG416" s="260"/>
      <c r="BH416" s="261"/>
      <c r="BI416" s="261"/>
      <c r="BJ416" s="259"/>
      <c r="BK416" s="482"/>
      <c r="BL416" s="262"/>
      <c r="BM416" s="272"/>
      <c r="BN416" s="432"/>
      <c r="BO416" s="439"/>
      <c r="BP416" s="432"/>
      <c r="BQ416" s="432"/>
      <c r="BR416" s="432"/>
      <c r="BS416" s="439"/>
      <c r="BT416" s="432"/>
      <c r="BU416" s="432"/>
      <c r="BV416" s="432"/>
      <c r="BW416" s="439"/>
      <c r="BX416" s="432"/>
      <c r="BY416" s="432"/>
      <c r="BZ416" s="432"/>
      <c r="CA416" s="439"/>
      <c r="CB416" s="432"/>
      <c r="CC416" s="432"/>
      <c r="CD416" s="432"/>
      <c r="CE416" s="439"/>
      <c r="CF416" s="432"/>
      <c r="CG416" s="432"/>
      <c r="CH416" s="432"/>
      <c r="CI416" s="439"/>
      <c r="CJ416" s="432"/>
      <c r="CK416" s="432"/>
      <c r="CL416" s="432"/>
      <c r="CM416" s="439"/>
      <c r="CN416" s="432"/>
      <c r="CO416" s="432"/>
      <c r="CP416" s="432"/>
      <c r="CQ416" s="439"/>
      <c r="CR416" s="432"/>
      <c r="CS416" s="432"/>
      <c r="CT416" s="435"/>
      <c r="CU416" s="272"/>
      <c r="CV416" s="272"/>
      <c r="CW416" s="272"/>
      <c r="CX416" s="272"/>
      <c r="CY416" s="272"/>
      <c r="CZ416" s="272"/>
      <c r="DA416" s="272"/>
      <c r="DB416" s="272"/>
      <c r="DC416" s="272"/>
      <c r="DD416" s="272"/>
      <c r="DE416" s="272"/>
      <c r="DF416" s="272"/>
    </row>
    <row r="417" spans="1:110" s="273" customFormat="1" x14ac:dyDescent="0.2">
      <c r="A417" s="292"/>
      <c r="B417" s="271"/>
      <c r="D417" s="268"/>
      <c r="E417" s="268"/>
      <c r="F417" s="268"/>
      <c r="G417" s="422"/>
      <c r="H417" s="268"/>
      <c r="I417" s="491"/>
      <c r="J417" s="491"/>
      <c r="K417" s="268"/>
      <c r="L417" s="268"/>
      <c r="M417" s="268"/>
      <c r="N417" s="268"/>
      <c r="O417" s="268"/>
      <c r="P417" s="268"/>
      <c r="Q417" s="287"/>
      <c r="R417" s="292"/>
      <c r="AS417" s="259"/>
      <c r="BF417" s="260"/>
      <c r="BG417" s="260"/>
      <c r="BH417" s="261"/>
      <c r="BI417" s="261"/>
      <c r="BJ417" s="259"/>
      <c r="BK417" s="482"/>
      <c r="BL417" s="262"/>
      <c r="BM417" s="272"/>
      <c r="BN417" s="432"/>
      <c r="BO417" s="439"/>
      <c r="BP417" s="432"/>
      <c r="BQ417" s="432"/>
      <c r="BR417" s="432"/>
      <c r="BS417" s="439"/>
      <c r="BT417" s="432"/>
      <c r="BU417" s="432"/>
      <c r="BV417" s="432"/>
      <c r="BW417" s="439"/>
      <c r="BX417" s="432"/>
      <c r="BY417" s="432"/>
      <c r="BZ417" s="432"/>
      <c r="CA417" s="439"/>
      <c r="CB417" s="432"/>
      <c r="CC417" s="432"/>
      <c r="CD417" s="432"/>
      <c r="CE417" s="439"/>
      <c r="CF417" s="432"/>
      <c r="CG417" s="432"/>
      <c r="CH417" s="432"/>
      <c r="CI417" s="439"/>
      <c r="CJ417" s="432"/>
      <c r="CK417" s="432"/>
      <c r="CL417" s="432"/>
      <c r="CM417" s="439"/>
      <c r="CN417" s="432"/>
      <c r="CO417" s="432"/>
      <c r="CP417" s="432"/>
      <c r="CQ417" s="439"/>
      <c r="CR417" s="432"/>
      <c r="CS417" s="432"/>
      <c r="CT417" s="435"/>
      <c r="CU417" s="272"/>
      <c r="CV417" s="272"/>
      <c r="CW417" s="272"/>
      <c r="CX417" s="272"/>
      <c r="CY417" s="272"/>
      <c r="CZ417" s="272"/>
      <c r="DA417" s="272"/>
      <c r="DB417" s="272"/>
      <c r="DC417" s="272"/>
      <c r="DD417" s="272"/>
      <c r="DE417" s="272"/>
      <c r="DF417" s="272"/>
    </row>
    <row r="418" spans="1:110" s="273" customFormat="1" x14ac:dyDescent="0.2">
      <c r="A418" s="292"/>
      <c r="B418" s="271"/>
      <c r="D418" s="268"/>
      <c r="E418" s="268"/>
      <c r="F418" s="268"/>
      <c r="G418" s="422"/>
      <c r="H418" s="268"/>
      <c r="I418" s="491"/>
      <c r="J418" s="491"/>
      <c r="K418" s="268"/>
      <c r="L418" s="268"/>
      <c r="M418" s="268"/>
      <c r="N418" s="268"/>
      <c r="O418" s="268"/>
      <c r="P418" s="268"/>
      <c r="Q418" s="287"/>
      <c r="R418" s="292"/>
      <c r="AS418" s="259"/>
      <c r="BF418" s="260"/>
      <c r="BG418" s="260"/>
      <c r="BH418" s="261"/>
      <c r="BI418" s="261"/>
      <c r="BJ418" s="259"/>
      <c r="BK418" s="482"/>
      <c r="BL418" s="262"/>
      <c r="BM418" s="272"/>
      <c r="BN418" s="432"/>
      <c r="BO418" s="439"/>
      <c r="BP418" s="432"/>
      <c r="BQ418" s="432"/>
      <c r="BR418" s="432"/>
      <c r="BS418" s="439"/>
      <c r="BT418" s="432"/>
      <c r="BU418" s="432"/>
      <c r="BV418" s="432"/>
      <c r="BW418" s="439"/>
      <c r="BX418" s="432"/>
      <c r="BY418" s="432"/>
      <c r="BZ418" s="432"/>
      <c r="CA418" s="439"/>
      <c r="CB418" s="432"/>
      <c r="CC418" s="432"/>
      <c r="CD418" s="432"/>
      <c r="CE418" s="439"/>
      <c r="CF418" s="432"/>
      <c r="CG418" s="432"/>
      <c r="CH418" s="432"/>
      <c r="CI418" s="439"/>
      <c r="CJ418" s="432"/>
      <c r="CK418" s="432"/>
      <c r="CL418" s="432"/>
      <c r="CM418" s="439"/>
      <c r="CN418" s="432"/>
      <c r="CO418" s="432"/>
      <c r="CP418" s="432"/>
      <c r="CQ418" s="439"/>
      <c r="CR418" s="432"/>
      <c r="CS418" s="432"/>
      <c r="CT418" s="435"/>
      <c r="CU418" s="272"/>
      <c r="CV418" s="272"/>
      <c r="CW418" s="272"/>
      <c r="CX418" s="272"/>
      <c r="CY418" s="272"/>
      <c r="CZ418" s="272"/>
      <c r="DA418" s="272"/>
      <c r="DB418" s="272"/>
      <c r="DC418" s="272"/>
      <c r="DD418" s="272"/>
      <c r="DE418" s="272"/>
      <c r="DF418" s="272"/>
    </row>
    <row r="419" spans="1:110" s="273" customFormat="1" x14ac:dyDescent="0.2">
      <c r="A419" s="292"/>
      <c r="B419" s="271"/>
      <c r="D419" s="268"/>
      <c r="E419" s="268"/>
      <c r="F419" s="268"/>
      <c r="G419" s="422"/>
      <c r="H419" s="268"/>
      <c r="I419" s="491"/>
      <c r="J419" s="491"/>
      <c r="K419" s="268"/>
      <c r="L419" s="268"/>
      <c r="M419" s="268"/>
      <c r="N419" s="268"/>
      <c r="O419" s="268"/>
      <c r="P419" s="268"/>
      <c r="Q419" s="287"/>
      <c r="R419" s="292"/>
      <c r="AS419" s="259"/>
      <c r="BF419" s="260"/>
      <c r="BG419" s="260"/>
      <c r="BH419" s="261"/>
      <c r="BI419" s="261"/>
      <c r="BJ419" s="259"/>
      <c r="BK419" s="482"/>
      <c r="BL419" s="262"/>
      <c r="BM419" s="272"/>
      <c r="BN419" s="432"/>
      <c r="BO419" s="439"/>
      <c r="BP419" s="432"/>
      <c r="BQ419" s="432"/>
      <c r="BR419" s="432"/>
      <c r="BS419" s="439"/>
      <c r="BT419" s="432"/>
      <c r="BU419" s="432"/>
      <c r="BV419" s="432"/>
      <c r="BW419" s="439"/>
      <c r="BX419" s="432"/>
      <c r="BY419" s="432"/>
      <c r="BZ419" s="432"/>
      <c r="CA419" s="439"/>
      <c r="CB419" s="432"/>
      <c r="CC419" s="432"/>
      <c r="CD419" s="432"/>
      <c r="CE419" s="439"/>
      <c r="CF419" s="432"/>
      <c r="CG419" s="432"/>
      <c r="CH419" s="432"/>
      <c r="CI419" s="439"/>
      <c r="CJ419" s="432"/>
      <c r="CK419" s="432"/>
      <c r="CL419" s="432"/>
      <c r="CM419" s="439"/>
      <c r="CN419" s="432"/>
      <c r="CO419" s="432"/>
      <c r="CP419" s="432"/>
      <c r="CQ419" s="439"/>
      <c r="CR419" s="432"/>
      <c r="CS419" s="432"/>
      <c r="CT419" s="435"/>
      <c r="CU419" s="272"/>
      <c r="CV419" s="272"/>
      <c r="CW419" s="272"/>
      <c r="CX419" s="272"/>
      <c r="CY419" s="272"/>
      <c r="CZ419" s="272"/>
      <c r="DA419" s="272"/>
      <c r="DB419" s="272"/>
      <c r="DC419" s="272"/>
      <c r="DD419" s="272"/>
      <c r="DE419" s="272"/>
      <c r="DF419" s="272"/>
    </row>
    <row r="420" spans="1:110" s="273" customFormat="1" x14ac:dyDescent="0.2">
      <c r="A420" s="292"/>
      <c r="B420" s="271"/>
      <c r="D420" s="268"/>
      <c r="E420" s="268"/>
      <c r="F420" s="268"/>
      <c r="G420" s="422"/>
      <c r="H420" s="268"/>
      <c r="I420" s="491"/>
      <c r="J420" s="491"/>
      <c r="K420" s="268"/>
      <c r="L420" s="268"/>
      <c r="M420" s="268"/>
      <c r="N420" s="268"/>
      <c r="O420" s="268"/>
      <c r="P420" s="268"/>
      <c r="Q420" s="287"/>
      <c r="R420" s="292"/>
      <c r="AS420" s="259"/>
      <c r="BF420" s="260"/>
      <c r="BG420" s="260"/>
      <c r="BH420" s="261"/>
      <c r="BI420" s="261"/>
      <c r="BJ420" s="259"/>
      <c r="BK420" s="482"/>
      <c r="BL420" s="262"/>
      <c r="BM420" s="272"/>
      <c r="BN420" s="432"/>
      <c r="BO420" s="439"/>
      <c r="BP420" s="432"/>
      <c r="BQ420" s="432"/>
      <c r="BR420" s="432"/>
      <c r="BS420" s="439"/>
      <c r="BT420" s="432"/>
      <c r="BU420" s="432"/>
      <c r="BV420" s="432"/>
      <c r="BW420" s="439"/>
      <c r="BX420" s="432"/>
      <c r="BY420" s="432"/>
      <c r="BZ420" s="432"/>
      <c r="CA420" s="439"/>
      <c r="CB420" s="432"/>
      <c r="CC420" s="432"/>
      <c r="CD420" s="432"/>
      <c r="CE420" s="439"/>
      <c r="CF420" s="432"/>
      <c r="CG420" s="432"/>
      <c r="CH420" s="432"/>
      <c r="CI420" s="439"/>
      <c r="CJ420" s="432"/>
      <c r="CK420" s="432"/>
      <c r="CL420" s="432"/>
      <c r="CM420" s="439"/>
      <c r="CN420" s="432"/>
      <c r="CO420" s="432"/>
      <c r="CP420" s="432"/>
      <c r="CQ420" s="439"/>
      <c r="CR420" s="432"/>
      <c r="CS420" s="432"/>
      <c r="CT420" s="435"/>
      <c r="CU420" s="272"/>
      <c r="CV420" s="272"/>
      <c r="CW420" s="272"/>
      <c r="CX420" s="272"/>
      <c r="CY420" s="272"/>
      <c r="CZ420" s="272"/>
      <c r="DA420" s="272"/>
      <c r="DB420" s="272"/>
      <c r="DC420" s="272"/>
      <c r="DD420" s="272"/>
      <c r="DE420" s="272"/>
      <c r="DF420" s="272"/>
    </row>
    <row r="421" spans="1:110" s="273" customFormat="1" x14ac:dyDescent="0.2">
      <c r="A421" s="292"/>
      <c r="B421" s="271"/>
      <c r="D421" s="268"/>
      <c r="E421" s="268"/>
      <c r="F421" s="268"/>
      <c r="G421" s="422"/>
      <c r="H421" s="268"/>
      <c r="I421" s="491"/>
      <c r="J421" s="491"/>
      <c r="K421" s="268"/>
      <c r="L421" s="268"/>
      <c r="M421" s="268"/>
      <c r="N421" s="268"/>
      <c r="O421" s="268"/>
      <c r="P421" s="268"/>
      <c r="Q421" s="287"/>
      <c r="R421" s="292"/>
      <c r="AS421" s="259"/>
      <c r="BF421" s="260"/>
      <c r="BG421" s="260"/>
      <c r="BH421" s="261"/>
      <c r="BI421" s="261"/>
      <c r="BJ421" s="259"/>
      <c r="BK421" s="482"/>
      <c r="BL421" s="262"/>
      <c r="BM421" s="272"/>
      <c r="BN421" s="432"/>
      <c r="BO421" s="439"/>
      <c r="BP421" s="432"/>
      <c r="BQ421" s="432"/>
      <c r="BR421" s="432"/>
      <c r="BS421" s="439"/>
      <c r="BT421" s="432"/>
      <c r="BU421" s="432"/>
      <c r="BV421" s="432"/>
      <c r="BW421" s="439"/>
      <c r="BX421" s="432"/>
      <c r="BY421" s="432"/>
      <c r="BZ421" s="432"/>
      <c r="CA421" s="439"/>
      <c r="CB421" s="432"/>
      <c r="CC421" s="432"/>
      <c r="CD421" s="432"/>
      <c r="CE421" s="439"/>
      <c r="CF421" s="432"/>
      <c r="CG421" s="432"/>
      <c r="CH421" s="432"/>
      <c r="CI421" s="439"/>
      <c r="CJ421" s="432"/>
      <c r="CK421" s="432"/>
      <c r="CL421" s="432"/>
      <c r="CM421" s="439"/>
      <c r="CN421" s="432"/>
      <c r="CO421" s="432"/>
      <c r="CP421" s="432"/>
      <c r="CQ421" s="439"/>
      <c r="CR421" s="432"/>
      <c r="CS421" s="432"/>
      <c r="CT421" s="435"/>
      <c r="CU421" s="272"/>
      <c r="CV421" s="272"/>
      <c r="CW421" s="272"/>
      <c r="CX421" s="272"/>
      <c r="CY421" s="272"/>
      <c r="CZ421" s="272"/>
      <c r="DA421" s="272"/>
      <c r="DB421" s="272"/>
      <c r="DC421" s="272"/>
      <c r="DD421" s="272"/>
      <c r="DE421" s="272"/>
      <c r="DF421" s="272"/>
    </row>
    <row r="422" spans="1:110" s="273" customFormat="1" x14ac:dyDescent="0.2">
      <c r="A422" s="292"/>
      <c r="B422" s="271"/>
      <c r="D422" s="268"/>
      <c r="E422" s="268"/>
      <c r="F422" s="268"/>
      <c r="G422" s="422"/>
      <c r="H422" s="268"/>
      <c r="I422" s="491"/>
      <c r="J422" s="491"/>
      <c r="K422" s="268"/>
      <c r="L422" s="268"/>
      <c r="M422" s="268"/>
      <c r="N422" s="268"/>
      <c r="O422" s="268"/>
      <c r="P422" s="268"/>
      <c r="Q422" s="287"/>
      <c r="R422" s="292"/>
      <c r="AS422" s="259"/>
      <c r="BF422" s="260"/>
      <c r="BG422" s="260"/>
      <c r="BH422" s="261"/>
      <c r="BI422" s="261"/>
      <c r="BJ422" s="259"/>
      <c r="BK422" s="482"/>
      <c r="BL422" s="262"/>
      <c r="BM422" s="272"/>
      <c r="BN422" s="432"/>
      <c r="BO422" s="439"/>
      <c r="BP422" s="432"/>
      <c r="BQ422" s="432"/>
      <c r="BR422" s="432"/>
      <c r="BS422" s="439"/>
      <c r="BT422" s="432"/>
      <c r="BU422" s="432"/>
      <c r="BV422" s="432"/>
      <c r="BW422" s="439"/>
      <c r="BX422" s="432"/>
      <c r="BY422" s="432"/>
      <c r="BZ422" s="432"/>
      <c r="CA422" s="439"/>
      <c r="CB422" s="432"/>
      <c r="CC422" s="432"/>
      <c r="CD422" s="432"/>
      <c r="CE422" s="439"/>
      <c r="CF422" s="432"/>
      <c r="CG422" s="432"/>
      <c r="CH422" s="432"/>
      <c r="CI422" s="439"/>
      <c r="CJ422" s="432"/>
      <c r="CK422" s="432"/>
      <c r="CL422" s="432"/>
      <c r="CM422" s="439"/>
      <c r="CN422" s="432"/>
      <c r="CO422" s="432"/>
      <c r="CP422" s="432"/>
      <c r="CQ422" s="439"/>
      <c r="CR422" s="432"/>
      <c r="CS422" s="432"/>
      <c r="CT422" s="435"/>
      <c r="CU422" s="272"/>
      <c r="CV422" s="272"/>
      <c r="CW422" s="272"/>
      <c r="CX422" s="272"/>
      <c r="CY422" s="272"/>
      <c r="CZ422" s="272"/>
      <c r="DA422" s="272"/>
      <c r="DB422" s="272"/>
      <c r="DC422" s="272"/>
      <c r="DD422" s="272"/>
      <c r="DE422" s="272"/>
      <c r="DF422" s="272"/>
    </row>
    <row r="423" spans="1:110" s="273" customFormat="1" x14ac:dyDescent="0.2">
      <c r="A423" s="292"/>
      <c r="B423" s="271"/>
      <c r="D423" s="268"/>
      <c r="E423" s="268"/>
      <c r="F423" s="268"/>
      <c r="G423" s="422"/>
      <c r="H423" s="268"/>
      <c r="I423" s="491"/>
      <c r="J423" s="491"/>
      <c r="K423" s="268"/>
      <c r="L423" s="268"/>
      <c r="M423" s="268"/>
      <c r="N423" s="268"/>
      <c r="O423" s="268"/>
      <c r="P423" s="268"/>
      <c r="Q423" s="287"/>
      <c r="R423" s="292"/>
      <c r="AS423" s="259"/>
      <c r="BF423" s="260"/>
      <c r="BG423" s="260"/>
      <c r="BH423" s="261"/>
      <c r="BI423" s="261"/>
      <c r="BJ423" s="259"/>
      <c r="BK423" s="482"/>
      <c r="BL423" s="262"/>
      <c r="BM423" s="272"/>
      <c r="BN423" s="432"/>
      <c r="BO423" s="439"/>
      <c r="BP423" s="432"/>
      <c r="BQ423" s="432"/>
      <c r="BR423" s="432"/>
      <c r="BS423" s="439"/>
      <c r="BT423" s="432"/>
      <c r="BU423" s="432"/>
      <c r="BV423" s="432"/>
      <c r="BW423" s="439"/>
      <c r="BX423" s="432"/>
      <c r="BY423" s="432"/>
      <c r="BZ423" s="432"/>
      <c r="CA423" s="439"/>
      <c r="CB423" s="432"/>
      <c r="CC423" s="432"/>
      <c r="CD423" s="432"/>
      <c r="CE423" s="439"/>
      <c r="CF423" s="432"/>
      <c r="CG423" s="432"/>
      <c r="CH423" s="432"/>
      <c r="CI423" s="439"/>
      <c r="CJ423" s="432"/>
      <c r="CK423" s="432"/>
      <c r="CL423" s="432"/>
      <c r="CM423" s="439"/>
      <c r="CN423" s="432"/>
      <c r="CO423" s="432"/>
      <c r="CP423" s="432"/>
      <c r="CQ423" s="439"/>
      <c r="CR423" s="432"/>
      <c r="CS423" s="432"/>
      <c r="CT423" s="435"/>
      <c r="CU423" s="272"/>
      <c r="CV423" s="272"/>
      <c r="CW423" s="272"/>
      <c r="CX423" s="272"/>
      <c r="CY423" s="272"/>
      <c r="CZ423" s="272"/>
      <c r="DA423" s="272"/>
      <c r="DB423" s="272"/>
      <c r="DC423" s="272"/>
      <c r="DD423" s="272"/>
      <c r="DE423" s="272"/>
      <c r="DF423" s="272"/>
    </row>
    <row r="424" spans="1:110" s="273" customFormat="1" x14ac:dyDescent="0.2">
      <c r="A424" s="292"/>
      <c r="B424" s="271"/>
      <c r="D424" s="268"/>
      <c r="E424" s="268"/>
      <c r="F424" s="268"/>
      <c r="G424" s="422"/>
      <c r="H424" s="268"/>
      <c r="I424" s="491"/>
      <c r="J424" s="491"/>
      <c r="K424" s="268"/>
      <c r="L424" s="268"/>
      <c r="M424" s="268"/>
      <c r="N424" s="268"/>
      <c r="O424" s="268"/>
      <c r="P424" s="268"/>
      <c r="Q424" s="287"/>
      <c r="R424" s="292"/>
      <c r="AS424" s="259"/>
      <c r="BF424" s="260"/>
      <c r="BG424" s="260"/>
      <c r="BH424" s="261"/>
      <c r="BI424" s="261"/>
      <c r="BJ424" s="259"/>
      <c r="BK424" s="482"/>
      <c r="BL424" s="262"/>
      <c r="BM424" s="272"/>
      <c r="BN424" s="432"/>
      <c r="BO424" s="439"/>
      <c r="BP424" s="432"/>
      <c r="BQ424" s="432"/>
      <c r="BR424" s="432"/>
      <c r="BS424" s="439"/>
      <c r="BT424" s="432"/>
      <c r="BU424" s="432"/>
      <c r="BV424" s="432"/>
      <c r="BW424" s="439"/>
      <c r="BX424" s="432"/>
      <c r="BY424" s="432"/>
      <c r="BZ424" s="432"/>
      <c r="CA424" s="439"/>
      <c r="CB424" s="432"/>
      <c r="CC424" s="432"/>
      <c r="CD424" s="432"/>
      <c r="CE424" s="439"/>
      <c r="CF424" s="432"/>
      <c r="CG424" s="432"/>
      <c r="CH424" s="432"/>
      <c r="CI424" s="439"/>
      <c r="CJ424" s="432"/>
      <c r="CK424" s="432"/>
      <c r="CL424" s="432"/>
      <c r="CM424" s="439"/>
      <c r="CN424" s="432"/>
      <c r="CO424" s="432"/>
      <c r="CP424" s="432"/>
      <c r="CQ424" s="439"/>
      <c r="CR424" s="432"/>
      <c r="CS424" s="432"/>
      <c r="CT424" s="435"/>
      <c r="CU424" s="272"/>
      <c r="CV424" s="272"/>
      <c r="CW424" s="272"/>
      <c r="CX424" s="272"/>
      <c r="CY424" s="272"/>
      <c r="CZ424" s="272"/>
      <c r="DA424" s="272"/>
      <c r="DB424" s="272"/>
      <c r="DC424" s="272"/>
      <c r="DD424" s="272"/>
      <c r="DE424" s="272"/>
      <c r="DF424" s="272"/>
    </row>
    <row r="425" spans="1:110" s="273" customFormat="1" x14ac:dyDescent="0.2">
      <c r="A425" s="292"/>
      <c r="B425" s="271"/>
      <c r="D425" s="268"/>
      <c r="E425" s="268"/>
      <c r="F425" s="268"/>
      <c r="G425" s="422"/>
      <c r="H425" s="268"/>
      <c r="I425" s="491"/>
      <c r="J425" s="491"/>
      <c r="K425" s="268"/>
      <c r="L425" s="268"/>
      <c r="M425" s="268"/>
      <c r="N425" s="268"/>
      <c r="O425" s="268"/>
      <c r="P425" s="268"/>
      <c r="Q425" s="287"/>
      <c r="R425" s="292"/>
      <c r="AS425" s="259"/>
      <c r="BF425" s="260"/>
      <c r="BG425" s="260"/>
      <c r="BH425" s="261"/>
      <c r="BI425" s="261"/>
      <c r="BJ425" s="259"/>
      <c r="BK425" s="482"/>
      <c r="BL425" s="262"/>
      <c r="BM425" s="272"/>
      <c r="BN425" s="432"/>
      <c r="BO425" s="439"/>
      <c r="BP425" s="432"/>
      <c r="BQ425" s="432"/>
      <c r="BR425" s="432"/>
      <c r="BS425" s="439"/>
      <c r="BT425" s="432"/>
      <c r="BU425" s="432"/>
      <c r="BV425" s="432"/>
      <c r="BW425" s="439"/>
      <c r="BX425" s="432"/>
      <c r="BY425" s="432"/>
      <c r="BZ425" s="432"/>
      <c r="CA425" s="439"/>
      <c r="CB425" s="432"/>
      <c r="CC425" s="432"/>
      <c r="CD425" s="432"/>
      <c r="CE425" s="439"/>
      <c r="CF425" s="432"/>
      <c r="CG425" s="432"/>
      <c r="CH425" s="432"/>
      <c r="CI425" s="439"/>
      <c r="CJ425" s="432"/>
      <c r="CK425" s="432"/>
      <c r="CL425" s="432"/>
      <c r="CM425" s="439"/>
      <c r="CN425" s="432"/>
      <c r="CO425" s="432"/>
      <c r="CP425" s="432"/>
      <c r="CQ425" s="439"/>
      <c r="CR425" s="432"/>
      <c r="CS425" s="432"/>
      <c r="CT425" s="435"/>
      <c r="CU425" s="272"/>
      <c r="CV425" s="272"/>
      <c r="CW425" s="272"/>
      <c r="CX425" s="272"/>
      <c r="CY425" s="272"/>
      <c r="CZ425" s="272"/>
      <c r="DA425" s="272"/>
      <c r="DB425" s="272"/>
      <c r="DC425" s="272"/>
      <c r="DD425" s="272"/>
      <c r="DE425" s="272"/>
      <c r="DF425" s="272"/>
    </row>
    <row r="426" spans="1:110" s="273" customFormat="1" x14ac:dyDescent="0.2">
      <c r="A426" s="292"/>
      <c r="B426" s="271"/>
      <c r="D426" s="268"/>
      <c r="E426" s="268"/>
      <c r="F426" s="268"/>
      <c r="G426" s="422"/>
      <c r="H426" s="268"/>
      <c r="I426" s="491"/>
      <c r="J426" s="491"/>
      <c r="K426" s="268"/>
      <c r="L426" s="268"/>
      <c r="M426" s="268"/>
      <c r="N426" s="268"/>
      <c r="O426" s="268"/>
      <c r="P426" s="268"/>
      <c r="Q426" s="287"/>
      <c r="R426" s="292"/>
      <c r="AS426" s="259"/>
      <c r="BF426" s="260"/>
      <c r="BG426" s="260"/>
      <c r="BH426" s="261"/>
      <c r="BI426" s="261"/>
      <c r="BJ426" s="259"/>
      <c r="BK426" s="482"/>
      <c r="BL426" s="262"/>
      <c r="BM426" s="272"/>
      <c r="BN426" s="432"/>
      <c r="BO426" s="439"/>
      <c r="BP426" s="432"/>
      <c r="BQ426" s="432"/>
      <c r="BR426" s="432"/>
      <c r="BS426" s="439"/>
      <c r="BT426" s="432"/>
      <c r="BU426" s="432"/>
      <c r="BV426" s="432"/>
      <c r="BW426" s="439"/>
      <c r="BX426" s="432"/>
      <c r="BY426" s="432"/>
      <c r="BZ426" s="432"/>
      <c r="CA426" s="439"/>
      <c r="CB426" s="432"/>
      <c r="CC426" s="432"/>
      <c r="CD426" s="432"/>
      <c r="CE426" s="439"/>
      <c r="CF426" s="432"/>
      <c r="CG426" s="432"/>
      <c r="CH426" s="432"/>
      <c r="CI426" s="439"/>
      <c r="CJ426" s="432"/>
      <c r="CK426" s="432"/>
      <c r="CL426" s="432"/>
      <c r="CM426" s="439"/>
      <c r="CN426" s="432"/>
      <c r="CO426" s="432"/>
      <c r="CP426" s="432"/>
      <c r="CQ426" s="439"/>
      <c r="CR426" s="432"/>
      <c r="CS426" s="432"/>
      <c r="CT426" s="435"/>
      <c r="CU426" s="272"/>
      <c r="CV426" s="272"/>
      <c r="CW426" s="272"/>
      <c r="CX426" s="272"/>
      <c r="CY426" s="272"/>
      <c r="CZ426" s="272"/>
      <c r="DA426" s="272"/>
      <c r="DB426" s="272"/>
      <c r="DC426" s="272"/>
      <c r="DD426" s="272"/>
      <c r="DE426" s="272"/>
      <c r="DF426" s="272"/>
    </row>
    <row r="427" spans="1:110" s="273" customFormat="1" x14ac:dyDescent="0.2">
      <c r="A427" s="292"/>
      <c r="B427" s="271"/>
      <c r="D427" s="268"/>
      <c r="E427" s="268"/>
      <c r="F427" s="268"/>
      <c r="G427" s="422"/>
      <c r="H427" s="268"/>
      <c r="I427" s="491"/>
      <c r="J427" s="491"/>
      <c r="K427" s="268"/>
      <c r="L427" s="268"/>
      <c r="M427" s="268"/>
      <c r="N427" s="268"/>
      <c r="O427" s="268"/>
      <c r="P427" s="268"/>
      <c r="Q427" s="287"/>
      <c r="R427" s="292"/>
      <c r="AS427" s="259"/>
      <c r="BF427" s="260"/>
      <c r="BG427" s="260"/>
      <c r="BH427" s="261"/>
      <c r="BI427" s="261"/>
      <c r="BJ427" s="259"/>
      <c r="BK427" s="482"/>
      <c r="BL427" s="262"/>
      <c r="BM427" s="272"/>
      <c r="BN427" s="432"/>
      <c r="BO427" s="439"/>
      <c r="BP427" s="432"/>
      <c r="BQ427" s="432"/>
      <c r="BR427" s="432"/>
      <c r="BS427" s="439"/>
      <c r="BT427" s="432"/>
      <c r="BU427" s="432"/>
      <c r="BV427" s="432"/>
      <c r="BW427" s="439"/>
      <c r="BX427" s="432"/>
      <c r="BY427" s="432"/>
      <c r="BZ427" s="432"/>
      <c r="CA427" s="439"/>
      <c r="CB427" s="432"/>
      <c r="CC427" s="432"/>
      <c r="CD427" s="432"/>
      <c r="CE427" s="439"/>
      <c r="CF427" s="432"/>
      <c r="CG427" s="432"/>
      <c r="CH427" s="432"/>
      <c r="CI427" s="439"/>
      <c r="CJ427" s="432"/>
      <c r="CK427" s="432"/>
      <c r="CL427" s="432"/>
      <c r="CM427" s="439"/>
      <c r="CN427" s="432"/>
      <c r="CO427" s="432"/>
      <c r="CP427" s="432"/>
      <c r="CQ427" s="439"/>
      <c r="CR427" s="432"/>
      <c r="CS427" s="432"/>
      <c r="CT427" s="435"/>
      <c r="CU427" s="272"/>
      <c r="CV427" s="272"/>
      <c r="CW427" s="272"/>
      <c r="CX427" s="272"/>
      <c r="CY427" s="272"/>
      <c r="CZ427" s="272"/>
      <c r="DA427" s="272"/>
      <c r="DB427" s="272"/>
      <c r="DC427" s="272"/>
      <c r="DD427" s="272"/>
      <c r="DE427" s="272"/>
      <c r="DF427" s="272"/>
    </row>
    <row r="428" spans="1:110" s="273" customFormat="1" x14ac:dyDescent="0.2">
      <c r="A428" s="292"/>
      <c r="B428" s="271"/>
      <c r="D428" s="268"/>
      <c r="E428" s="268"/>
      <c r="F428" s="268"/>
      <c r="G428" s="422"/>
      <c r="H428" s="268"/>
      <c r="I428" s="491"/>
      <c r="J428" s="491"/>
      <c r="K428" s="268"/>
      <c r="L428" s="268"/>
      <c r="M428" s="268"/>
      <c r="N428" s="268"/>
      <c r="O428" s="268"/>
      <c r="P428" s="268"/>
      <c r="Q428" s="287"/>
      <c r="R428" s="292"/>
      <c r="AS428" s="259"/>
      <c r="BF428" s="260"/>
      <c r="BG428" s="260"/>
      <c r="BH428" s="261"/>
      <c r="BI428" s="261"/>
      <c r="BJ428" s="259"/>
      <c r="BK428" s="482"/>
      <c r="BL428" s="262"/>
      <c r="BM428" s="272"/>
      <c r="BN428" s="432"/>
      <c r="BO428" s="439"/>
      <c r="BP428" s="432"/>
      <c r="BQ428" s="432"/>
      <c r="BR428" s="432"/>
      <c r="BS428" s="439"/>
      <c r="BT428" s="432"/>
      <c r="BU428" s="432"/>
      <c r="BV428" s="432"/>
      <c r="BW428" s="439"/>
      <c r="BX428" s="432"/>
      <c r="BY428" s="432"/>
      <c r="BZ428" s="432"/>
      <c r="CA428" s="439"/>
      <c r="CB428" s="432"/>
      <c r="CC428" s="432"/>
      <c r="CD428" s="432"/>
      <c r="CE428" s="439"/>
      <c r="CF428" s="432"/>
      <c r="CG428" s="432"/>
      <c r="CH428" s="432"/>
      <c r="CI428" s="439"/>
      <c r="CJ428" s="432"/>
      <c r="CK428" s="432"/>
      <c r="CL428" s="432"/>
      <c r="CM428" s="439"/>
      <c r="CN428" s="432"/>
      <c r="CO428" s="432"/>
      <c r="CP428" s="432"/>
      <c r="CQ428" s="439"/>
      <c r="CR428" s="432"/>
      <c r="CS428" s="432"/>
      <c r="CT428" s="435"/>
      <c r="CU428" s="272"/>
      <c r="CV428" s="272"/>
      <c r="CW428" s="272"/>
      <c r="CX428" s="272"/>
      <c r="CY428" s="272"/>
      <c r="CZ428" s="272"/>
      <c r="DA428" s="272"/>
      <c r="DB428" s="272"/>
      <c r="DC428" s="272"/>
      <c r="DD428" s="272"/>
      <c r="DE428" s="272"/>
      <c r="DF428" s="272"/>
    </row>
    <row r="429" spans="1:110" s="273" customFormat="1" x14ac:dyDescent="0.2">
      <c r="A429" s="292"/>
      <c r="B429" s="271"/>
      <c r="D429" s="268"/>
      <c r="E429" s="268"/>
      <c r="F429" s="268"/>
      <c r="G429" s="422"/>
      <c r="H429" s="268"/>
      <c r="I429" s="491"/>
      <c r="J429" s="491"/>
      <c r="K429" s="268"/>
      <c r="L429" s="268"/>
      <c r="M429" s="268"/>
      <c r="N429" s="268"/>
      <c r="O429" s="268"/>
      <c r="P429" s="268"/>
      <c r="Q429" s="287"/>
      <c r="R429" s="292"/>
      <c r="AS429" s="259"/>
      <c r="BF429" s="260"/>
      <c r="BG429" s="260"/>
      <c r="BH429" s="261"/>
      <c r="BI429" s="261"/>
      <c r="BJ429" s="259"/>
      <c r="BK429" s="482"/>
      <c r="BL429" s="262"/>
      <c r="BM429" s="272"/>
      <c r="BN429" s="432"/>
      <c r="BO429" s="439"/>
      <c r="BP429" s="432"/>
      <c r="BQ429" s="432"/>
      <c r="BR429" s="432"/>
      <c r="BS429" s="439"/>
      <c r="BT429" s="432"/>
      <c r="BU429" s="432"/>
      <c r="BV429" s="432"/>
      <c r="BW429" s="439"/>
      <c r="BX429" s="432"/>
      <c r="BY429" s="432"/>
      <c r="BZ429" s="432"/>
      <c r="CA429" s="439"/>
      <c r="CB429" s="432"/>
      <c r="CC429" s="432"/>
      <c r="CD429" s="432"/>
      <c r="CE429" s="439"/>
      <c r="CF429" s="432"/>
      <c r="CG429" s="432"/>
      <c r="CH429" s="432"/>
      <c r="CI429" s="439"/>
      <c r="CJ429" s="432"/>
      <c r="CK429" s="432"/>
      <c r="CL429" s="432"/>
      <c r="CM429" s="439"/>
      <c r="CN429" s="432"/>
      <c r="CO429" s="432"/>
      <c r="CP429" s="432"/>
      <c r="CQ429" s="439"/>
      <c r="CR429" s="432"/>
      <c r="CS429" s="432"/>
      <c r="CT429" s="435"/>
      <c r="CU429" s="272"/>
      <c r="CV429" s="272"/>
      <c r="CW429" s="272"/>
      <c r="CX429" s="272"/>
      <c r="CY429" s="272"/>
      <c r="CZ429" s="272"/>
      <c r="DA429" s="272"/>
      <c r="DB429" s="272"/>
      <c r="DC429" s="272"/>
      <c r="DD429" s="272"/>
      <c r="DE429" s="272"/>
      <c r="DF429" s="272"/>
    </row>
    <row r="430" spans="1:110" s="273" customFormat="1" x14ac:dyDescent="0.2">
      <c r="A430" s="292"/>
      <c r="B430" s="271"/>
      <c r="D430" s="268"/>
      <c r="E430" s="268"/>
      <c r="F430" s="268"/>
      <c r="G430" s="422"/>
      <c r="H430" s="268"/>
      <c r="I430" s="491"/>
      <c r="J430" s="491"/>
      <c r="K430" s="268"/>
      <c r="L430" s="268"/>
      <c r="M430" s="268"/>
      <c r="N430" s="268"/>
      <c r="O430" s="268"/>
      <c r="P430" s="268"/>
      <c r="Q430" s="287"/>
      <c r="R430" s="292"/>
      <c r="AS430" s="259"/>
      <c r="BF430" s="260"/>
      <c r="BG430" s="260"/>
      <c r="BH430" s="261"/>
      <c r="BI430" s="261"/>
      <c r="BJ430" s="259"/>
      <c r="BK430" s="482"/>
      <c r="BL430" s="262"/>
      <c r="BM430" s="272"/>
      <c r="BN430" s="432"/>
      <c r="BO430" s="439"/>
      <c r="BP430" s="432"/>
      <c r="BQ430" s="432"/>
      <c r="BR430" s="432"/>
      <c r="BS430" s="439"/>
      <c r="BT430" s="432"/>
      <c r="BU430" s="432"/>
      <c r="BV430" s="432"/>
      <c r="BW430" s="439"/>
      <c r="BX430" s="432"/>
      <c r="BY430" s="432"/>
      <c r="BZ430" s="432"/>
      <c r="CA430" s="439"/>
      <c r="CB430" s="432"/>
      <c r="CC430" s="432"/>
      <c r="CD430" s="432"/>
      <c r="CE430" s="439"/>
      <c r="CF430" s="432"/>
      <c r="CG430" s="432"/>
      <c r="CH430" s="432"/>
      <c r="CI430" s="439"/>
      <c r="CJ430" s="432"/>
      <c r="CK430" s="432"/>
      <c r="CL430" s="432"/>
      <c r="CM430" s="439"/>
      <c r="CN430" s="432"/>
      <c r="CO430" s="432"/>
      <c r="CP430" s="432"/>
      <c r="CQ430" s="439"/>
      <c r="CR430" s="432"/>
      <c r="CS430" s="432"/>
      <c r="CT430" s="435"/>
      <c r="CU430" s="272"/>
      <c r="CV430" s="272"/>
      <c r="CW430" s="272"/>
      <c r="CX430" s="272"/>
      <c r="CY430" s="272"/>
      <c r="CZ430" s="272"/>
      <c r="DA430" s="272"/>
      <c r="DB430" s="272"/>
      <c r="DC430" s="272"/>
      <c r="DD430" s="272"/>
      <c r="DE430" s="272"/>
      <c r="DF430" s="272"/>
    </row>
    <row r="431" spans="1:110" s="273" customFormat="1" x14ac:dyDescent="0.2">
      <c r="A431" s="292"/>
      <c r="B431" s="271"/>
      <c r="D431" s="268"/>
      <c r="E431" s="268"/>
      <c r="F431" s="268"/>
      <c r="G431" s="422"/>
      <c r="H431" s="268"/>
      <c r="I431" s="491"/>
      <c r="J431" s="491"/>
      <c r="K431" s="268"/>
      <c r="L431" s="268"/>
      <c r="M431" s="268"/>
      <c r="N431" s="268"/>
      <c r="O431" s="268"/>
      <c r="P431" s="268"/>
      <c r="Q431" s="287"/>
      <c r="R431" s="292"/>
      <c r="AS431" s="259"/>
      <c r="BF431" s="260"/>
      <c r="BG431" s="260"/>
      <c r="BH431" s="261"/>
      <c r="BI431" s="261"/>
      <c r="BJ431" s="259"/>
      <c r="BK431" s="482"/>
      <c r="BL431" s="262"/>
      <c r="BM431" s="272"/>
      <c r="BN431" s="432"/>
      <c r="BO431" s="439"/>
      <c r="BP431" s="432"/>
      <c r="BQ431" s="432"/>
      <c r="BR431" s="432"/>
      <c r="BS431" s="439"/>
      <c r="BT431" s="432"/>
      <c r="BU431" s="432"/>
      <c r="BV431" s="432"/>
      <c r="BW431" s="439"/>
      <c r="BX431" s="432"/>
      <c r="BY431" s="432"/>
      <c r="BZ431" s="432"/>
      <c r="CA431" s="439"/>
      <c r="CB431" s="432"/>
      <c r="CC431" s="432"/>
      <c r="CD431" s="432"/>
      <c r="CE431" s="439"/>
      <c r="CF431" s="432"/>
      <c r="CG431" s="432"/>
      <c r="CH431" s="432"/>
      <c r="CI431" s="439"/>
      <c r="CJ431" s="432"/>
      <c r="CK431" s="432"/>
      <c r="CL431" s="432"/>
      <c r="CM431" s="439"/>
      <c r="CN431" s="432"/>
      <c r="CO431" s="432"/>
      <c r="CP431" s="432"/>
      <c r="CQ431" s="439"/>
      <c r="CR431" s="432"/>
      <c r="CS431" s="432"/>
      <c r="CT431" s="435"/>
      <c r="CU431" s="272"/>
      <c r="CV431" s="272"/>
      <c r="CW431" s="272"/>
      <c r="CX431" s="272"/>
      <c r="CY431" s="272"/>
      <c r="CZ431" s="272"/>
      <c r="DA431" s="272"/>
      <c r="DB431" s="272"/>
      <c r="DC431" s="272"/>
      <c r="DD431" s="272"/>
      <c r="DE431" s="272"/>
      <c r="DF431" s="272"/>
    </row>
    <row r="432" spans="1:110" s="273" customFormat="1" x14ac:dyDescent="0.2">
      <c r="A432" s="292"/>
      <c r="B432" s="271"/>
      <c r="D432" s="268"/>
      <c r="E432" s="268"/>
      <c r="F432" s="268"/>
      <c r="G432" s="422"/>
      <c r="H432" s="268"/>
      <c r="I432" s="491"/>
      <c r="J432" s="491"/>
      <c r="K432" s="268"/>
      <c r="L432" s="268"/>
      <c r="M432" s="268"/>
      <c r="N432" s="268"/>
      <c r="O432" s="268"/>
      <c r="P432" s="268"/>
      <c r="Q432" s="287"/>
      <c r="R432" s="292"/>
      <c r="AS432" s="259"/>
      <c r="BF432" s="260"/>
      <c r="BG432" s="260"/>
      <c r="BH432" s="261"/>
      <c r="BI432" s="261"/>
      <c r="BJ432" s="259"/>
      <c r="BK432" s="482"/>
      <c r="BL432" s="262"/>
      <c r="BM432" s="272"/>
      <c r="BN432" s="432"/>
      <c r="BO432" s="439"/>
      <c r="BP432" s="432"/>
      <c r="BQ432" s="432"/>
      <c r="BR432" s="432"/>
      <c r="BS432" s="439"/>
      <c r="BT432" s="432"/>
      <c r="BU432" s="432"/>
      <c r="BV432" s="432"/>
      <c r="BW432" s="439"/>
      <c r="BX432" s="432"/>
      <c r="BY432" s="432"/>
      <c r="BZ432" s="432"/>
      <c r="CA432" s="439"/>
      <c r="CB432" s="432"/>
      <c r="CC432" s="432"/>
      <c r="CD432" s="432"/>
      <c r="CE432" s="439"/>
      <c r="CF432" s="432"/>
      <c r="CG432" s="432"/>
      <c r="CH432" s="432"/>
      <c r="CI432" s="439"/>
      <c r="CJ432" s="432"/>
      <c r="CK432" s="432"/>
      <c r="CL432" s="432"/>
      <c r="CM432" s="439"/>
      <c r="CN432" s="432"/>
      <c r="CO432" s="432"/>
      <c r="CP432" s="432"/>
      <c r="CQ432" s="439"/>
      <c r="CR432" s="432"/>
      <c r="CS432" s="432"/>
      <c r="CT432" s="435"/>
      <c r="CU432" s="272"/>
      <c r="CV432" s="272"/>
      <c r="CW432" s="272"/>
      <c r="CX432" s="272"/>
      <c r="CY432" s="272"/>
      <c r="CZ432" s="272"/>
      <c r="DA432" s="272"/>
      <c r="DB432" s="272"/>
      <c r="DC432" s="272"/>
      <c r="DD432" s="272"/>
      <c r="DE432" s="272"/>
      <c r="DF432" s="272"/>
    </row>
    <row r="433" spans="1:110" s="273" customFormat="1" x14ac:dyDescent="0.2">
      <c r="A433" s="292"/>
      <c r="B433" s="271"/>
      <c r="D433" s="268"/>
      <c r="E433" s="268"/>
      <c r="F433" s="268"/>
      <c r="G433" s="422"/>
      <c r="H433" s="268"/>
      <c r="I433" s="491"/>
      <c r="J433" s="491"/>
      <c r="K433" s="268"/>
      <c r="L433" s="268"/>
      <c r="M433" s="268"/>
      <c r="N433" s="268"/>
      <c r="O433" s="268"/>
      <c r="P433" s="268"/>
      <c r="Q433" s="287"/>
      <c r="R433" s="292"/>
      <c r="AS433" s="259"/>
      <c r="BF433" s="260"/>
      <c r="BG433" s="260"/>
      <c r="BH433" s="261"/>
      <c r="BI433" s="261"/>
      <c r="BJ433" s="259"/>
      <c r="BK433" s="482"/>
      <c r="BL433" s="262"/>
      <c r="BM433" s="272"/>
      <c r="BN433" s="432"/>
      <c r="BO433" s="439"/>
      <c r="BP433" s="432"/>
      <c r="BQ433" s="432"/>
      <c r="BR433" s="432"/>
      <c r="BS433" s="439"/>
      <c r="BT433" s="432"/>
      <c r="BU433" s="432"/>
      <c r="BV433" s="432"/>
      <c r="BW433" s="439"/>
      <c r="BX433" s="432"/>
      <c r="BY433" s="432"/>
      <c r="BZ433" s="432"/>
      <c r="CA433" s="439"/>
      <c r="CB433" s="432"/>
      <c r="CC433" s="432"/>
      <c r="CD433" s="432"/>
      <c r="CE433" s="439"/>
      <c r="CF433" s="432"/>
      <c r="CG433" s="432"/>
      <c r="CH433" s="432"/>
      <c r="CI433" s="439"/>
      <c r="CJ433" s="432"/>
      <c r="CK433" s="432"/>
      <c r="CL433" s="432"/>
      <c r="CM433" s="439"/>
      <c r="CN433" s="432"/>
      <c r="CO433" s="432"/>
      <c r="CP433" s="432"/>
      <c r="CQ433" s="439"/>
      <c r="CR433" s="432"/>
      <c r="CS433" s="432"/>
      <c r="CT433" s="435"/>
      <c r="CU433" s="272"/>
      <c r="CV433" s="272"/>
      <c r="CW433" s="272"/>
      <c r="CX433" s="272"/>
      <c r="CY433" s="272"/>
      <c r="CZ433" s="272"/>
      <c r="DA433" s="272"/>
      <c r="DB433" s="272"/>
      <c r="DC433" s="272"/>
      <c r="DD433" s="272"/>
      <c r="DE433" s="272"/>
      <c r="DF433" s="272"/>
    </row>
  </sheetData>
  <mergeCells count="247">
    <mergeCell ref="S3:AE3"/>
    <mergeCell ref="AF3:AS3"/>
    <mergeCell ref="AT3:BF4"/>
    <mergeCell ref="BG3:BG5"/>
    <mergeCell ref="BH3:BH5"/>
    <mergeCell ref="BI3:BI5"/>
    <mergeCell ref="D4:D5"/>
    <mergeCell ref="E4:Q4"/>
    <mergeCell ref="S4:S5"/>
    <mergeCell ref="T4:AE4"/>
    <mergeCell ref="AF4:AF5"/>
    <mergeCell ref="AG4:AS4"/>
    <mergeCell ref="A1:B1"/>
    <mergeCell ref="A2:B2"/>
    <mergeCell ref="A3:A5"/>
    <mergeCell ref="B3:B5"/>
    <mergeCell ref="C3:C5"/>
    <mergeCell ref="D3:Q3"/>
    <mergeCell ref="R3:R5"/>
    <mergeCell ref="BI56:BI58"/>
    <mergeCell ref="D57:D58"/>
    <mergeCell ref="BH56:BH58"/>
    <mergeCell ref="R56:R58"/>
    <mergeCell ref="E57:Q57"/>
    <mergeCell ref="S57:S58"/>
    <mergeCell ref="T57:AE57"/>
    <mergeCell ref="AF57:AF58"/>
    <mergeCell ref="AG57:AS57"/>
    <mergeCell ref="S56:AE56"/>
    <mergeCell ref="AF56:AS56"/>
    <mergeCell ref="BG56:BG58"/>
    <mergeCell ref="AT56:BF57"/>
    <mergeCell ref="A32:B32"/>
    <mergeCell ref="A33:B33"/>
    <mergeCell ref="BH17:BH19"/>
    <mergeCell ref="BI17:BI19"/>
    <mergeCell ref="BH74:BH76"/>
    <mergeCell ref="BI74:BI76"/>
    <mergeCell ref="D75:D76"/>
    <mergeCell ref="E75:Q75"/>
    <mergeCell ref="S75:S76"/>
    <mergeCell ref="T75:AE75"/>
    <mergeCell ref="AF75:AF76"/>
    <mergeCell ref="AG75:AS75"/>
    <mergeCell ref="R74:R76"/>
    <mergeCell ref="S74:AE74"/>
    <mergeCell ref="AF74:AS74"/>
    <mergeCell ref="BG74:BG76"/>
    <mergeCell ref="AT74:BF75"/>
    <mergeCell ref="D74:Q74"/>
    <mergeCell ref="D35:D36"/>
    <mergeCell ref="E35:Q35"/>
    <mergeCell ref="A63:B63"/>
    <mergeCell ref="A64:B64"/>
    <mergeCell ref="A65:A67"/>
    <mergeCell ref="B65:B67"/>
    <mergeCell ref="D56:Q56"/>
    <mergeCell ref="A34:A36"/>
    <mergeCell ref="B34:B36"/>
    <mergeCell ref="C34:C36"/>
    <mergeCell ref="D34:Q34"/>
    <mergeCell ref="D18:D19"/>
    <mergeCell ref="E18:Q18"/>
    <mergeCell ref="S17:AE17"/>
    <mergeCell ref="AF17:AS17"/>
    <mergeCell ref="AT17:BF18"/>
    <mergeCell ref="BG17:BG19"/>
    <mergeCell ref="S18:S19"/>
    <mergeCell ref="T18:AE18"/>
    <mergeCell ref="AF18:AF19"/>
    <mergeCell ref="AG18:AS18"/>
    <mergeCell ref="D17:Q17"/>
    <mergeCell ref="R17:R19"/>
    <mergeCell ref="R34:R36"/>
    <mergeCell ref="S34:AE34"/>
    <mergeCell ref="AF34:AS34"/>
    <mergeCell ref="AT34:BF35"/>
    <mergeCell ref="BG34:BG36"/>
    <mergeCell ref="BH34:BH36"/>
    <mergeCell ref="BI34:BI36"/>
    <mergeCell ref="S35:S36"/>
    <mergeCell ref="T35:AE35"/>
    <mergeCell ref="AF35:AF36"/>
    <mergeCell ref="AG35:AS35"/>
    <mergeCell ref="A15:B15"/>
    <mergeCell ref="A16:B16"/>
    <mergeCell ref="A17:A19"/>
    <mergeCell ref="B17:B19"/>
    <mergeCell ref="C17:C19"/>
    <mergeCell ref="A81:B81"/>
    <mergeCell ref="A82:B82"/>
    <mergeCell ref="A83:A85"/>
    <mergeCell ref="B83:B85"/>
    <mergeCell ref="C83:C85"/>
    <mergeCell ref="A74:A76"/>
    <mergeCell ref="B74:B76"/>
    <mergeCell ref="C74:C76"/>
    <mergeCell ref="A72:B72"/>
    <mergeCell ref="A73:B73"/>
    <mergeCell ref="A54:B54"/>
    <mergeCell ref="A55:B55"/>
    <mergeCell ref="A56:A58"/>
    <mergeCell ref="B56:B58"/>
    <mergeCell ref="C56:C58"/>
    <mergeCell ref="C65:C67"/>
    <mergeCell ref="D83:Q83"/>
    <mergeCell ref="R83:R85"/>
    <mergeCell ref="S83:AE83"/>
    <mergeCell ref="AF83:AS83"/>
    <mergeCell ref="AT83:BF84"/>
    <mergeCell ref="BG83:BG85"/>
    <mergeCell ref="BH83:BH85"/>
    <mergeCell ref="BI83:BI85"/>
    <mergeCell ref="D84:D85"/>
    <mergeCell ref="E84:Q84"/>
    <mergeCell ref="S84:S85"/>
    <mergeCell ref="T84:AE84"/>
    <mergeCell ref="AF84:AF85"/>
    <mergeCell ref="AG84:AS84"/>
    <mergeCell ref="A92:B92"/>
    <mergeCell ref="A93:B93"/>
    <mergeCell ref="A94:A96"/>
    <mergeCell ref="B94:B96"/>
    <mergeCell ref="C94:C96"/>
    <mergeCell ref="D94:Q94"/>
    <mergeCell ref="R94:R96"/>
    <mergeCell ref="S94:AE94"/>
    <mergeCell ref="AF94:AS94"/>
    <mergeCell ref="AT94:BF95"/>
    <mergeCell ref="BG94:BG96"/>
    <mergeCell ref="BH94:BH96"/>
    <mergeCell ref="BI94:BI96"/>
    <mergeCell ref="D95:D96"/>
    <mergeCell ref="E95:Q95"/>
    <mergeCell ref="S95:S96"/>
    <mergeCell ref="T95:AE95"/>
    <mergeCell ref="AF95:AF96"/>
    <mergeCell ref="AG95:AS95"/>
    <mergeCell ref="A103:B103"/>
    <mergeCell ref="A104:B104"/>
    <mergeCell ref="A105:A107"/>
    <mergeCell ref="B105:B107"/>
    <mergeCell ref="C105:C107"/>
    <mergeCell ref="D105:Q105"/>
    <mergeCell ref="R105:R107"/>
    <mergeCell ref="S105:AE105"/>
    <mergeCell ref="AF105:AS105"/>
    <mergeCell ref="AT105:BF106"/>
    <mergeCell ref="BG105:BG107"/>
    <mergeCell ref="BH105:BH107"/>
    <mergeCell ref="BI105:BI107"/>
    <mergeCell ref="D106:D107"/>
    <mergeCell ref="E106:Q106"/>
    <mergeCell ref="S106:S107"/>
    <mergeCell ref="T106:AE106"/>
    <mergeCell ref="AF106:AF107"/>
    <mergeCell ref="AG106:AS106"/>
    <mergeCell ref="A114:B114"/>
    <mergeCell ref="A115:B115"/>
    <mergeCell ref="A116:A118"/>
    <mergeCell ref="B116:B118"/>
    <mergeCell ref="C116:C118"/>
    <mergeCell ref="D116:Q116"/>
    <mergeCell ref="R116:R118"/>
    <mergeCell ref="S116:AE116"/>
    <mergeCell ref="AF116:AS116"/>
    <mergeCell ref="AT116:BF117"/>
    <mergeCell ref="BG116:BG118"/>
    <mergeCell ref="BH116:BH118"/>
    <mergeCell ref="BI116:BI118"/>
    <mergeCell ref="D117:D118"/>
    <mergeCell ref="E117:Q117"/>
    <mergeCell ref="S117:S118"/>
    <mergeCell ref="T117:AE117"/>
    <mergeCell ref="AF117:AF118"/>
    <mergeCell ref="AG117:AS117"/>
    <mergeCell ref="A123:B123"/>
    <mergeCell ref="A124:B124"/>
    <mergeCell ref="A125:A127"/>
    <mergeCell ref="B125:B127"/>
    <mergeCell ref="C125:C127"/>
    <mergeCell ref="D125:Q125"/>
    <mergeCell ref="R125:R127"/>
    <mergeCell ref="S125:AE125"/>
    <mergeCell ref="AF125:AS125"/>
    <mergeCell ref="AT125:BF126"/>
    <mergeCell ref="BG125:BG127"/>
    <mergeCell ref="BH125:BH127"/>
    <mergeCell ref="BI125:BI127"/>
    <mergeCell ref="D126:D127"/>
    <mergeCell ref="E126:Q126"/>
    <mergeCell ref="S126:S127"/>
    <mergeCell ref="T126:AE126"/>
    <mergeCell ref="AF126:AF127"/>
    <mergeCell ref="AG126:AS126"/>
    <mergeCell ref="A138:B138"/>
    <mergeCell ref="A139:B139"/>
    <mergeCell ref="A140:A142"/>
    <mergeCell ref="B140:B142"/>
    <mergeCell ref="C140:C142"/>
    <mergeCell ref="D140:Q140"/>
    <mergeCell ref="R140:R142"/>
    <mergeCell ref="S140:AE140"/>
    <mergeCell ref="AF140:AS140"/>
    <mergeCell ref="AT140:BF141"/>
    <mergeCell ref="BG140:BG142"/>
    <mergeCell ref="BH140:BH142"/>
    <mergeCell ref="BI140:BI142"/>
    <mergeCell ref="D141:D142"/>
    <mergeCell ref="E141:Q141"/>
    <mergeCell ref="S141:S142"/>
    <mergeCell ref="T141:AE141"/>
    <mergeCell ref="AF141:AF142"/>
    <mergeCell ref="AG141:AS141"/>
    <mergeCell ref="A157:B157"/>
    <mergeCell ref="A158:B158"/>
    <mergeCell ref="A159:A161"/>
    <mergeCell ref="B159:B161"/>
    <mergeCell ref="C159:C161"/>
    <mergeCell ref="D159:Q159"/>
    <mergeCell ref="R159:R161"/>
    <mergeCell ref="S159:AE159"/>
    <mergeCell ref="AF159:AS159"/>
    <mergeCell ref="AT159:BF160"/>
    <mergeCell ref="BG159:BG161"/>
    <mergeCell ref="BH159:BH161"/>
    <mergeCell ref="BI159:BI161"/>
    <mergeCell ref="D160:D161"/>
    <mergeCell ref="E160:Q160"/>
    <mergeCell ref="S160:S161"/>
    <mergeCell ref="T160:AE160"/>
    <mergeCell ref="AF160:AF161"/>
    <mergeCell ref="AG160:AS160"/>
    <mergeCell ref="R65:R67"/>
    <mergeCell ref="S65:AE65"/>
    <mergeCell ref="AF65:AS65"/>
    <mergeCell ref="AT65:BF66"/>
    <mergeCell ref="BG65:BG67"/>
    <mergeCell ref="BH65:BH67"/>
    <mergeCell ref="BI65:BI67"/>
    <mergeCell ref="D66:D67"/>
    <mergeCell ref="E66:Q66"/>
    <mergeCell ref="S66:S67"/>
    <mergeCell ref="T66:AE66"/>
    <mergeCell ref="AF66:AF67"/>
    <mergeCell ref="AG66:AS66"/>
    <mergeCell ref="D65:Q65"/>
  </mergeCells>
  <pageMargins left="0.70866141732283472" right="0.70866141732283472" top="0.74803149606299213" bottom="1.5354330708661419" header="0.31496062992125984" footer="0.31496062992125984"/>
  <pageSetup paperSize="5" orientation="landscape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0000"/>
  </sheetPr>
  <dimension ref="A1:AM53"/>
  <sheetViews>
    <sheetView topLeftCell="A34" zoomScaleNormal="100" workbookViewId="0">
      <selection activeCell="AC43" sqref="AC43"/>
    </sheetView>
  </sheetViews>
  <sheetFormatPr defaultRowHeight="15.75" x14ac:dyDescent="0.2"/>
  <cols>
    <col min="1" max="1" width="6.33203125" style="4" customWidth="1"/>
    <col min="2" max="2" width="48.33203125" customWidth="1"/>
    <col min="3" max="9" width="21.83203125" customWidth="1"/>
    <col min="10" max="10" width="21.83203125" style="129" customWidth="1"/>
    <col min="11" max="17" width="21.83203125" customWidth="1"/>
    <col min="18" max="18" width="25.6640625" customWidth="1"/>
    <col min="19" max="25" width="21.83203125" customWidth="1"/>
    <col min="26" max="26" width="25.6640625" style="398" customWidth="1"/>
    <col min="27" max="28" width="23.83203125" customWidth="1"/>
    <col min="29" max="29" width="23.83203125" style="129" customWidth="1"/>
    <col min="30" max="30" width="11.6640625" style="495" customWidth="1"/>
    <col min="31" max="38" width="17.5" style="452" customWidth="1"/>
    <col min="41" max="41" width="12" bestFit="1" customWidth="1"/>
  </cols>
  <sheetData>
    <row r="1" spans="1:38" ht="20.25" x14ac:dyDescent="0.2">
      <c r="A1" s="883" t="s">
        <v>285</v>
      </c>
      <c r="B1" s="883"/>
      <c r="C1" s="883"/>
      <c r="D1" s="883"/>
      <c r="E1" s="883"/>
      <c r="F1" s="883"/>
      <c r="G1" s="883"/>
      <c r="H1" s="883"/>
      <c r="I1" s="883"/>
      <c r="J1" s="883"/>
      <c r="K1" s="883"/>
      <c r="L1" s="883"/>
      <c r="M1" s="883"/>
      <c r="N1" s="883"/>
      <c r="O1" s="883"/>
      <c r="P1" s="883"/>
      <c r="Q1" s="883"/>
      <c r="R1" s="883"/>
      <c r="S1" s="883"/>
      <c r="T1" s="883"/>
      <c r="U1" s="883"/>
      <c r="V1" s="883"/>
      <c r="W1" s="883"/>
      <c r="X1" s="883"/>
      <c r="Y1" s="883"/>
      <c r="Z1" s="883"/>
      <c r="AA1" s="883"/>
      <c r="AB1" s="883"/>
      <c r="AC1" s="883"/>
    </row>
    <row r="2" spans="1:38" x14ac:dyDescent="0.2">
      <c r="R2" s="166">
        <f>SUM(R24:R26)</f>
        <v>66565200</v>
      </c>
      <c r="S2" s="166"/>
      <c r="T2" s="166"/>
      <c r="U2" s="166"/>
      <c r="AE2" s="456"/>
    </row>
    <row r="3" spans="1:38" x14ac:dyDescent="0.2">
      <c r="B3" t="s">
        <v>85</v>
      </c>
      <c r="T3" s="166"/>
      <c r="U3" s="166"/>
    </row>
    <row r="4" spans="1:38" s="20" customFormat="1" ht="30" customHeight="1" x14ac:dyDescent="0.2">
      <c r="A4" s="878" t="s">
        <v>11</v>
      </c>
      <c r="B4" s="878" t="s">
        <v>12</v>
      </c>
      <c r="C4" s="884" t="s">
        <v>124</v>
      </c>
      <c r="D4" s="885"/>
      <c r="E4" s="886"/>
      <c r="F4" s="886"/>
      <c r="G4" s="886"/>
      <c r="H4" s="886"/>
      <c r="I4" s="886"/>
      <c r="J4" s="887"/>
      <c r="K4" s="888" t="s">
        <v>125</v>
      </c>
      <c r="L4" s="889"/>
      <c r="M4" s="889"/>
      <c r="N4" s="889"/>
      <c r="O4" s="889"/>
      <c r="P4" s="889"/>
      <c r="Q4" s="889"/>
      <c r="R4" s="890"/>
      <c r="S4" s="891" t="s">
        <v>40</v>
      </c>
      <c r="T4" s="892"/>
      <c r="U4" s="892"/>
      <c r="V4" s="892"/>
      <c r="W4" s="892"/>
      <c r="X4" s="892"/>
      <c r="Y4" s="892"/>
      <c r="Z4" s="893"/>
      <c r="AA4" s="880" t="s">
        <v>39</v>
      </c>
      <c r="AB4" s="881"/>
      <c r="AC4" s="882"/>
      <c r="AD4" s="493" t="s">
        <v>138</v>
      </c>
      <c r="AE4" s="394"/>
      <c r="AF4" s="394"/>
      <c r="AG4" s="394"/>
      <c r="AH4" s="394"/>
      <c r="AI4" s="394"/>
      <c r="AJ4" s="394"/>
      <c r="AK4" s="394"/>
      <c r="AL4" s="394" t="s">
        <v>139</v>
      </c>
    </row>
    <row r="5" spans="1:38" s="128" customFormat="1" ht="38.25" customHeight="1" thickBot="1" x14ac:dyDescent="0.25">
      <c r="A5" s="879"/>
      <c r="B5" s="879"/>
      <c r="C5" s="708" t="s">
        <v>162</v>
      </c>
      <c r="D5" s="709" t="s">
        <v>28</v>
      </c>
      <c r="E5" s="709" t="s">
        <v>196</v>
      </c>
      <c r="F5" s="710" t="s">
        <v>229</v>
      </c>
      <c r="G5" s="710" t="s">
        <v>209</v>
      </c>
      <c r="H5" s="711" t="s">
        <v>179</v>
      </c>
      <c r="I5" s="711" t="s">
        <v>223</v>
      </c>
      <c r="J5" s="712" t="s">
        <v>25</v>
      </c>
      <c r="K5" s="708" t="s">
        <v>162</v>
      </c>
      <c r="L5" s="709" t="s">
        <v>28</v>
      </c>
      <c r="M5" s="709" t="s">
        <v>196</v>
      </c>
      <c r="N5" s="710" t="s">
        <v>229</v>
      </c>
      <c r="O5" s="710" t="s">
        <v>209</v>
      </c>
      <c r="P5" s="711" t="s">
        <v>179</v>
      </c>
      <c r="Q5" s="711" t="s">
        <v>223</v>
      </c>
      <c r="R5" s="712" t="s">
        <v>25</v>
      </c>
      <c r="S5" s="708" t="s">
        <v>162</v>
      </c>
      <c r="T5" s="709" t="s">
        <v>28</v>
      </c>
      <c r="U5" s="709" t="s">
        <v>196</v>
      </c>
      <c r="V5" s="710" t="s">
        <v>229</v>
      </c>
      <c r="W5" s="710" t="s">
        <v>209</v>
      </c>
      <c r="X5" s="711" t="s">
        <v>179</v>
      </c>
      <c r="Y5" s="711" t="s">
        <v>223</v>
      </c>
      <c r="Z5" s="713" t="s">
        <v>25</v>
      </c>
      <c r="AA5" s="646" t="s">
        <v>30</v>
      </c>
      <c r="AB5" s="646" t="s">
        <v>47</v>
      </c>
      <c r="AC5" s="714" t="s">
        <v>42</v>
      </c>
      <c r="AD5" s="493"/>
      <c r="AE5" s="715" t="s">
        <v>162</v>
      </c>
      <c r="AF5" s="716" t="s">
        <v>28</v>
      </c>
      <c r="AG5" s="716" t="s">
        <v>196</v>
      </c>
      <c r="AH5" s="717" t="s">
        <v>49</v>
      </c>
      <c r="AI5" s="717" t="s">
        <v>284</v>
      </c>
      <c r="AJ5" s="718" t="s">
        <v>179</v>
      </c>
      <c r="AK5" s="718" t="s">
        <v>223</v>
      </c>
      <c r="AL5" s="719" t="s">
        <v>25</v>
      </c>
    </row>
    <row r="6" spans="1:38" s="471" customFormat="1" ht="21.75" customHeight="1" thickTop="1" thickBot="1" x14ac:dyDescent="0.25">
      <c r="A6" s="721" t="s">
        <v>50</v>
      </c>
      <c r="B6" s="721" t="s">
        <v>55</v>
      </c>
      <c r="C6" s="722"/>
      <c r="D6" s="722"/>
      <c r="E6" s="722"/>
      <c r="F6" s="722"/>
      <c r="G6" s="722"/>
      <c r="H6" s="722"/>
      <c r="I6" s="722"/>
      <c r="J6" s="723"/>
      <c r="K6" s="722"/>
      <c r="L6" s="722"/>
      <c r="M6" s="722"/>
      <c r="N6" s="722"/>
      <c r="O6" s="722"/>
      <c r="P6" s="722"/>
      <c r="Q6" s="722"/>
      <c r="R6" s="722"/>
      <c r="S6" s="722"/>
      <c r="T6" s="722"/>
      <c r="U6" s="722"/>
      <c r="V6" s="722"/>
      <c r="W6" s="722"/>
      <c r="X6" s="722"/>
      <c r="Y6" s="722"/>
      <c r="Z6" s="723"/>
      <c r="AA6" s="724"/>
      <c r="AB6" s="724"/>
      <c r="AC6" s="725"/>
      <c r="AD6" s="726"/>
      <c r="AE6" s="727"/>
      <c r="AF6" s="727"/>
      <c r="AG6" s="727"/>
      <c r="AH6" s="727"/>
      <c r="AI6" s="727"/>
      <c r="AJ6" s="727"/>
      <c r="AK6" s="727"/>
      <c r="AL6" s="727"/>
    </row>
    <row r="7" spans="1:38" s="7" customFormat="1" ht="31.5" customHeight="1" thickTop="1" x14ac:dyDescent="0.2">
      <c r="A7" s="22">
        <v>1</v>
      </c>
      <c r="B7" s="720" t="s">
        <v>115</v>
      </c>
      <c r="C7" s="466">
        <f>SUM(REN!BH10)</f>
        <v>1000000</v>
      </c>
      <c r="D7" s="466"/>
      <c r="E7" s="466"/>
      <c r="F7" s="466"/>
      <c r="G7" s="466"/>
      <c r="H7" s="466"/>
      <c r="I7" s="466"/>
      <c r="J7" s="467">
        <f t="shared" ref="J7:J8" si="0">SUM(C7:I7)</f>
        <v>1000000</v>
      </c>
      <c r="K7" s="466">
        <f>SUM(REN!AS10)</f>
        <v>1000000</v>
      </c>
      <c r="L7" s="466"/>
      <c r="M7" s="466"/>
      <c r="N7" s="466"/>
      <c r="O7" s="466"/>
      <c r="P7" s="466"/>
      <c r="Q7" s="466"/>
      <c r="R7" s="466">
        <f t="shared" ref="R7:R8" si="1">SUM(K7:Q7)</f>
        <v>1000000</v>
      </c>
      <c r="S7" s="466">
        <f>SUM(REN!BF10)</f>
        <v>0</v>
      </c>
      <c r="T7" s="466"/>
      <c r="U7" s="466"/>
      <c r="V7" s="466"/>
      <c r="W7" s="466"/>
      <c r="X7" s="466"/>
      <c r="Y7" s="466"/>
      <c r="Z7" s="702">
        <f>SUM(REN!BF10)</f>
        <v>0</v>
      </c>
      <c r="AA7" s="466">
        <f>SUM(REN!BG10)</f>
        <v>0</v>
      </c>
      <c r="AB7" s="466">
        <f t="shared" ref="AB7:AB8" si="2">SUM(AC7-AA7)</f>
        <v>0</v>
      </c>
      <c r="AC7" s="467">
        <f t="shared" ref="AC7:AC8" si="3">SUM(J7-R7-Z7)</f>
        <v>0</v>
      </c>
      <c r="AD7" s="555">
        <f>SUM(REN!BJ10)</f>
        <v>1</v>
      </c>
      <c r="AE7" s="556">
        <f>SUM(K7+S7)/C7</f>
        <v>1</v>
      </c>
      <c r="AF7" s="556"/>
      <c r="AG7" s="556"/>
      <c r="AH7" s="556"/>
      <c r="AI7" s="556"/>
      <c r="AJ7" s="556"/>
      <c r="AK7" s="556"/>
      <c r="AL7" s="556">
        <f>SUM(R7+Z7)/J7</f>
        <v>1</v>
      </c>
    </row>
    <row r="8" spans="1:38" s="7" customFormat="1" ht="31.5" customHeight="1" thickBot="1" x14ac:dyDescent="0.25">
      <c r="A8" s="687">
        <v>2</v>
      </c>
      <c r="B8" s="728" t="s">
        <v>114</v>
      </c>
      <c r="C8" s="689">
        <f>SUM(REN!BH21)</f>
        <v>2640000</v>
      </c>
      <c r="D8" s="689"/>
      <c r="E8" s="689"/>
      <c r="F8" s="689"/>
      <c r="G8" s="689"/>
      <c r="H8" s="689"/>
      <c r="I8" s="689"/>
      <c r="J8" s="690">
        <f t="shared" si="0"/>
        <v>2640000</v>
      </c>
      <c r="K8" s="689">
        <f>SUM(REN!AS21)</f>
        <v>2400000</v>
      </c>
      <c r="L8" s="689"/>
      <c r="M8" s="689"/>
      <c r="N8" s="689"/>
      <c r="O8" s="689"/>
      <c r="P8" s="689"/>
      <c r="Q8" s="689"/>
      <c r="R8" s="689">
        <f t="shared" si="1"/>
        <v>2400000</v>
      </c>
      <c r="S8" s="689">
        <f>SUM(REN!BF21)</f>
        <v>96000</v>
      </c>
      <c r="T8" s="689"/>
      <c r="U8" s="689"/>
      <c r="V8" s="689"/>
      <c r="W8" s="689"/>
      <c r="X8" s="689"/>
      <c r="Y8" s="689"/>
      <c r="Z8" s="691">
        <f>SUM(REN!BF21)</f>
        <v>96000</v>
      </c>
      <c r="AA8" s="689">
        <f>SUM(REN!BG21)</f>
        <v>144000</v>
      </c>
      <c r="AB8" s="729">
        <f t="shared" si="2"/>
        <v>0</v>
      </c>
      <c r="AC8" s="730">
        <f t="shared" si="3"/>
        <v>144000</v>
      </c>
      <c r="AD8" s="692">
        <f>SUM(REN!BJ21)</f>
        <v>1</v>
      </c>
      <c r="AE8" s="693">
        <f>SUM(K8+S8)/C8</f>
        <v>0.94545454545454544</v>
      </c>
      <c r="AF8" s="693"/>
      <c r="AG8" s="693"/>
      <c r="AH8" s="693"/>
      <c r="AI8" s="693"/>
      <c r="AJ8" s="693"/>
      <c r="AK8" s="693"/>
      <c r="AL8" s="693">
        <f>SUM(R8+Z8)/J8</f>
        <v>0.94545454545454544</v>
      </c>
    </row>
    <row r="9" spans="1:38" s="36" customFormat="1" ht="31.5" customHeight="1" thickTop="1" thickBot="1" x14ac:dyDescent="0.25">
      <c r="A9" s="732"/>
      <c r="B9" s="733" t="s">
        <v>52</v>
      </c>
      <c r="C9" s="734">
        <f t="shared" ref="C9:AC9" si="4">SUM(C7:C8)</f>
        <v>3640000</v>
      </c>
      <c r="D9" s="734">
        <f t="shared" si="4"/>
        <v>0</v>
      </c>
      <c r="E9" s="734">
        <f t="shared" si="4"/>
        <v>0</v>
      </c>
      <c r="F9" s="734">
        <f t="shared" ref="F9" si="5">SUM(F7:F8)</f>
        <v>0</v>
      </c>
      <c r="G9" s="734">
        <f t="shared" si="4"/>
        <v>0</v>
      </c>
      <c r="H9" s="734">
        <f t="shared" si="4"/>
        <v>0</v>
      </c>
      <c r="I9" s="734">
        <f t="shared" si="4"/>
        <v>0</v>
      </c>
      <c r="J9" s="734">
        <f t="shared" si="4"/>
        <v>3640000</v>
      </c>
      <c r="K9" s="734">
        <f t="shared" si="4"/>
        <v>3400000</v>
      </c>
      <c r="L9" s="734">
        <f t="shared" si="4"/>
        <v>0</v>
      </c>
      <c r="M9" s="734">
        <f t="shared" si="4"/>
        <v>0</v>
      </c>
      <c r="N9" s="734">
        <f t="shared" ref="N9" si="6">SUM(N7:N8)</f>
        <v>0</v>
      </c>
      <c r="O9" s="734">
        <f t="shared" si="4"/>
        <v>0</v>
      </c>
      <c r="P9" s="734">
        <f t="shared" si="4"/>
        <v>0</v>
      </c>
      <c r="Q9" s="734">
        <f t="shared" si="4"/>
        <v>0</v>
      </c>
      <c r="R9" s="734">
        <f t="shared" si="4"/>
        <v>3400000</v>
      </c>
      <c r="S9" s="734">
        <f t="shared" si="4"/>
        <v>96000</v>
      </c>
      <c r="T9" s="734">
        <f t="shared" si="4"/>
        <v>0</v>
      </c>
      <c r="U9" s="734">
        <f t="shared" si="4"/>
        <v>0</v>
      </c>
      <c r="V9" s="734">
        <f t="shared" ref="V9" si="7">SUM(V7:V8)</f>
        <v>0</v>
      </c>
      <c r="W9" s="734">
        <f t="shared" si="4"/>
        <v>0</v>
      </c>
      <c r="X9" s="734">
        <f t="shared" si="4"/>
        <v>0</v>
      </c>
      <c r="Y9" s="734">
        <f t="shared" si="4"/>
        <v>0</v>
      </c>
      <c r="Z9" s="734">
        <f t="shared" si="4"/>
        <v>96000</v>
      </c>
      <c r="AA9" s="734">
        <f t="shared" si="4"/>
        <v>144000</v>
      </c>
      <c r="AB9" s="734">
        <f t="shared" si="4"/>
        <v>0</v>
      </c>
      <c r="AC9" s="734">
        <f t="shared" si="4"/>
        <v>144000</v>
      </c>
      <c r="AD9" s="735">
        <f>SUM(AD7:AD8)/2</f>
        <v>1</v>
      </c>
      <c r="AE9" s="736">
        <f>SUM(K9+S9)/C9</f>
        <v>0.96043956043956047</v>
      </c>
      <c r="AF9" s="736"/>
      <c r="AG9" s="736"/>
      <c r="AH9" s="736"/>
      <c r="AI9" s="736"/>
      <c r="AJ9" s="736"/>
      <c r="AK9" s="736"/>
      <c r="AL9" s="736">
        <f>SUM(R9+Z9)/J9</f>
        <v>0.96043956043956047</v>
      </c>
    </row>
    <row r="10" spans="1:38" s="471" customFormat="1" ht="31.5" customHeight="1" thickTop="1" thickBot="1" x14ac:dyDescent="0.25">
      <c r="A10" s="721" t="s">
        <v>51</v>
      </c>
      <c r="B10" s="721" t="s">
        <v>56</v>
      </c>
      <c r="C10" s="722"/>
      <c r="D10" s="722"/>
      <c r="E10" s="722"/>
      <c r="F10" s="722"/>
      <c r="G10" s="722"/>
      <c r="H10" s="722"/>
      <c r="I10" s="722"/>
      <c r="J10" s="723"/>
      <c r="K10" s="722"/>
      <c r="L10" s="722"/>
      <c r="M10" s="722"/>
      <c r="N10" s="722"/>
      <c r="O10" s="722"/>
      <c r="P10" s="722"/>
      <c r="Q10" s="722"/>
      <c r="R10" s="722"/>
      <c r="S10" s="722"/>
      <c r="T10" s="722"/>
      <c r="U10" s="722"/>
      <c r="V10" s="722"/>
      <c r="W10" s="722"/>
      <c r="X10" s="722"/>
      <c r="Y10" s="722"/>
      <c r="Z10" s="723"/>
      <c r="AA10" s="724"/>
      <c r="AB10" s="724"/>
      <c r="AC10" s="725"/>
      <c r="AD10" s="726"/>
      <c r="AE10" s="737"/>
      <c r="AF10" s="737"/>
      <c r="AG10" s="737"/>
      <c r="AH10" s="737"/>
      <c r="AI10" s="737"/>
      <c r="AJ10" s="737"/>
      <c r="AK10" s="737"/>
      <c r="AL10" s="737"/>
    </row>
    <row r="11" spans="1:38" s="7" customFormat="1" ht="31.5" customHeight="1" thickTop="1" thickBot="1" x14ac:dyDescent="0.25">
      <c r="A11" s="738"/>
      <c r="B11" s="739"/>
      <c r="C11" s="729"/>
      <c r="D11" s="729"/>
      <c r="E11" s="729"/>
      <c r="F11" s="729"/>
      <c r="G11" s="729"/>
      <c r="H11" s="729"/>
      <c r="I11" s="729"/>
      <c r="J11" s="730"/>
      <c r="K11" s="729"/>
      <c r="L11" s="729"/>
      <c r="M11" s="729"/>
      <c r="N11" s="729"/>
      <c r="O11" s="729"/>
      <c r="P11" s="729"/>
      <c r="Q11" s="729"/>
      <c r="R11" s="729"/>
      <c r="S11" s="740"/>
      <c r="T11" s="729"/>
      <c r="U11" s="729"/>
      <c r="V11" s="729"/>
      <c r="W11" s="729"/>
      <c r="X11" s="729"/>
      <c r="Y11" s="729"/>
      <c r="Z11" s="741"/>
      <c r="AA11" s="729"/>
      <c r="AB11" s="729"/>
      <c r="AC11" s="730"/>
      <c r="AD11" s="742"/>
      <c r="AE11" s="743"/>
      <c r="AF11" s="743"/>
      <c r="AG11" s="743"/>
      <c r="AH11" s="743"/>
      <c r="AI11" s="743"/>
      <c r="AJ11" s="743"/>
      <c r="AK11" s="743"/>
      <c r="AL11" s="743"/>
    </row>
    <row r="12" spans="1:38" s="36" customFormat="1" ht="31.5" customHeight="1" thickTop="1" thickBot="1" x14ac:dyDescent="0.25">
      <c r="A12" s="732"/>
      <c r="B12" s="733" t="s">
        <v>52</v>
      </c>
      <c r="C12" s="734"/>
      <c r="D12" s="734"/>
      <c r="E12" s="734"/>
      <c r="F12" s="734"/>
      <c r="G12" s="734"/>
      <c r="H12" s="734"/>
      <c r="I12" s="734"/>
      <c r="J12" s="734"/>
      <c r="K12" s="734"/>
      <c r="L12" s="734"/>
      <c r="M12" s="734"/>
      <c r="N12" s="734"/>
      <c r="O12" s="734"/>
      <c r="P12" s="734"/>
      <c r="Q12" s="734"/>
      <c r="R12" s="734"/>
      <c r="S12" s="734"/>
      <c r="T12" s="734"/>
      <c r="U12" s="734"/>
      <c r="V12" s="734"/>
      <c r="W12" s="734"/>
      <c r="X12" s="734"/>
      <c r="Y12" s="734"/>
      <c r="Z12" s="734"/>
      <c r="AA12" s="734"/>
      <c r="AB12" s="734"/>
      <c r="AC12" s="734"/>
      <c r="AD12" s="735"/>
      <c r="AE12" s="736"/>
      <c r="AF12" s="736"/>
      <c r="AG12" s="736"/>
      <c r="AH12" s="736"/>
      <c r="AI12" s="736"/>
      <c r="AJ12" s="736"/>
      <c r="AK12" s="736"/>
      <c r="AL12" s="736"/>
    </row>
    <row r="13" spans="1:38" s="471" customFormat="1" ht="31.5" customHeight="1" thickTop="1" thickBot="1" x14ac:dyDescent="0.25">
      <c r="A13" s="721" t="s">
        <v>54</v>
      </c>
      <c r="B13" s="721" t="s">
        <v>46</v>
      </c>
      <c r="C13" s="722"/>
      <c r="D13" s="722"/>
      <c r="E13" s="722"/>
      <c r="F13" s="722"/>
      <c r="G13" s="722"/>
      <c r="H13" s="722"/>
      <c r="I13" s="722"/>
      <c r="J13" s="723"/>
      <c r="K13" s="722"/>
      <c r="L13" s="722"/>
      <c r="M13" s="722"/>
      <c r="N13" s="722"/>
      <c r="O13" s="722"/>
      <c r="P13" s="722"/>
      <c r="Q13" s="722"/>
      <c r="R13" s="722"/>
      <c r="S13" s="722"/>
      <c r="T13" s="722"/>
      <c r="U13" s="722"/>
      <c r="V13" s="722"/>
      <c r="W13" s="722"/>
      <c r="X13" s="722"/>
      <c r="Y13" s="722"/>
      <c r="Z13" s="723"/>
      <c r="AA13" s="724"/>
      <c r="AB13" s="724"/>
      <c r="AC13" s="725"/>
      <c r="AD13" s="726"/>
      <c r="AE13" s="737"/>
      <c r="AF13" s="737"/>
      <c r="AG13" s="737"/>
      <c r="AH13" s="737"/>
      <c r="AI13" s="737"/>
      <c r="AJ13" s="737"/>
      <c r="AK13" s="737"/>
      <c r="AL13" s="737"/>
    </row>
    <row r="14" spans="1:38" s="7" customFormat="1" ht="31.5" customHeight="1" thickTop="1" x14ac:dyDescent="0.2">
      <c r="A14" s="22">
        <v>1</v>
      </c>
      <c r="B14" s="18" t="s">
        <v>266</v>
      </c>
      <c r="C14" s="466"/>
      <c r="D14" s="466"/>
      <c r="E14" s="466"/>
      <c r="F14" s="466"/>
      <c r="G14" s="466">
        <f>SUM(UMUM!BH12)</f>
        <v>797000</v>
      </c>
      <c r="H14" s="466"/>
      <c r="I14" s="466"/>
      <c r="J14" s="467">
        <f t="shared" ref="J14:J26" si="8">SUM(C14:I14)</f>
        <v>797000</v>
      </c>
      <c r="K14" s="466"/>
      <c r="L14" s="466"/>
      <c r="M14" s="466"/>
      <c r="N14" s="466"/>
      <c r="O14" s="466">
        <f>SUM(UMUM!AS12)</f>
        <v>797000</v>
      </c>
      <c r="P14" s="466"/>
      <c r="Q14" s="466"/>
      <c r="R14" s="466">
        <f t="shared" ref="R14" si="9">SUM(K14:Q14)</f>
        <v>797000</v>
      </c>
      <c r="S14" s="188"/>
      <c r="T14" s="466"/>
      <c r="U14" s="466"/>
      <c r="V14" s="466"/>
      <c r="W14" s="466">
        <f>SUM(UMUM!BF12)</f>
        <v>0</v>
      </c>
      <c r="X14" s="466"/>
      <c r="Y14" s="466"/>
      <c r="Z14" s="702">
        <f t="shared" ref="Z14" si="10">SUM(S14:Y14)</f>
        <v>0</v>
      </c>
      <c r="AA14" s="466">
        <f>SUM(UMUM!BG12)</f>
        <v>0</v>
      </c>
      <c r="AB14" s="466">
        <f t="shared" ref="AB14" si="11">SUM(AC14-AA14)</f>
        <v>0</v>
      </c>
      <c r="AC14" s="467">
        <f>SUM(J14-R14-Z14)</f>
        <v>0</v>
      </c>
      <c r="AD14" s="555">
        <f>SUM(UMUM!BJ12)</f>
        <v>1</v>
      </c>
      <c r="AE14" s="556"/>
      <c r="AF14" s="556"/>
      <c r="AG14" s="556"/>
      <c r="AH14" s="556"/>
      <c r="AI14" s="556">
        <f>SUM(O14+W14)/G14</f>
        <v>1</v>
      </c>
      <c r="AJ14" s="556"/>
      <c r="AK14" s="556"/>
      <c r="AL14" s="556">
        <f>SUM(R14+Z14)/J14</f>
        <v>1</v>
      </c>
    </row>
    <row r="15" spans="1:38" s="7" customFormat="1" ht="31.5" customHeight="1" x14ac:dyDescent="0.2">
      <c r="A15" s="23">
        <f>A14+1</f>
        <v>2</v>
      </c>
      <c r="B15" s="19" t="s">
        <v>267</v>
      </c>
      <c r="C15" s="463"/>
      <c r="D15" s="463"/>
      <c r="E15" s="463"/>
      <c r="F15" s="463"/>
      <c r="G15" s="463"/>
      <c r="H15" s="463"/>
      <c r="I15" s="463">
        <f>SUM(UMUM!BH29)</f>
        <v>9934228</v>
      </c>
      <c r="J15" s="464">
        <f t="shared" si="8"/>
        <v>9934228</v>
      </c>
      <c r="K15" s="463"/>
      <c r="L15" s="463"/>
      <c r="M15" s="463"/>
      <c r="N15" s="463"/>
      <c r="O15" s="463"/>
      <c r="P15" s="463"/>
      <c r="Q15" s="463">
        <f>SUM(UMUM!AS29)</f>
        <v>8830000</v>
      </c>
      <c r="R15" s="463">
        <f t="shared" ref="R15" si="12">SUM(K15:Q15)</f>
        <v>8830000</v>
      </c>
      <c r="S15" s="187"/>
      <c r="T15" s="463"/>
      <c r="U15" s="463"/>
      <c r="V15" s="463"/>
      <c r="W15" s="463"/>
      <c r="X15" s="463"/>
      <c r="Y15" s="463">
        <f>SUM(UMUM!BF29)</f>
        <v>1078000</v>
      </c>
      <c r="Z15" s="465">
        <f t="shared" ref="Z15" si="13">SUM(S15:Y15)</f>
        <v>1078000</v>
      </c>
      <c r="AA15" s="463">
        <f>SUM(UMUM!BG29)</f>
        <v>26228</v>
      </c>
      <c r="AB15" s="463">
        <f t="shared" ref="AB15" si="14">SUM(AC15-AA15)</f>
        <v>0</v>
      </c>
      <c r="AC15" s="464">
        <f>SUM(J15-R15-Z15)</f>
        <v>26228</v>
      </c>
      <c r="AD15" s="496">
        <f>SUM(UMUM!BJ29)</f>
        <v>1</v>
      </c>
      <c r="AE15" s="468"/>
      <c r="AF15" s="468"/>
      <c r="AG15" s="468"/>
      <c r="AH15" s="468"/>
      <c r="AI15" s="468"/>
      <c r="AJ15" s="553"/>
      <c r="AK15" s="468">
        <f>SUM(Q15+Y15)/I15</f>
        <v>0.99735983510746884</v>
      </c>
      <c r="AL15" s="468">
        <f t="shared" ref="AL15" si="15">SUM(R15+Z15)/J15</f>
        <v>0.99735983510746884</v>
      </c>
    </row>
    <row r="16" spans="1:38" s="7" customFormat="1" ht="31.5" customHeight="1" x14ac:dyDescent="0.2">
      <c r="A16" s="23">
        <f t="shared" ref="A16:A26" si="16">A15+1</f>
        <v>3</v>
      </c>
      <c r="B16" s="19" t="s">
        <v>268</v>
      </c>
      <c r="C16" s="463">
        <f>SUM(UMUM!BH51)</f>
        <v>50491200</v>
      </c>
      <c r="D16" s="463"/>
      <c r="E16" s="463"/>
      <c r="F16" s="463"/>
      <c r="G16" s="463"/>
      <c r="H16" s="463"/>
      <c r="I16" s="463"/>
      <c r="J16" s="464">
        <f t="shared" si="8"/>
        <v>50491200</v>
      </c>
      <c r="K16" s="463">
        <f>SUM(UMUM!AS51)</f>
        <v>38305760</v>
      </c>
      <c r="L16" s="463"/>
      <c r="M16" s="463"/>
      <c r="N16" s="463"/>
      <c r="O16" s="463"/>
      <c r="P16" s="463"/>
      <c r="Q16" s="463"/>
      <c r="R16" s="463">
        <f t="shared" ref="R16:R26" si="17">SUM(K16:Q16)</f>
        <v>38305760</v>
      </c>
      <c r="S16" s="187">
        <f>SUM(UMUM!BF51)</f>
        <v>1408000.0000000002</v>
      </c>
      <c r="T16" s="463"/>
      <c r="U16" s="463"/>
      <c r="V16" s="463"/>
      <c r="W16" s="463"/>
      <c r="X16" s="463"/>
      <c r="Y16" s="463"/>
      <c r="Z16" s="465">
        <f t="shared" ref="Z16:Z19" si="18">SUM(S16:Y16)</f>
        <v>1408000.0000000002</v>
      </c>
      <c r="AA16" s="463">
        <f>SUM(UMUM!BG51)</f>
        <v>10776240</v>
      </c>
      <c r="AB16" s="463">
        <f t="shared" ref="AB16" si="19">SUM(AC16-AA16)</f>
        <v>1200</v>
      </c>
      <c r="AC16" s="464">
        <f>SUM(J16-R16-Z16)</f>
        <v>10777440</v>
      </c>
      <c r="AD16" s="496">
        <f>SUM(UMUM!BJ51)</f>
        <v>1</v>
      </c>
      <c r="AE16" s="468">
        <f>SUM(K16+S16)/C16</f>
        <v>0.78654815096492059</v>
      </c>
      <c r="AF16" s="468"/>
      <c r="AG16" s="468"/>
      <c r="AH16" s="468"/>
      <c r="AI16" s="468"/>
      <c r="AJ16" s="468"/>
      <c r="AK16" s="468"/>
      <c r="AL16" s="468">
        <f t="shared" ref="AL16:AL39" si="20">SUM(R16+Z16)/J16</f>
        <v>0.78654815096492059</v>
      </c>
    </row>
    <row r="17" spans="1:39" s="7" customFormat="1" ht="31.5" customHeight="1" x14ac:dyDescent="0.2">
      <c r="A17" s="23">
        <f t="shared" si="16"/>
        <v>4</v>
      </c>
      <c r="B17" s="19" t="s">
        <v>269</v>
      </c>
      <c r="C17" s="463"/>
      <c r="D17" s="463"/>
      <c r="E17" s="463"/>
      <c r="F17" s="463"/>
      <c r="G17" s="463"/>
      <c r="H17" s="463"/>
      <c r="I17" s="463">
        <f>SUM(UMUM!BH60)</f>
        <v>1500000</v>
      </c>
      <c r="J17" s="464">
        <f t="shared" si="8"/>
        <v>1500000</v>
      </c>
      <c r="K17" s="463"/>
      <c r="L17" s="463"/>
      <c r="M17" s="463"/>
      <c r="N17" s="463"/>
      <c r="O17" s="463"/>
      <c r="P17" s="463"/>
      <c r="Q17" s="463">
        <f>SUM(UMUM!AS60)</f>
        <v>500000</v>
      </c>
      <c r="R17" s="463">
        <f t="shared" ref="R17" si="21">SUM(K17:Q17)</f>
        <v>500000</v>
      </c>
      <c r="S17" s="187">
        <f>SUM(UMUM!BF59)</f>
        <v>0</v>
      </c>
      <c r="T17" s="463"/>
      <c r="U17" s="463"/>
      <c r="V17" s="463"/>
      <c r="W17" s="463"/>
      <c r="X17" s="463"/>
      <c r="Y17" s="463">
        <f>SUM(UMUM!BF60)</f>
        <v>0</v>
      </c>
      <c r="Z17" s="465">
        <f t="shared" ref="Z17" si="22">SUM(S17:Y17)</f>
        <v>0</v>
      </c>
      <c r="AA17" s="187">
        <f>SUM(UMUM!BG60)</f>
        <v>200000</v>
      </c>
      <c r="AB17" s="463">
        <f>SUM(AC17-AA17)</f>
        <v>800000</v>
      </c>
      <c r="AC17" s="464">
        <f>SUM(J17-R17-Z17)</f>
        <v>1000000</v>
      </c>
      <c r="AD17" s="496">
        <f>SUM(UMUM!BJ60)</f>
        <v>0.46666666666666667</v>
      </c>
      <c r="AE17" s="468"/>
      <c r="AF17" s="468"/>
      <c r="AG17" s="468"/>
      <c r="AH17" s="468"/>
      <c r="AI17" s="468"/>
      <c r="AJ17" s="468"/>
      <c r="AK17" s="468">
        <f>SUM(Q17+Y17)/I17</f>
        <v>0.33333333333333331</v>
      </c>
      <c r="AL17" s="468">
        <f t="shared" ref="AL17" si="23">SUM(R17+Z17)/J17</f>
        <v>0.33333333333333331</v>
      </c>
    </row>
    <row r="18" spans="1:39" s="7" customFormat="1" ht="31.5" customHeight="1" x14ac:dyDescent="0.2">
      <c r="A18" s="23">
        <f t="shared" si="16"/>
        <v>5</v>
      </c>
      <c r="B18" s="19" t="s">
        <v>270</v>
      </c>
      <c r="C18" s="463">
        <f>SUM(UMUM!BH69)</f>
        <v>1802000</v>
      </c>
      <c r="D18" s="463"/>
      <c r="E18" s="463"/>
      <c r="F18" s="463"/>
      <c r="G18" s="463"/>
      <c r="H18" s="463"/>
      <c r="I18" s="463"/>
      <c r="J18" s="464">
        <f t="shared" si="8"/>
        <v>1802000</v>
      </c>
      <c r="K18" s="463">
        <f>SUM(UMUM!AS69)</f>
        <v>1604000</v>
      </c>
      <c r="L18" s="463"/>
      <c r="M18" s="463"/>
      <c r="N18" s="463"/>
      <c r="O18" s="463"/>
      <c r="P18" s="463"/>
      <c r="Q18" s="463"/>
      <c r="R18" s="463">
        <f t="shared" si="17"/>
        <v>1604000</v>
      </c>
      <c r="S18" s="187">
        <f>SUM(UMUM!BF69)</f>
        <v>0</v>
      </c>
      <c r="T18" s="463"/>
      <c r="U18" s="463"/>
      <c r="V18" s="463"/>
      <c r="W18" s="463"/>
      <c r="X18" s="463"/>
      <c r="Y18" s="463"/>
      <c r="Z18" s="465">
        <f t="shared" si="18"/>
        <v>0</v>
      </c>
      <c r="AA18" s="187">
        <f>SUM(UMUM!BG69)</f>
        <v>198000</v>
      </c>
      <c r="AB18" s="463">
        <f>SUM(AC18-AA18)</f>
        <v>0</v>
      </c>
      <c r="AC18" s="464">
        <f>SUM(J18-R18-Z18)</f>
        <v>198000</v>
      </c>
      <c r="AD18" s="496">
        <f>SUM(UMUM!BJ60)</f>
        <v>0.46666666666666667</v>
      </c>
      <c r="AE18" s="468">
        <f>SUM(K18+S18)/C18</f>
        <v>0.8901220865704772</v>
      </c>
      <c r="AF18" s="468"/>
      <c r="AG18" s="468"/>
      <c r="AH18" s="468"/>
      <c r="AI18" s="468"/>
      <c r="AJ18" s="468"/>
      <c r="AK18" s="468"/>
      <c r="AL18" s="468">
        <f t="shared" si="20"/>
        <v>0.8901220865704772</v>
      </c>
    </row>
    <row r="19" spans="1:39" s="7" customFormat="1" ht="31.5" customHeight="1" x14ac:dyDescent="0.2">
      <c r="A19" s="23">
        <f t="shared" si="16"/>
        <v>6</v>
      </c>
      <c r="B19" s="19" t="s">
        <v>119</v>
      </c>
      <c r="C19" s="463"/>
      <c r="D19" s="463"/>
      <c r="E19" s="463"/>
      <c r="F19" s="463"/>
      <c r="G19" s="463"/>
      <c r="H19" s="463"/>
      <c r="I19" s="463">
        <f>SUM(UMUM!BH78)</f>
        <v>1200000</v>
      </c>
      <c r="J19" s="464">
        <f t="shared" si="8"/>
        <v>1200000</v>
      </c>
      <c r="K19" s="463"/>
      <c r="L19" s="463"/>
      <c r="M19" s="463"/>
      <c r="N19" s="463"/>
      <c r="O19" s="463"/>
      <c r="P19" s="463"/>
      <c r="Q19" s="463">
        <f>SUM(UMUM!AS78)</f>
        <v>600000</v>
      </c>
      <c r="R19" s="463">
        <f>SUM(K19:Q19)</f>
        <v>600000</v>
      </c>
      <c r="S19" s="463">
        <f>SUM(UMUM!BF78)</f>
        <v>0</v>
      </c>
      <c r="T19" s="463"/>
      <c r="U19" s="463"/>
      <c r="V19" s="463"/>
      <c r="W19" s="463"/>
      <c r="X19" s="463"/>
      <c r="Y19" s="463">
        <f>SUM(UMUM!BF78)</f>
        <v>0</v>
      </c>
      <c r="Z19" s="465">
        <f t="shared" si="18"/>
        <v>0</v>
      </c>
      <c r="AA19" s="463">
        <f>SUM(UMUM!BG78)</f>
        <v>600000</v>
      </c>
      <c r="AB19" s="463">
        <f>SUM(AC19-AA19)</f>
        <v>0</v>
      </c>
      <c r="AC19" s="464">
        <f t="shared" ref="AC19" si="24">SUM(J19-R19-Z19)</f>
        <v>600000</v>
      </c>
      <c r="AD19" s="496">
        <f>SUM(UMUM!BJ78)</f>
        <v>1</v>
      </c>
      <c r="AE19" s="468"/>
      <c r="AF19" s="468"/>
      <c r="AG19" s="468"/>
      <c r="AH19" s="468"/>
      <c r="AI19" s="468"/>
      <c r="AJ19" s="468"/>
      <c r="AK19" s="468">
        <f>SUM(Q19+Y19)/I19</f>
        <v>0.5</v>
      </c>
      <c r="AL19" s="468">
        <f t="shared" si="20"/>
        <v>0.5</v>
      </c>
    </row>
    <row r="20" spans="1:39" s="34" customFormat="1" ht="31.5" customHeight="1" x14ac:dyDescent="0.2">
      <c r="A20" s="23">
        <f t="shared" si="16"/>
        <v>7</v>
      </c>
      <c r="B20" s="184" t="s">
        <v>271</v>
      </c>
      <c r="C20" s="187"/>
      <c r="D20" s="187"/>
      <c r="E20" s="187"/>
      <c r="F20" s="187"/>
      <c r="G20" s="187"/>
      <c r="H20" s="187">
        <f>SUM(UMUM!BH89)</f>
        <v>8800000</v>
      </c>
      <c r="I20" s="187"/>
      <c r="J20" s="470">
        <f t="shared" si="8"/>
        <v>8800000</v>
      </c>
      <c r="K20" s="187"/>
      <c r="L20" s="187"/>
      <c r="M20" s="187"/>
      <c r="N20" s="187"/>
      <c r="O20" s="187"/>
      <c r="P20" s="187">
        <f>SUM(UMUM!AS89)</f>
        <v>7700000</v>
      </c>
      <c r="Q20" s="187"/>
      <c r="R20" s="187">
        <f t="shared" ref="R20" si="25">SUM(K20:Q20)</f>
        <v>7700000</v>
      </c>
      <c r="S20" s="187"/>
      <c r="T20" s="187"/>
      <c r="U20" s="187"/>
      <c r="V20" s="187"/>
      <c r="W20" s="187"/>
      <c r="X20" s="187">
        <f>SUM(UMUM!BF89)</f>
        <v>1078000</v>
      </c>
      <c r="Y20" s="187"/>
      <c r="Z20" s="470">
        <f t="shared" ref="Z20" si="26">SUM(S20:Y20)</f>
        <v>1078000</v>
      </c>
      <c r="AA20" s="187">
        <f>SUM(UMUM!BG89)</f>
        <v>22000</v>
      </c>
      <c r="AB20" s="187">
        <f t="shared" ref="AB20:AB26" si="27">SUM(AC20-AA20)</f>
        <v>0</v>
      </c>
      <c r="AC20" s="470">
        <f t="shared" ref="AC20:AC26" si="28">SUM(J20-R20-Z20)</f>
        <v>22000</v>
      </c>
      <c r="AD20" s="496">
        <f>SUM(UMUM!BJ78)</f>
        <v>1</v>
      </c>
      <c r="AE20" s="468"/>
      <c r="AF20" s="468"/>
      <c r="AG20" s="468"/>
      <c r="AH20" s="468"/>
      <c r="AI20" s="468"/>
      <c r="AJ20" s="468">
        <f>SUM(P20+X20)/H20</f>
        <v>0.99750000000000005</v>
      </c>
      <c r="AK20" s="468"/>
      <c r="AL20" s="468">
        <f t="shared" si="20"/>
        <v>0.99750000000000005</v>
      </c>
      <c r="AM20" s="7"/>
    </row>
    <row r="21" spans="1:39" s="7" customFormat="1" ht="31.5" customHeight="1" x14ac:dyDescent="0.2">
      <c r="A21" s="23">
        <f t="shared" si="16"/>
        <v>8</v>
      </c>
      <c r="B21" s="165" t="s">
        <v>283</v>
      </c>
      <c r="C21" s="463"/>
      <c r="D21" s="463"/>
      <c r="E21" s="463"/>
      <c r="F21" s="463">
        <f>SUM(UMUM!BH100)</f>
        <v>2643300</v>
      </c>
      <c r="G21" s="463"/>
      <c r="H21" s="463"/>
      <c r="I21" s="463"/>
      <c r="J21" s="464">
        <f t="shared" si="8"/>
        <v>2643300</v>
      </c>
      <c r="K21" s="463"/>
      <c r="L21" s="463"/>
      <c r="M21" s="463"/>
      <c r="N21" s="463">
        <f>SUM(UMUM!AS100)</f>
        <v>2300000</v>
      </c>
      <c r="O21" s="463"/>
      <c r="P21" s="463"/>
      <c r="Q21" s="463"/>
      <c r="R21" s="463">
        <f t="shared" ref="R21:R25" si="29">SUM(K21:Q21)</f>
        <v>2300000</v>
      </c>
      <c r="S21" s="187"/>
      <c r="T21" s="463"/>
      <c r="U21" s="463"/>
      <c r="V21" s="463">
        <f>SUM(UMUM!BF100)</f>
        <v>322000.00000000006</v>
      </c>
      <c r="W21" s="463"/>
      <c r="X21" s="463"/>
      <c r="Y21" s="463"/>
      <c r="Z21" s="465">
        <f t="shared" ref="Z21:Z25" si="30">SUM(S21:Y21)</f>
        <v>322000.00000000006</v>
      </c>
      <c r="AA21" s="463">
        <f>SUM(UMUM!BG100)</f>
        <v>21299.999999999942</v>
      </c>
      <c r="AB21" s="463">
        <f t="shared" si="27"/>
        <v>0</v>
      </c>
      <c r="AC21" s="464">
        <f t="shared" si="28"/>
        <v>21299.999999999942</v>
      </c>
      <c r="AD21" s="496">
        <f>SUM(UMUM!BJ100)</f>
        <v>1</v>
      </c>
      <c r="AE21" s="468"/>
      <c r="AF21" s="468"/>
      <c r="AG21" s="468"/>
      <c r="AH21" s="468">
        <f>SUM(N21+V21)/F21</f>
        <v>0.99194189081829531</v>
      </c>
      <c r="AI21" s="468"/>
      <c r="AJ21" s="468"/>
      <c r="AK21" s="468"/>
      <c r="AL21" s="468">
        <f t="shared" ref="AL21:AL25" si="31">SUM(R21+Z21)/J21</f>
        <v>0.99194189081829531</v>
      </c>
    </row>
    <row r="22" spans="1:39" s="7" customFormat="1" ht="31.5" customHeight="1" x14ac:dyDescent="0.2">
      <c r="A22" s="23">
        <f t="shared" si="16"/>
        <v>9</v>
      </c>
      <c r="B22" s="165" t="s">
        <v>271</v>
      </c>
      <c r="C22" s="463"/>
      <c r="D22" s="463"/>
      <c r="E22" s="463"/>
      <c r="F22" s="463"/>
      <c r="G22" s="463"/>
      <c r="H22" s="463">
        <f>SUM(UMUM!BH111)</f>
        <v>11555508</v>
      </c>
      <c r="I22" s="463"/>
      <c r="J22" s="464">
        <f t="shared" si="8"/>
        <v>11555508</v>
      </c>
      <c r="K22" s="463"/>
      <c r="L22" s="463"/>
      <c r="M22" s="463"/>
      <c r="N22" s="463"/>
      <c r="O22" s="463"/>
      <c r="P22" s="463">
        <f>SUM(UMUM!AS111)</f>
        <v>10100000</v>
      </c>
      <c r="Q22" s="463"/>
      <c r="R22" s="463">
        <f t="shared" si="29"/>
        <v>10100000</v>
      </c>
      <c r="S22" s="187"/>
      <c r="T22" s="463"/>
      <c r="U22" s="463"/>
      <c r="V22" s="463"/>
      <c r="W22" s="463"/>
      <c r="X22" s="463">
        <f>SUM(UMUM!BF111)</f>
        <v>1414000.0000000002</v>
      </c>
      <c r="Y22" s="463"/>
      <c r="Z22" s="465">
        <f t="shared" si="30"/>
        <v>1414000.0000000002</v>
      </c>
      <c r="AA22" s="463">
        <f>SUM(UMUM!BG111)</f>
        <v>41507.999999999767</v>
      </c>
      <c r="AB22" s="463">
        <f t="shared" si="27"/>
        <v>0</v>
      </c>
      <c r="AC22" s="464">
        <f t="shared" si="28"/>
        <v>41507.999999999767</v>
      </c>
      <c r="AD22" s="496">
        <f>SUM(UMUM!BJ111)</f>
        <v>1</v>
      </c>
      <c r="AE22" s="468"/>
      <c r="AF22" s="468"/>
      <c r="AG22" s="468"/>
      <c r="AH22" s="468"/>
      <c r="AI22" s="468"/>
      <c r="AJ22" s="468">
        <f>SUM(P22+X22)/H22</f>
        <v>0.99640794675578093</v>
      </c>
      <c r="AK22" s="468"/>
      <c r="AL22" s="468">
        <f t="shared" si="31"/>
        <v>0.99640794675578093</v>
      </c>
    </row>
    <row r="23" spans="1:39" s="7" customFormat="1" ht="31.5" customHeight="1" x14ac:dyDescent="0.2">
      <c r="A23" s="23">
        <f t="shared" si="16"/>
        <v>10</v>
      </c>
      <c r="B23" s="165" t="s">
        <v>272</v>
      </c>
      <c r="C23" s="463"/>
      <c r="D23" s="463"/>
      <c r="E23" s="463"/>
      <c r="F23" s="463"/>
      <c r="G23" s="463"/>
      <c r="H23" s="463">
        <f>SUM(UMUM!BH120)</f>
        <v>10000000</v>
      </c>
      <c r="I23" s="463"/>
      <c r="J23" s="464">
        <f t="shared" si="8"/>
        <v>10000000</v>
      </c>
      <c r="K23" s="463"/>
      <c r="L23" s="463"/>
      <c r="M23" s="463"/>
      <c r="N23" s="463"/>
      <c r="O23" s="463"/>
      <c r="P23" s="463">
        <f>SUM(UMUM!AS120)</f>
        <v>10000000</v>
      </c>
      <c r="Q23" s="463"/>
      <c r="R23" s="463">
        <f t="shared" si="29"/>
        <v>10000000</v>
      </c>
      <c r="S23" s="187">
        <f>SUM(UMUM!BF65)</f>
        <v>0</v>
      </c>
      <c r="T23" s="463"/>
      <c r="U23" s="463"/>
      <c r="V23" s="463"/>
      <c r="W23" s="463"/>
      <c r="X23" s="463">
        <f>SUM(UMUM!BF120)</f>
        <v>0</v>
      </c>
      <c r="Y23" s="463"/>
      <c r="Z23" s="465">
        <f>SUM(UMUM!BG120)</f>
        <v>0</v>
      </c>
      <c r="AA23" s="187">
        <f>SUM(UMUM!BG65)</f>
        <v>0</v>
      </c>
      <c r="AB23" s="463">
        <f t="shared" si="27"/>
        <v>0</v>
      </c>
      <c r="AC23" s="464">
        <f t="shared" si="28"/>
        <v>0</v>
      </c>
      <c r="AD23" s="496">
        <f>SUM(UMUM!BJ120)</f>
        <v>1</v>
      </c>
      <c r="AE23" s="468"/>
      <c r="AF23" s="468"/>
      <c r="AG23" s="468"/>
      <c r="AH23" s="468"/>
      <c r="AI23" s="468"/>
      <c r="AJ23" s="468">
        <f>SUM(P23+X23)/H23</f>
        <v>1</v>
      </c>
      <c r="AK23" s="468"/>
      <c r="AL23" s="468">
        <f t="shared" si="31"/>
        <v>1</v>
      </c>
    </row>
    <row r="24" spans="1:39" s="7" customFormat="1" ht="31.5" customHeight="1" x14ac:dyDescent="0.2">
      <c r="A24" s="23">
        <f t="shared" si="16"/>
        <v>11</v>
      </c>
      <c r="B24" s="165" t="s">
        <v>274</v>
      </c>
      <c r="C24" s="463"/>
      <c r="D24" s="463"/>
      <c r="E24" s="463"/>
      <c r="F24" s="463"/>
      <c r="G24" s="463">
        <f>SUM(UMUM!BH135)</f>
        <v>34934600</v>
      </c>
      <c r="H24" s="463"/>
      <c r="I24" s="463"/>
      <c r="J24" s="464">
        <f t="shared" si="8"/>
        <v>34934600</v>
      </c>
      <c r="K24" s="463"/>
      <c r="L24" s="463"/>
      <c r="M24" s="463"/>
      <c r="N24" s="463"/>
      <c r="O24" s="463">
        <f>SUM(UMUM!AS135)</f>
        <v>26212900</v>
      </c>
      <c r="P24" s="463"/>
      <c r="Q24" s="463"/>
      <c r="R24" s="463">
        <f>SUM(K24:Q24)</f>
        <v>26212900</v>
      </c>
      <c r="S24" s="187">
        <f>SUM(UMUM!BF66)</f>
        <v>0</v>
      </c>
      <c r="T24" s="463"/>
      <c r="U24" s="463"/>
      <c r="V24" s="463"/>
      <c r="W24" s="463">
        <f>SUM(UMUM!BF135)</f>
        <v>3638600.0000000005</v>
      </c>
      <c r="X24" s="463"/>
      <c r="Y24" s="463"/>
      <c r="Z24" s="465">
        <f t="shared" si="30"/>
        <v>3638600.0000000005</v>
      </c>
      <c r="AA24" s="187">
        <f>SUM(UMUM!BG135)</f>
        <v>2149399.9999999995</v>
      </c>
      <c r="AB24" s="463">
        <f t="shared" si="27"/>
        <v>2933700.0000000005</v>
      </c>
      <c r="AC24" s="464">
        <f t="shared" si="28"/>
        <v>5083100</v>
      </c>
      <c r="AD24" s="496">
        <f>SUM(UMUM!BJ135)</f>
        <v>1</v>
      </c>
      <c r="AE24" s="468"/>
      <c r="AF24" s="468"/>
      <c r="AG24" s="468"/>
      <c r="AH24" s="468"/>
      <c r="AI24" s="468">
        <f>SUM(O24+W24)/G24</f>
        <v>0.85449668809718726</v>
      </c>
      <c r="AJ24" s="468"/>
      <c r="AK24" s="468"/>
      <c r="AL24" s="468">
        <f t="shared" ref="AL24" si="32">SUM(R24+Z24)/J24</f>
        <v>0.85449668809718726</v>
      </c>
    </row>
    <row r="25" spans="1:39" s="7" customFormat="1" ht="31.5" customHeight="1" x14ac:dyDescent="0.2">
      <c r="A25" s="23">
        <f t="shared" si="16"/>
        <v>12</v>
      </c>
      <c r="B25" s="165" t="s">
        <v>276</v>
      </c>
      <c r="C25" s="463"/>
      <c r="D25" s="463"/>
      <c r="E25" s="463"/>
      <c r="F25" s="463"/>
      <c r="G25" s="463"/>
      <c r="H25" s="463"/>
      <c r="I25" s="463">
        <f>SUM(UMUM!BH154)</f>
        <v>10000000</v>
      </c>
      <c r="J25" s="464">
        <f t="shared" ref="J25" si="33">SUM(C25:I25)</f>
        <v>10000000</v>
      </c>
      <c r="K25" s="463"/>
      <c r="L25" s="463"/>
      <c r="M25" s="463"/>
      <c r="N25" s="463"/>
      <c r="O25" s="463"/>
      <c r="P25" s="463"/>
      <c r="Q25" s="463">
        <f>SUM(UMUM!AS154)</f>
        <v>7906300</v>
      </c>
      <c r="R25" s="463">
        <f t="shared" si="29"/>
        <v>7906300</v>
      </c>
      <c r="S25" s="463">
        <f>SUM(UMUM!BF84)</f>
        <v>0</v>
      </c>
      <c r="T25" s="463"/>
      <c r="U25" s="463"/>
      <c r="V25" s="463"/>
      <c r="W25" s="463"/>
      <c r="X25" s="463"/>
      <c r="Y25" s="463">
        <f>SUM(UMUM!BF154)</f>
        <v>959810</v>
      </c>
      <c r="Z25" s="465">
        <f t="shared" si="30"/>
        <v>959810</v>
      </c>
      <c r="AA25" s="463">
        <f>SUM(UMUM!BG154)</f>
        <v>675040</v>
      </c>
      <c r="AB25" s="463">
        <f t="shared" ref="AB25" si="34">SUM(AC25-AA25)</f>
        <v>458850</v>
      </c>
      <c r="AC25" s="464">
        <f t="shared" si="28"/>
        <v>1133890</v>
      </c>
      <c r="AD25" s="496">
        <f>SUM(UMUM!BJ154)</f>
        <v>1</v>
      </c>
      <c r="AE25" s="468"/>
      <c r="AF25" s="468"/>
      <c r="AG25" s="468"/>
      <c r="AH25" s="468"/>
      <c r="AI25" s="468"/>
      <c r="AJ25" s="468"/>
      <c r="AK25" s="468">
        <f>SUM(Q25+Y25)/I25</f>
        <v>0.88661100000000004</v>
      </c>
      <c r="AL25" s="468">
        <f t="shared" si="31"/>
        <v>0.88661100000000004</v>
      </c>
    </row>
    <row r="26" spans="1:39" s="7" customFormat="1" ht="31.5" customHeight="1" thickBot="1" x14ac:dyDescent="0.25">
      <c r="A26" s="687">
        <f t="shared" si="16"/>
        <v>13</v>
      </c>
      <c r="B26" s="688" t="s">
        <v>275</v>
      </c>
      <c r="C26" s="689">
        <f>SUM(UMUM!BH175)</f>
        <v>37658990</v>
      </c>
      <c r="D26" s="689"/>
      <c r="E26" s="689"/>
      <c r="F26" s="689"/>
      <c r="G26" s="689"/>
      <c r="H26" s="689"/>
      <c r="I26" s="689"/>
      <c r="J26" s="690">
        <f t="shared" si="8"/>
        <v>37658990</v>
      </c>
      <c r="K26" s="689">
        <f>SUM(UMUM!AS175)</f>
        <v>32446000</v>
      </c>
      <c r="L26" s="689"/>
      <c r="M26" s="689"/>
      <c r="N26" s="689"/>
      <c r="O26" s="689"/>
      <c r="P26" s="689"/>
      <c r="Q26" s="689"/>
      <c r="R26" s="689">
        <f t="shared" si="17"/>
        <v>32446000</v>
      </c>
      <c r="S26" s="689">
        <f>SUM(UMUM!BF175)</f>
        <v>2496040</v>
      </c>
      <c r="T26" s="689"/>
      <c r="U26" s="689"/>
      <c r="V26" s="689"/>
      <c r="W26" s="689"/>
      <c r="X26" s="689"/>
      <c r="Y26" s="689"/>
      <c r="Z26" s="691">
        <f t="shared" ref="Z26" si="35">SUM(S26:Y26)</f>
        <v>2496040</v>
      </c>
      <c r="AA26" s="689">
        <f>SUM(UMUM!BG175)</f>
        <v>2494650</v>
      </c>
      <c r="AB26" s="689">
        <f t="shared" si="27"/>
        <v>222300</v>
      </c>
      <c r="AC26" s="690">
        <f t="shared" si="28"/>
        <v>2716950</v>
      </c>
      <c r="AD26" s="692">
        <f>SUM(UMUM!BJ175)</f>
        <v>1</v>
      </c>
      <c r="AE26" s="693">
        <f>SUM(K26+S26)/C26</f>
        <v>0.92785388030852656</v>
      </c>
      <c r="AF26" s="693"/>
      <c r="AG26" s="693"/>
      <c r="AH26" s="693"/>
      <c r="AI26" s="693"/>
      <c r="AJ26" s="693"/>
      <c r="AK26" s="693"/>
      <c r="AL26" s="693">
        <f t="shared" si="20"/>
        <v>0.92785388030852656</v>
      </c>
    </row>
    <row r="27" spans="1:39" s="36" customFormat="1" ht="31.5" customHeight="1" thickTop="1" thickBot="1" x14ac:dyDescent="0.25">
      <c r="A27" s="732"/>
      <c r="B27" s="733" t="s">
        <v>52</v>
      </c>
      <c r="C27" s="734">
        <f>SUM(C14:C26)</f>
        <v>89952190</v>
      </c>
      <c r="D27" s="734">
        <f>SUM(D14:D26)</f>
        <v>0</v>
      </c>
      <c r="E27" s="734">
        <f t="shared" ref="E27:I27" si="36">SUM(E14:E26)</f>
        <v>0</v>
      </c>
      <c r="F27" s="734">
        <f t="shared" si="36"/>
        <v>2643300</v>
      </c>
      <c r="G27" s="734">
        <f t="shared" si="36"/>
        <v>35731600</v>
      </c>
      <c r="H27" s="734">
        <f t="shared" si="36"/>
        <v>30355508</v>
      </c>
      <c r="I27" s="734">
        <f t="shared" si="36"/>
        <v>22634228</v>
      </c>
      <c r="J27" s="734">
        <f>SUM(J14:J26)</f>
        <v>181316826</v>
      </c>
      <c r="K27" s="734">
        <f>SUM(K14:K26)</f>
        <v>72355760</v>
      </c>
      <c r="L27" s="734">
        <f t="shared" ref="L27:M27" si="37">SUM(L16:L26)</f>
        <v>0</v>
      </c>
      <c r="M27" s="734">
        <f t="shared" si="37"/>
        <v>0</v>
      </c>
      <c r="N27" s="734">
        <f t="shared" ref="N27" si="38">SUM(N16:N26)</f>
        <v>2300000</v>
      </c>
      <c r="O27" s="734">
        <f>SUM(O14:O26)</f>
        <v>27009900</v>
      </c>
      <c r="P27" s="734">
        <f>SUM(P16:P26)</f>
        <v>27800000</v>
      </c>
      <c r="Q27" s="734">
        <f>SUM(Q14:Q26)</f>
        <v>17836300</v>
      </c>
      <c r="R27" s="734">
        <f>SUM(R14:R26)</f>
        <v>147301960</v>
      </c>
      <c r="S27" s="734">
        <f>SUM(S14:S26)</f>
        <v>3904040</v>
      </c>
      <c r="T27" s="734">
        <f t="shared" ref="T27:X27" si="39">SUM(T14:T26)</f>
        <v>0</v>
      </c>
      <c r="U27" s="734">
        <f t="shared" si="39"/>
        <v>0</v>
      </c>
      <c r="V27" s="734">
        <f t="shared" si="39"/>
        <v>322000.00000000006</v>
      </c>
      <c r="W27" s="734">
        <f t="shared" si="39"/>
        <v>3638600.0000000005</v>
      </c>
      <c r="X27" s="734">
        <f t="shared" si="39"/>
        <v>2492000</v>
      </c>
      <c r="Y27" s="734">
        <f>SUM(Y14:Y26)</f>
        <v>2037810</v>
      </c>
      <c r="Z27" s="734">
        <f>SUM(Z14:Z26)</f>
        <v>12394450</v>
      </c>
      <c r="AA27" s="734">
        <f t="shared" ref="AA27:AC27" si="40">SUM(AA14:AA26)</f>
        <v>17204366</v>
      </c>
      <c r="AB27" s="734">
        <f t="shared" si="40"/>
        <v>4416050</v>
      </c>
      <c r="AC27" s="734">
        <f t="shared" si="40"/>
        <v>21620416</v>
      </c>
      <c r="AD27" s="735">
        <f>SUM(AD14:AD26)/13</f>
        <v>0.91794871794871802</v>
      </c>
      <c r="AE27" s="736">
        <f t="shared" ref="AE27:AL27" si="41">SUM(K27+S27)/C27</f>
        <v>0.84778147146834337</v>
      </c>
      <c r="AF27" s="736"/>
      <c r="AG27" s="736"/>
      <c r="AH27" s="736">
        <f t="shared" si="41"/>
        <v>0.99194189081829531</v>
      </c>
      <c r="AI27" s="736">
        <f t="shared" si="41"/>
        <v>0.85774216659763347</v>
      </c>
      <c r="AJ27" s="736">
        <f t="shared" si="41"/>
        <v>0.99790785909430346</v>
      </c>
      <c r="AK27" s="736">
        <f t="shared" si="41"/>
        <v>0.87805557141158075</v>
      </c>
      <c r="AL27" s="736">
        <f t="shared" si="41"/>
        <v>0.88075890982119887</v>
      </c>
    </row>
    <row r="28" spans="1:39" s="472" customFormat="1" ht="31.5" customHeight="1" thickTop="1" thickBot="1" x14ac:dyDescent="0.25">
      <c r="A28" s="721" t="s">
        <v>57</v>
      </c>
      <c r="B28" s="721" t="s">
        <v>48</v>
      </c>
      <c r="C28" s="722"/>
      <c r="D28" s="722"/>
      <c r="E28" s="722"/>
      <c r="F28" s="722"/>
      <c r="G28" s="722"/>
      <c r="H28" s="722"/>
      <c r="I28" s="722"/>
      <c r="J28" s="723"/>
      <c r="K28" s="722"/>
      <c r="L28" s="722"/>
      <c r="M28" s="722"/>
      <c r="N28" s="722"/>
      <c r="O28" s="722"/>
      <c r="P28" s="722"/>
      <c r="Q28" s="722"/>
      <c r="R28" s="722"/>
      <c r="S28" s="722"/>
      <c r="T28" s="722"/>
      <c r="U28" s="722"/>
      <c r="V28" s="722"/>
      <c r="W28" s="722"/>
      <c r="X28" s="722"/>
      <c r="Y28" s="722"/>
      <c r="Z28" s="723"/>
      <c r="AA28" s="722"/>
      <c r="AB28" s="722"/>
      <c r="AC28" s="723"/>
      <c r="AD28" s="726"/>
      <c r="AE28" s="737"/>
      <c r="AF28" s="737"/>
      <c r="AG28" s="737"/>
      <c r="AH28" s="737"/>
      <c r="AI28" s="737"/>
      <c r="AJ28" s="737"/>
      <c r="AK28" s="737"/>
      <c r="AL28" s="737"/>
    </row>
    <row r="29" spans="1:39" s="34" customFormat="1" ht="31.5" customHeight="1" thickTop="1" x14ac:dyDescent="0.2">
      <c r="A29" s="698">
        <v>1</v>
      </c>
      <c r="B29" s="699" t="s">
        <v>120</v>
      </c>
      <c r="C29" s="188"/>
      <c r="D29" s="188">
        <f>SUM(KESRA!BH6)</f>
        <v>2317256</v>
      </c>
      <c r="E29" s="188"/>
      <c r="F29" s="188"/>
      <c r="G29" s="188"/>
      <c r="H29" s="188"/>
      <c r="I29" s="188"/>
      <c r="J29" s="700">
        <f>SUM(C29:I29)</f>
        <v>2317256</v>
      </c>
      <c r="K29" s="188"/>
      <c r="L29" s="188">
        <f>SUM(KESRA!AS7)</f>
        <v>1800000</v>
      </c>
      <c r="M29" s="188"/>
      <c r="N29" s="188"/>
      <c r="O29" s="188"/>
      <c r="P29" s="188"/>
      <c r="Q29" s="188"/>
      <c r="R29" s="466">
        <f t="shared" ref="R29:R34" si="42">SUM(K29:Q29)</f>
        <v>1800000</v>
      </c>
      <c r="S29" s="188"/>
      <c r="T29" s="188">
        <f>SUM(KESRA!BF7)</f>
        <v>54000</v>
      </c>
      <c r="U29" s="188"/>
      <c r="V29" s="188"/>
      <c r="W29" s="188"/>
      <c r="X29" s="188"/>
      <c r="Y29" s="188"/>
      <c r="Z29" s="702">
        <f t="shared" ref="Z29:Z34" si="43">SUM(S29:Y29)</f>
        <v>54000</v>
      </c>
      <c r="AA29" s="188">
        <f>SUM(KESRA!BG7)</f>
        <v>463256</v>
      </c>
      <c r="AB29" s="188">
        <f t="shared" ref="AB29:AB34" si="44">SUM(AC29-AA29)</f>
        <v>0</v>
      </c>
      <c r="AC29" s="700">
        <f t="shared" ref="AC29" si="45">SUM(J29-R29-Z29)</f>
        <v>463256</v>
      </c>
      <c r="AD29" s="731">
        <f>SUM(KESRA!BJ7)</f>
        <v>1</v>
      </c>
      <c r="AE29" s="556"/>
      <c r="AF29" s="556">
        <f t="shared" ref="AF29:AF35" si="46">SUM(L29+T29)/D29</f>
        <v>0.80008423756373914</v>
      </c>
      <c r="AG29" s="556"/>
      <c r="AH29" s="556"/>
      <c r="AI29" s="556"/>
      <c r="AJ29" s="556"/>
      <c r="AK29" s="556"/>
      <c r="AL29" s="556">
        <f t="shared" si="20"/>
        <v>0.80008423756373914</v>
      </c>
    </row>
    <row r="30" spans="1:39" s="34" customFormat="1" ht="49.5" customHeight="1" x14ac:dyDescent="0.2">
      <c r="A30" s="185">
        <v>2</v>
      </c>
      <c r="B30" s="184" t="s">
        <v>121</v>
      </c>
      <c r="C30" s="187"/>
      <c r="D30" s="187">
        <f>SUM(KESRA!BH20)</f>
        <v>59000000</v>
      </c>
      <c r="E30" s="187"/>
      <c r="F30" s="187"/>
      <c r="G30" s="187"/>
      <c r="H30" s="187"/>
      <c r="I30" s="187"/>
      <c r="J30" s="470">
        <f t="shared" ref="J30" si="47">SUM(C30:I30)</f>
        <v>59000000</v>
      </c>
      <c r="K30" s="187"/>
      <c r="L30" s="187">
        <f>SUM(KESRA!AS20)</f>
        <v>51600000</v>
      </c>
      <c r="M30" s="187"/>
      <c r="N30" s="187"/>
      <c r="O30" s="187"/>
      <c r="P30" s="187"/>
      <c r="Q30" s="187"/>
      <c r="R30" s="463">
        <f t="shared" si="42"/>
        <v>51600000</v>
      </c>
      <c r="S30" s="187"/>
      <c r="T30" s="187">
        <f>SUM(KESRA!BF20)</f>
        <v>7224000.0000000009</v>
      </c>
      <c r="U30" s="187"/>
      <c r="V30" s="187"/>
      <c r="W30" s="187"/>
      <c r="X30" s="187"/>
      <c r="Y30" s="187"/>
      <c r="Z30" s="465">
        <f t="shared" si="43"/>
        <v>7224000.0000000009</v>
      </c>
      <c r="AA30" s="187">
        <f>SUM(KESRA!BG20)</f>
        <v>175999.99999999907</v>
      </c>
      <c r="AB30" s="187">
        <f t="shared" si="44"/>
        <v>0</v>
      </c>
      <c r="AC30" s="470">
        <f t="shared" ref="AC30:AC34" si="48">SUM(J30-R30-Z30)</f>
        <v>175999.99999999907</v>
      </c>
      <c r="AD30" s="494">
        <f>SUM(KESRA!BJ20)</f>
        <v>1</v>
      </c>
      <c r="AE30" s="468"/>
      <c r="AF30" s="468">
        <f t="shared" si="46"/>
        <v>0.99701694915254235</v>
      </c>
      <c r="AG30" s="468"/>
      <c r="AH30" s="468"/>
      <c r="AI30" s="468"/>
      <c r="AJ30" s="468"/>
      <c r="AK30" s="468"/>
      <c r="AL30" s="468">
        <f t="shared" si="20"/>
        <v>0.99701694915254235</v>
      </c>
    </row>
    <row r="31" spans="1:39" s="34" customFormat="1" ht="31.5" customHeight="1" x14ac:dyDescent="0.2">
      <c r="A31" s="185">
        <v>3</v>
      </c>
      <c r="B31" s="186" t="s">
        <v>195</v>
      </c>
      <c r="C31" s="187"/>
      <c r="D31" s="187"/>
      <c r="E31" s="187">
        <f>SUM(KESRA!BH46)</f>
        <v>70391000</v>
      </c>
      <c r="F31" s="187"/>
      <c r="G31" s="187"/>
      <c r="H31" s="187"/>
      <c r="I31" s="187"/>
      <c r="J31" s="470">
        <f>SUM(C31:I31)</f>
        <v>70391000</v>
      </c>
      <c r="K31" s="187"/>
      <c r="L31" s="187">
        <f>SUM(KESRA!AR46)</f>
        <v>0</v>
      </c>
      <c r="M31" s="187">
        <f>SUM(KESRA!AS46)</f>
        <v>59658560</v>
      </c>
      <c r="N31" s="187"/>
      <c r="O31" s="187"/>
      <c r="P31" s="187"/>
      <c r="Q31" s="187"/>
      <c r="R31" s="463">
        <f t="shared" si="42"/>
        <v>59658560</v>
      </c>
      <c r="S31" s="187"/>
      <c r="T31" s="187">
        <f>SUM(KESRA!BE46)</f>
        <v>0</v>
      </c>
      <c r="U31" s="187">
        <f>SUM(KESRA!BF46)</f>
        <v>4391150.0000000009</v>
      </c>
      <c r="V31" s="187"/>
      <c r="W31" s="187"/>
      <c r="X31" s="187"/>
      <c r="Y31" s="187"/>
      <c r="Z31" s="465">
        <f t="shared" si="43"/>
        <v>4391150.0000000009</v>
      </c>
      <c r="AA31" s="187">
        <f>SUM(KESRA!BG46)</f>
        <v>2335899.9999999991</v>
      </c>
      <c r="AB31" s="187">
        <f t="shared" si="44"/>
        <v>4005390</v>
      </c>
      <c r="AC31" s="470">
        <f t="shared" si="48"/>
        <v>6341289.9999999991</v>
      </c>
      <c r="AD31" s="494">
        <f>SUM(KESRA!BJ46)</f>
        <v>1</v>
      </c>
      <c r="AE31" s="468"/>
      <c r="AF31" s="468"/>
      <c r="AG31" s="468">
        <f t="shared" ref="AG31:AG35" si="49">SUM(M31+U31)/E31</f>
        <v>0.90991334119418676</v>
      </c>
      <c r="AH31" s="468"/>
      <c r="AI31" s="468"/>
      <c r="AJ31" s="468"/>
      <c r="AK31" s="468"/>
      <c r="AL31" s="468">
        <f t="shared" si="20"/>
        <v>0.90991334119418676</v>
      </c>
    </row>
    <row r="32" spans="1:39" s="34" customFormat="1" ht="31.5" customHeight="1" x14ac:dyDescent="0.2">
      <c r="A32" s="185">
        <v>4</v>
      </c>
      <c r="B32" s="184" t="s">
        <v>202</v>
      </c>
      <c r="C32" s="187">
        <f>SUM(KESRA!BH61)</f>
        <v>210210216</v>
      </c>
      <c r="D32" s="187">
        <f>SUM(KESRA!BG60)</f>
        <v>0</v>
      </c>
      <c r="E32" s="187">
        <f>SUM(KESRA!BH60)</f>
        <v>0</v>
      </c>
      <c r="F32" s="187"/>
      <c r="G32" s="187"/>
      <c r="H32" s="187"/>
      <c r="I32" s="187"/>
      <c r="J32" s="470">
        <f>SUM(C32:I32)</f>
        <v>210210216</v>
      </c>
      <c r="K32" s="187">
        <f>SUM(KESRA!AS61)</f>
        <v>170637816</v>
      </c>
      <c r="L32" s="187">
        <f>SUM(KESRA!AR60)</f>
        <v>0</v>
      </c>
      <c r="M32" s="187">
        <f>SUM(KESRA!AS60)</f>
        <v>0</v>
      </c>
      <c r="N32" s="187"/>
      <c r="O32" s="187"/>
      <c r="P32" s="187"/>
      <c r="Q32" s="187"/>
      <c r="R32" s="463">
        <f t="shared" ref="R32" si="50">SUM(K32:Q32)</f>
        <v>170637816</v>
      </c>
      <c r="S32" s="187">
        <f>SUM(KESRA!BF61)</f>
        <v>12555000</v>
      </c>
      <c r="T32" s="187">
        <f>SUM(KESRA!BE60)</f>
        <v>0</v>
      </c>
      <c r="U32" s="187"/>
      <c r="V32" s="187"/>
      <c r="W32" s="187"/>
      <c r="X32" s="187"/>
      <c r="Y32" s="187"/>
      <c r="Z32" s="465">
        <f t="shared" ref="Z32" si="51">SUM(S32:Y32)</f>
        <v>12555000</v>
      </c>
      <c r="AA32" s="187">
        <f>SUM(KESRA!BG61)</f>
        <v>5232000</v>
      </c>
      <c r="AB32" s="187">
        <f t="shared" ref="AB32" si="52">SUM(AC32-AA32)</f>
        <v>21785400</v>
      </c>
      <c r="AC32" s="470">
        <f t="shared" ref="AC32:AC33" si="53">SUM(J32-R32-Z32)</f>
        <v>27017400</v>
      </c>
      <c r="AD32" s="496">
        <f>SUM(KESRA!BJ61)</f>
        <v>1</v>
      </c>
      <c r="AE32" s="468">
        <f>SUM(K32+S32)/C32</f>
        <v>0.87147437211139156</v>
      </c>
      <c r="AF32" s="468"/>
      <c r="AG32" s="468"/>
      <c r="AH32" s="468"/>
      <c r="AI32" s="468"/>
      <c r="AJ32" s="468"/>
      <c r="AK32" s="468"/>
      <c r="AL32" s="468">
        <f t="shared" ref="AL32" si="54">SUM(R32+Z32)/J32</f>
        <v>0.87147437211139156</v>
      </c>
    </row>
    <row r="33" spans="1:39" s="34" customFormat="1" ht="31.5" customHeight="1" x14ac:dyDescent="0.2">
      <c r="A33" s="185">
        <v>5</v>
      </c>
      <c r="B33" s="184" t="s">
        <v>326</v>
      </c>
      <c r="C33" s="187"/>
      <c r="D33" s="187"/>
      <c r="E33" s="187"/>
      <c r="F33" s="187"/>
      <c r="G33" s="187"/>
      <c r="H33" s="187"/>
      <c r="I33" s="187">
        <f>SUM(KESRA!BH83)</f>
        <v>196125784</v>
      </c>
      <c r="J33" s="470">
        <f>SUM(C33:I33)</f>
        <v>196125784</v>
      </c>
      <c r="K33" s="187"/>
      <c r="L33" s="187">
        <f>SUM(KESRA!AR60)</f>
        <v>0</v>
      </c>
      <c r="M33" s="187">
        <f>SUM(KESRA!AS60)</f>
        <v>0</v>
      </c>
      <c r="N33" s="187"/>
      <c r="O33" s="187"/>
      <c r="P33" s="187"/>
      <c r="Q33" s="187">
        <f>SUM(KESRA!AS83)</f>
        <v>159568134</v>
      </c>
      <c r="R33" s="463">
        <f t="shared" ref="R33" si="55">SUM(K33:Q33)</f>
        <v>159568134</v>
      </c>
      <c r="S33" s="187"/>
      <c r="T33" s="187">
        <f>SUM(KESRA!BE60)</f>
        <v>0</v>
      </c>
      <c r="U33" s="187">
        <f>SUM(KESRA!BF60)</f>
        <v>0</v>
      </c>
      <c r="V33" s="187"/>
      <c r="W33" s="187"/>
      <c r="X33" s="187"/>
      <c r="Y33" s="187">
        <f>SUM(KESRA!BF83)</f>
        <v>13604800</v>
      </c>
      <c r="Z33" s="465">
        <f t="shared" ref="Z33" si="56">SUM(S33:Y33)</f>
        <v>13604800</v>
      </c>
      <c r="AA33" s="187">
        <f>SUM(KESRA!BG83)</f>
        <v>9874200</v>
      </c>
      <c r="AB33" s="187">
        <f t="shared" ref="AB33" si="57">SUM(AC33-AA33)</f>
        <v>13078650</v>
      </c>
      <c r="AC33" s="470">
        <f t="shared" si="53"/>
        <v>22952850</v>
      </c>
      <c r="AD33" s="496">
        <f>SUM(KESRA!BJ83)</f>
        <v>1</v>
      </c>
      <c r="AE33" s="468"/>
      <c r="AF33" s="468"/>
      <c r="AG33" s="468"/>
      <c r="AH33" s="468"/>
      <c r="AI33" s="468"/>
      <c r="AJ33" s="468"/>
      <c r="AK33" s="468">
        <f t="shared" ref="AK33:AK35" si="58">SUM(Q33+Y33)/I33</f>
        <v>0.8829687278649706</v>
      </c>
      <c r="AL33" s="468">
        <f t="shared" ref="AL33" si="59">SUM(R33+Z33)/J33</f>
        <v>0.8829687278649706</v>
      </c>
    </row>
    <row r="34" spans="1:39" s="34" customFormat="1" ht="31.5" customHeight="1" thickBot="1" x14ac:dyDescent="0.25">
      <c r="A34" s="694">
        <v>6</v>
      </c>
      <c r="B34" s="695" t="s">
        <v>278</v>
      </c>
      <c r="C34" s="696"/>
      <c r="D34" s="696"/>
      <c r="E34" s="696"/>
      <c r="F34" s="696"/>
      <c r="G34" s="696"/>
      <c r="H34" s="696">
        <f>SUM(KESRA!BH104)</f>
        <v>1000000</v>
      </c>
      <c r="I34" s="696"/>
      <c r="J34" s="697">
        <f>SUM(C34:I34)</f>
        <v>1000000</v>
      </c>
      <c r="K34" s="696"/>
      <c r="L34" s="696">
        <f>SUM(KESRA!AR61)</f>
        <v>0</v>
      </c>
      <c r="M34" s="696"/>
      <c r="N34" s="696"/>
      <c r="O34" s="696"/>
      <c r="P34" s="696">
        <f>SUM(KESRA!AS104)</f>
        <v>1000000</v>
      </c>
      <c r="Q34" s="696"/>
      <c r="R34" s="689">
        <f t="shared" si="42"/>
        <v>1000000</v>
      </c>
      <c r="S34" s="696"/>
      <c r="T34" s="696">
        <f>SUM(KESRA!BE61)</f>
        <v>0</v>
      </c>
      <c r="U34" s="696"/>
      <c r="V34" s="696"/>
      <c r="W34" s="696"/>
      <c r="X34" s="696">
        <f>SUM(KESRA!BF104)</f>
        <v>0</v>
      </c>
      <c r="Y34" s="696"/>
      <c r="Z34" s="691">
        <f t="shared" si="43"/>
        <v>0</v>
      </c>
      <c r="AA34" s="696">
        <f>SUM(KESRA!BG104)</f>
        <v>0</v>
      </c>
      <c r="AB34" s="696">
        <f t="shared" si="44"/>
        <v>0</v>
      </c>
      <c r="AC34" s="697">
        <f t="shared" si="48"/>
        <v>0</v>
      </c>
      <c r="AD34" s="692">
        <f>SUM(KESRA!BJ104)</f>
        <v>1</v>
      </c>
      <c r="AE34" s="693"/>
      <c r="AF34" s="693"/>
      <c r="AG34" s="693"/>
      <c r="AH34" s="693"/>
      <c r="AI34" s="693"/>
      <c r="AJ34" s="693">
        <f t="shared" ref="AJ34:AJ35" si="60">SUM(P34+X34)/H34</f>
        <v>1</v>
      </c>
      <c r="AK34" s="693"/>
      <c r="AL34" s="693">
        <f t="shared" si="20"/>
        <v>1</v>
      </c>
    </row>
    <row r="35" spans="1:39" s="36" customFormat="1" ht="31.5" customHeight="1" thickTop="1" thickBot="1" x14ac:dyDescent="0.25">
      <c r="A35" s="732"/>
      <c r="B35" s="733" t="s">
        <v>52</v>
      </c>
      <c r="C35" s="734">
        <f>SUM(C29:C34)</f>
        <v>210210216</v>
      </c>
      <c r="D35" s="734">
        <f>SUM(D29:D34)</f>
        <v>61317256</v>
      </c>
      <c r="E35" s="734">
        <f>SUM(E29:E34)</f>
        <v>70391000</v>
      </c>
      <c r="F35" s="734">
        <f t="shared" ref="F35" si="61">SUM(F29:F34)</f>
        <v>0</v>
      </c>
      <c r="G35" s="734">
        <f t="shared" ref="G35:O35" si="62">SUM(G29:G34)</f>
        <v>0</v>
      </c>
      <c r="H35" s="734">
        <f t="shared" si="62"/>
        <v>1000000</v>
      </c>
      <c r="I35" s="734">
        <f t="shared" si="62"/>
        <v>196125784</v>
      </c>
      <c r="J35" s="734">
        <f>SUM(J29:J34)</f>
        <v>539044256</v>
      </c>
      <c r="K35" s="734">
        <f>SUM(K29:K34)</f>
        <v>170637816</v>
      </c>
      <c r="L35" s="734">
        <f>SUM(L29:L34)</f>
        <v>53400000</v>
      </c>
      <c r="M35" s="734">
        <f>SUM(M29:M34)</f>
        <v>59658560</v>
      </c>
      <c r="N35" s="734">
        <f t="shared" ref="N35" si="63">SUM(N29:N34)</f>
        <v>0</v>
      </c>
      <c r="O35" s="734">
        <f t="shared" si="62"/>
        <v>0</v>
      </c>
      <c r="P35" s="734">
        <f t="shared" ref="P35:Q35" si="64">SUM(P29:P34)</f>
        <v>1000000</v>
      </c>
      <c r="Q35" s="734">
        <f t="shared" si="64"/>
        <v>159568134</v>
      </c>
      <c r="R35" s="734">
        <f>SUM(R29:R34)</f>
        <v>444264510</v>
      </c>
      <c r="S35" s="734">
        <f>SUM(S29:S34)</f>
        <v>12555000</v>
      </c>
      <c r="T35" s="734">
        <f>SUM(T29:T34)</f>
        <v>7278000.0000000009</v>
      </c>
      <c r="U35" s="734">
        <f t="shared" ref="U35:Y35" si="65">SUM(U29:U34)</f>
        <v>4391150.0000000009</v>
      </c>
      <c r="V35" s="734">
        <f t="shared" si="65"/>
        <v>0</v>
      </c>
      <c r="W35" s="734">
        <f t="shared" si="65"/>
        <v>0</v>
      </c>
      <c r="X35" s="734">
        <f t="shared" si="65"/>
        <v>0</v>
      </c>
      <c r="Y35" s="734">
        <f t="shared" si="65"/>
        <v>13604800</v>
      </c>
      <c r="Z35" s="734">
        <f>SUM(Z29:Z34)</f>
        <v>37828950</v>
      </c>
      <c r="AA35" s="734">
        <f>SUM(AA29:AA34)</f>
        <v>18081356</v>
      </c>
      <c r="AB35" s="734">
        <f>SUM(AB29:AB34)</f>
        <v>38869440</v>
      </c>
      <c r="AC35" s="734">
        <f>SUM(AC29:AC34)</f>
        <v>56950796</v>
      </c>
      <c r="AD35" s="735">
        <f>SUM(AD29:AD34)/6</f>
        <v>1</v>
      </c>
      <c r="AE35" s="736">
        <f t="shared" ref="AE35" si="66">SUM(K35+S35)/C35</f>
        <v>0.87147437211139156</v>
      </c>
      <c r="AF35" s="736">
        <f t="shared" si="46"/>
        <v>0.98957461501538813</v>
      </c>
      <c r="AG35" s="736">
        <f t="shared" si="49"/>
        <v>0.90991334119418676</v>
      </c>
      <c r="AH35" s="736"/>
      <c r="AI35" s="736"/>
      <c r="AJ35" s="736">
        <f t="shared" si="60"/>
        <v>1</v>
      </c>
      <c r="AK35" s="736">
        <f t="shared" si="58"/>
        <v>0.8829687278649706</v>
      </c>
      <c r="AL35" s="736">
        <f t="shared" ref="AL35" si="67">SUM(R35+Z35)/J35</f>
        <v>0.89434857088988251</v>
      </c>
    </row>
    <row r="36" spans="1:39" s="472" customFormat="1" ht="31.5" customHeight="1" thickTop="1" thickBot="1" x14ac:dyDescent="0.25">
      <c r="A36" s="721" t="s">
        <v>58</v>
      </c>
      <c r="B36" s="721" t="s">
        <v>53</v>
      </c>
      <c r="C36" s="722"/>
      <c r="D36" s="722"/>
      <c r="E36" s="722"/>
      <c r="F36" s="722"/>
      <c r="G36" s="722"/>
      <c r="H36" s="722"/>
      <c r="I36" s="722"/>
      <c r="J36" s="723"/>
      <c r="K36" s="722"/>
      <c r="L36" s="722" t="s">
        <v>310</v>
      </c>
      <c r="M36" s="722"/>
      <c r="N36" s="722"/>
      <c r="O36" s="722"/>
      <c r="P36" s="722"/>
      <c r="Q36" s="722"/>
      <c r="R36" s="722"/>
      <c r="S36" s="722"/>
      <c r="T36" s="722"/>
      <c r="U36" s="722"/>
      <c r="V36" s="722"/>
      <c r="W36" s="722"/>
      <c r="X36" s="722"/>
      <c r="Y36" s="722"/>
      <c r="Z36" s="723"/>
      <c r="AA36" s="722"/>
      <c r="AB36" s="722"/>
      <c r="AC36" s="723"/>
      <c r="AD36" s="726"/>
      <c r="AE36" s="737"/>
      <c r="AF36" s="737"/>
      <c r="AG36" s="737"/>
      <c r="AH36" s="737"/>
      <c r="AI36" s="737"/>
      <c r="AJ36" s="737"/>
      <c r="AK36" s="737"/>
      <c r="AL36" s="737"/>
    </row>
    <row r="37" spans="1:39" s="34" customFormat="1" ht="31.5" customHeight="1" thickTop="1" x14ac:dyDescent="0.2">
      <c r="A37" s="698">
        <v>1</v>
      </c>
      <c r="B37" s="699" t="s">
        <v>198</v>
      </c>
      <c r="C37" s="188">
        <f>SUM(PEMER!BH10)</f>
        <v>10000000</v>
      </c>
      <c r="D37" s="188"/>
      <c r="E37" s="188"/>
      <c r="F37" s="188"/>
      <c r="G37" s="188"/>
      <c r="H37" s="188"/>
      <c r="I37" s="188"/>
      <c r="J37" s="700">
        <f t="shared" ref="J37:J39" si="68">SUM(C37:I37)</f>
        <v>10000000</v>
      </c>
      <c r="K37" s="188">
        <f>SUM(PEMER!AS10)</f>
        <v>10000000</v>
      </c>
      <c r="L37" s="188"/>
      <c r="M37" s="188"/>
      <c r="N37" s="188"/>
      <c r="O37" s="188"/>
      <c r="P37" s="188"/>
      <c r="Q37" s="188"/>
      <c r="R37" s="466">
        <f t="shared" ref="R37:R42" si="69">SUM(K37:Q37)</f>
        <v>10000000</v>
      </c>
      <c r="S37" s="188">
        <f>SUM(PEMER!BF10)</f>
        <v>0</v>
      </c>
      <c r="T37" s="188"/>
      <c r="U37" s="188"/>
      <c r="V37" s="701"/>
      <c r="W37" s="701"/>
      <c r="X37" s="188"/>
      <c r="Y37" s="188"/>
      <c r="Z37" s="702">
        <f t="shared" ref="Z37:Z42" si="70">SUM(S37:Y37)</f>
        <v>0</v>
      </c>
      <c r="AA37" s="188">
        <f>SUM(PEMER!BG33)</f>
        <v>0</v>
      </c>
      <c r="AB37" s="188">
        <f t="shared" ref="AB37" si="71">SUM(AC37-AA37)</f>
        <v>0</v>
      </c>
      <c r="AC37" s="700">
        <f t="shared" ref="AC37" si="72">SUM(J37-R37-Z37)</f>
        <v>0</v>
      </c>
      <c r="AD37" s="555">
        <f>SUM(PEMER!BJ10)</f>
        <v>1</v>
      </c>
      <c r="AE37" s="556">
        <f t="shared" ref="AE37:AE43" si="73">SUM(K37+S37)/C37</f>
        <v>1</v>
      </c>
      <c r="AF37" s="556"/>
      <c r="AG37" s="556"/>
      <c r="AH37" s="556"/>
      <c r="AI37" s="556"/>
      <c r="AJ37" s="556"/>
      <c r="AK37" s="556"/>
      <c r="AL37" s="556">
        <f t="shared" si="20"/>
        <v>1</v>
      </c>
    </row>
    <row r="38" spans="1:39" s="34" customFormat="1" ht="31.5" customHeight="1" x14ac:dyDescent="0.2">
      <c r="A38" s="185">
        <v>2</v>
      </c>
      <c r="B38" s="186" t="s">
        <v>199</v>
      </c>
      <c r="C38" s="187">
        <f>SUM(PEMER!BH22)</f>
        <v>10000000</v>
      </c>
      <c r="D38" s="187">
        <f>SUM(PEMER!BG21)</f>
        <v>0</v>
      </c>
      <c r="E38" s="187">
        <f>SUM(PEMER!BH21)</f>
        <v>0</v>
      </c>
      <c r="F38" s="187"/>
      <c r="G38" s="187"/>
      <c r="H38" s="187"/>
      <c r="I38" s="187"/>
      <c r="J38" s="470">
        <f t="shared" ref="J38" si="74">SUM(C38:I38)</f>
        <v>10000000</v>
      </c>
      <c r="K38" s="187">
        <f>SUM(PEMER!AS22)</f>
        <v>10000000</v>
      </c>
      <c r="L38" s="187">
        <f>SUM(PEMER!AR21)</f>
        <v>0</v>
      </c>
      <c r="M38" s="187">
        <f>SUM(PEMER!AS21)</f>
        <v>0</v>
      </c>
      <c r="N38" s="187"/>
      <c r="O38" s="187"/>
      <c r="P38" s="187"/>
      <c r="Q38" s="187"/>
      <c r="R38" s="463">
        <f t="shared" ref="R38" si="75">SUM(K38:Q38)</f>
        <v>10000000</v>
      </c>
      <c r="S38" s="187">
        <f>SUM(PEMER!BF22)</f>
        <v>0</v>
      </c>
      <c r="T38" s="469">
        <f>SUM(PEMER!BE21)</f>
        <v>0</v>
      </c>
      <c r="U38" s="469">
        <f>SUM(PEMER!BF21)</f>
        <v>0</v>
      </c>
      <c r="V38" s="187"/>
      <c r="W38" s="187"/>
      <c r="X38" s="187"/>
      <c r="Y38" s="187"/>
      <c r="Z38" s="465">
        <f t="shared" ref="Z38" si="76">SUM(S38:Y38)</f>
        <v>0</v>
      </c>
      <c r="AA38" s="187">
        <f>SUM(PEMER!BG22)</f>
        <v>0</v>
      </c>
      <c r="AB38" s="187">
        <f t="shared" ref="AB38" si="77">SUM(AC38-AA38)</f>
        <v>0</v>
      </c>
      <c r="AC38" s="470">
        <f t="shared" ref="AC38" si="78">SUM(J38-R38-Z38)</f>
        <v>0</v>
      </c>
      <c r="AD38" s="496">
        <f>SUM(PEMER!BJ22)</f>
        <v>1</v>
      </c>
      <c r="AE38" s="468">
        <f t="shared" si="73"/>
        <v>1</v>
      </c>
      <c r="AF38" s="468"/>
      <c r="AG38" s="468"/>
      <c r="AH38" s="468"/>
      <c r="AI38" s="468"/>
      <c r="AJ38" s="468"/>
      <c r="AK38" s="468"/>
      <c r="AL38" s="468">
        <f t="shared" ref="AL38" si="79">SUM(R38+Z38)/J38</f>
        <v>1</v>
      </c>
    </row>
    <row r="39" spans="1:39" s="34" customFormat="1" ht="31.5" customHeight="1" x14ac:dyDescent="0.2">
      <c r="A39" s="698">
        <v>3</v>
      </c>
      <c r="B39" s="184" t="s">
        <v>201</v>
      </c>
      <c r="C39" s="187"/>
      <c r="D39" s="187">
        <f>SUM(PEMER!BG22)</f>
        <v>0</v>
      </c>
      <c r="E39" s="187"/>
      <c r="F39" s="187"/>
      <c r="G39" s="187"/>
      <c r="H39" s="187">
        <f>SUM(PEMER!BH35)</f>
        <v>13400000</v>
      </c>
      <c r="I39" s="187"/>
      <c r="J39" s="470">
        <f t="shared" si="68"/>
        <v>13400000</v>
      </c>
      <c r="K39" s="187"/>
      <c r="L39" s="187">
        <f>SUM(PEMER!AR22)</f>
        <v>0</v>
      </c>
      <c r="M39" s="187"/>
      <c r="N39" s="187"/>
      <c r="O39" s="187"/>
      <c r="P39" s="187">
        <f>SUM(PEMER!AS35)</f>
        <v>12360000</v>
      </c>
      <c r="Q39" s="187"/>
      <c r="R39" s="463">
        <f t="shared" si="69"/>
        <v>12360000</v>
      </c>
      <c r="S39" s="187"/>
      <c r="T39" s="469">
        <f>SUM(PEMER!BE22)</f>
        <v>0</v>
      </c>
      <c r="U39" s="469">
        <f>SUM(PEMER!BF22)</f>
        <v>0</v>
      </c>
      <c r="V39" s="187"/>
      <c r="W39" s="187"/>
      <c r="X39" s="187">
        <f>SUM(PEMER!BF35)</f>
        <v>554400</v>
      </c>
      <c r="Y39" s="187"/>
      <c r="Z39" s="465">
        <f t="shared" si="70"/>
        <v>554400</v>
      </c>
      <c r="AA39" s="187">
        <f>SUM(PEMER!BG35)</f>
        <v>485600</v>
      </c>
      <c r="AB39" s="187">
        <f t="shared" ref="AB39:AB42" si="80">SUM(AC39-AA39)</f>
        <v>0</v>
      </c>
      <c r="AC39" s="470">
        <f t="shared" ref="AC39:AC42" si="81">SUM(J39-R39-Z39)</f>
        <v>485600</v>
      </c>
      <c r="AD39" s="496">
        <f>SUM(PEMER!BJ35)</f>
        <v>0.9966666666666667</v>
      </c>
      <c r="AE39" s="468"/>
      <c r="AF39" s="468"/>
      <c r="AG39" s="468"/>
      <c r="AH39" s="468"/>
      <c r="AI39" s="468"/>
      <c r="AJ39" s="468">
        <f t="shared" ref="AJ39:AJ43" si="82">SUM(P39+X39)/H39</f>
        <v>0.96376119402985072</v>
      </c>
      <c r="AK39" s="468"/>
      <c r="AL39" s="468">
        <f t="shared" si="20"/>
        <v>0.96376119402985072</v>
      </c>
    </row>
    <row r="40" spans="1:39" s="34" customFormat="1" ht="31.5" customHeight="1" x14ac:dyDescent="0.2">
      <c r="A40" s="185">
        <v>4</v>
      </c>
      <c r="B40" s="184" t="s">
        <v>200</v>
      </c>
      <c r="C40" s="187"/>
      <c r="D40" s="187">
        <f>SUM(PEMER!BH51)</f>
        <v>3970744</v>
      </c>
      <c r="E40" s="187"/>
      <c r="F40" s="187"/>
      <c r="G40" s="187"/>
      <c r="H40" s="187"/>
      <c r="I40" s="187"/>
      <c r="J40" s="470">
        <f t="shared" ref="J40:J42" si="83">SUM(C40:I40)</f>
        <v>3970744</v>
      </c>
      <c r="K40" s="187"/>
      <c r="L40" s="187">
        <f>SUM(PEMER!AS51)</f>
        <v>3776000</v>
      </c>
      <c r="M40" s="187"/>
      <c r="N40" s="187"/>
      <c r="O40" s="187"/>
      <c r="P40" s="187"/>
      <c r="Q40" s="187"/>
      <c r="R40" s="463">
        <f t="shared" si="69"/>
        <v>3776000</v>
      </c>
      <c r="S40" s="187"/>
      <c r="T40" s="469">
        <f>SUM(PEMER!BF51)</f>
        <v>76440</v>
      </c>
      <c r="U40" s="469"/>
      <c r="V40" s="187"/>
      <c r="W40" s="187"/>
      <c r="X40" s="187"/>
      <c r="Y40" s="187"/>
      <c r="Z40" s="465">
        <f t="shared" si="70"/>
        <v>76440</v>
      </c>
      <c r="AA40" s="187">
        <f>SUM(PEMER!BG51)</f>
        <v>118304</v>
      </c>
      <c r="AB40" s="187">
        <f t="shared" si="80"/>
        <v>0</v>
      </c>
      <c r="AC40" s="470">
        <f t="shared" si="81"/>
        <v>118304</v>
      </c>
      <c r="AD40" s="496">
        <f>SUM(PEMER!BJ51)</f>
        <v>1</v>
      </c>
      <c r="AE40" s="468"/>
      <c r="AF40" s="468">
        <f>SUM(L40+T40)/D40</f>
        <v>0.9702060873226781</v>
      </c>
      <c r="AG40" s="468"/>
      <c r="AH40" s="468"/>
      <c r="AI40" s="468"/>
      <c r="AJ40" s="468"/>
      <c r="AK40" s="468"/>
      <c r="AL40" s="468">
        <f t="shared" ref="AL40:AL42" si="84">SUM(R40+Z40)/J40</f>
        <v>0.9702060873226781</v>
      </c>
    </row>
    <row r="41" spans="1:39" s="34" customFormat="1" ht="31.5" customHeight="1" x14ac:dyDescent="0.2">
      <c r="A41" s="698">
        <v>5</v>
      </c>
      <c r="B41" s="184" t="s">
        <v>309</v>
      </c>
      <c r="C41" s="187"/>
      <c r="D41" s="187">
        <f>SUM(PEMER!BG50)</f>
        <v>0</v>
      </c>
      <c r="E41" s="187">
        <f>SUM(PEMER!BH74)</f>
        <v>12876256</v>
      </c>
      <c r="F41" s="187"/>
      <c r="G41" s="187"/>
      <c r="H41" s="187"/>
      <c r="I41" s="187"/>
      <c r="J41" s="470">
        <f t="shared" ref="J41" si="85">SUM(C41:I41)</f>
        <v>12876256</v>
      </c>
      <c r="K41" s="187"/>
      <c r="L41" s="187">
        <f>SUM(PEMER!AR50)</f>
        <v>0</v>
      </c>
      <c r="M41" s="187">
        <f>SUM(PEMER!AS74)</f>
        <v>9171200</v>
      </c>
      <c r="N41" s="187"/>
      <c r="O41" s="187"/>
      <c r="P41" s="187"/>
      <c r="Q41" s="187"/>
      <c r="R41" s="463">
        <f t="shared" ref="R41" si="86">SUM(K41:Q41)</f>
        <v>9171200</v>
      </c>
      <c r="S41" s="187"/>
      <c r="T41" s="469">
        <f>SUM(PEMER!BE50)</f>
        <v>0</v>
      </c>
      <c r="U41" s="469">
        <f>SUM(PEMER!BF74)</f>
        <v>640128</v>
      </c>
      <c r="V41" s="187"/>
      <c r="W41" s="187"/>
      <c r="X41" s="187"/>
      <c r="Y41" s="187"/>
      <c r="Z41" s="465">
        <f t="shared" ref="Z41" si="87">SUM(S41:Y41)</f>
        <v>640128</v>
      </c>
      <c r="AA41" s="187">
        <f>SUM(PEMER!BG74)</f>
        <v>3045672</v>
      </c>
      <c r="AB41" s="187">
        <f t="shared" ref="AB41" si="88">SUM(AC41-AA41)</f>
        <v>19256</v>
      </c>
      <c r="AC41" s="470">
        <f t="shared" ref="AC41" si="89">SUM(J41-R41-Z41)</f>
        <v>3064928</v>
      </c>
      <c r="AD41" s="496">
        <f>SUM(PEMER!BJ74)</f>
        <v>1</v>
      </c>
      <c r="AE41" s="468"/>
      <c r="AF41" s="468"/>
      <c r="AG41" s="468">
        <f t="shared" ref="AG41:AG43" si="90">SUM(M41+U41)/E41</f>
        <v>0.76197056038649746</v>
      </c>
      <c r="AH41" s="468"/>
      <c r="AI41" s="468"/>
      <c r="AJ41" s="468"/>
      <c r="AK41" s="468"/>
      <c r="AL41" s="468">
        <f t="shared" ref="AL41" si="91">SUM(R41+Z41)/J41</f>
        <v>0.76197056038649746</v>
      </c>
    </row>
    <row r="42" spans="1:39" s="34" customFormat="1" ht="31.5" customHeight="1" thickBot="1" x14ac:dyDescent="0.25">
      <c r="A42" s="694">
        <v>6</v>
      </c>
      <c r="B42" s="695" t="s">
        <v>280</v>
      </c>
      <c r="C42" s="696">
        <f>SUM(PEMER!BH83)</f>
        <v>1108800</v>
      </c>
      <c r="D42" s="696"/>
      <c r="E42" s="696"/>
      <c r="F42" s="696"/>
      <c r="G42" s="696"/>
      <c r="H42" s="696"/>
      <c r="I42" s="696"/>
      <c r="J42" s="697">
        <f t="shared" si="83"/>
        <v>1108800</v>
      </c>
      <c r="K42" s="696">
        <f>SUM(PEMER!AS83)</f>
        <v>1008000</v>
      </c>
      <c r="L42" s="696">
        <f>SUM(PEMER!AR51)</f>
        <v>0</v>
      </c>
      <c r="M42" s="696"/>
      <c r="N42" s="696"/>
      <c r="O42" s="696"/>
      <c r="P42" s="696"/>
      <c r="Q42" s="696"/>
      <c r="R42" s="689">
        <f t="shared" si="69"/>
        <v>1008000</v>
      </c>
      <c r="S42" s="696">
        <f>SUM(PEMER!BF83)</f>
        <v>40320</v>
      </c>
      <c r="T42" s="703">
        <f>SUM(PEMER!BE51)</f>
        <v>0</v>
      </c>
      <c r="U42" s="703"/>
      <c r="V42" s="696"/>
      <c r="W42" s="696"/>
      <c r="X42" s="696"/>
      <c r="Y42" s="696"/>
      <c r="Z42" s="691">
        <f t="shared" si="70"/>
        <v>40320</v>
      </c>
      <c r="AA42" s="696">
        <f>SUM(PEMER!BG83)</f>
        <v>60480</v>
      </c>
      <c r="AB42" s="696">
        <f t="shared" si="80"/>
        <v>0</v>
      </c>
      <c r="AC42" s="697">
        <f t="shared" si="81"/>
        <v>60480</v>
      </c>
      <c r="AD42" s="692">
        <f>SUM(PEMER!BJ83)</f>
        <v>1</v>
      </c>
      <c r="AE42" s="693">
        <f t="shared" si="73"/>
        <v>0.94545454545454544</v>
      </c>
      <c r="AF42" s="693"/>
      <c r="AG42" s="693"/>
      <c r="AH42" s="693"/>
      <c r="AI42" s="693"/>
      <c r="AJ42" s="693"/>
      <c r="AK42" s="693"/>
      <c r="AL42" s="693">
        <f t="shared" si="84"/>
        <v>0.94545454545454544</v>
      </c>
    </row>
    <row r="43" spans="1:39" s="36" customFormat="1" ht="31.5" customHeight="1" thickTop="1" thickBot="1" x14ac:dyDescent="0.25">
      <c r="A43" s="732"/>
      <c r="B43" s="733" t="s">
        <v>52</v>
      </c>
      <c r="C43" s="734">
        <f>SUM(C37:C42)</f>
        <v>21108800</v>
      </c>
      <c r="D43" s="734">
        <f>SUM(D37:D42)</f>
        <v>3970744</v>
      </c>
      <c r="E43" s="734">
        <f t="shared" ref="E43:AC43" si="92">SUM(E37:E42)</f>
        <v>12876256</v>
      </c>
      <c r="F43" s="734">
        <f t="shared" si="92"/>
        <v>0</v>
      </c>
      <c r="G43" s="734">
        <f t="shared" si="92"/>
        <v>0</v>
      </c>
      <c r="H43" s="734">
        <f t="shared" si="92"/>
        <v>13400000</v>
      </c>
      <c r="I43" s="734">
        <f t="shared" si="92"/>
        <v>0</v>
      </c>
      <c r="J43" s="734">
        <f>SUM(J37:J42)</f>
        <v>51355800</v>
      </c>
      <c r="K43" s="734">
        <f>SUM(K37:K42)</f>
        <v>21008000</v>
      </c>
      <c r="L43" s="734">
        <f t="shared" si="92"/>
        <v>3776000</v>
      </c>
      <c r="M43" s="734">
        <f t="shared" si="92"/>
        <v>9171200</v>
      </c>
      <c r="N43" s="734">
        <f t="shared" si="92"/>
        <v>0</v>
      </c>
      <c r="O43" s="734">
        <f t="shared" si="92"/>
        <v>0</v>
      </c>
      <c r="P43" s="734">
        <f t="shared" si="92"/>
        <v>12360000</v>
      </c>
      <c r="Q43" s="734">
        <f t="shared" si="92"/>
        <v>0</v>
      </c>
      <c r="R43" s="734">
        <f>SUM(R37:R42)</f>
        <v>46315200</v>
      </c>
      <c r="S43" s="734">
        <f t="shared" si="92"/>
        <v>40320</v>
      </c>
      <c r="T43" s="734">
        <f t="shared" si="92"/>
        <v>76440</v>
      </c>
      <c r="U43" s="734">
        <f t="shared" si="92"/>
        <v>640128</v>
      </c>
      <c r="V43" s="734">
        <f t="shared" si="92"/>
        <v>0</v>
      </c>
      <c r="W43" s="734">
        <f t="shared" si="92"/>
        <v>0</v>
      </c>
      <c r="X43" s="734">
        <f t="shared" si="92"/>
        <v>554400</v>
      </c>
      <c r="Y43" s="734">
        <f t="shared" si="92"/>
        <v>0</v>
      </c>
      <c r="Z43" s="734">
        <f>SUM(Z37:Z42)</f>
        <v>1311288</v>
      </c>
      <c r="AA43" s="734">
        <f t="shared" si="92"/>
        <v>3710056</v>
      </c>
      <c r="AB43" s="734">
        <f t="shared" si="92"/>
        <v>19256</v>
      </c>
      <c r="AC43" s="734">
        <f t="shared" si="92"/>
        <v>3729312</v>
      </c>
      <c r="AD43" s="735">
        <f>SUM(AD37:AD42)/6</f>
        <v>0.99944444444444436</v>
      </c>
      <c r="AE43" s="736">
        <f t="shared" si="73"/>
        <v>0.99713484423557952</v>
      </c>
      <c r="AF43" s="736">
        <f t="shared" ref="AF43" si="93">SUM(L43+T43)/D43</f>
        <v>0.9702060873226781</v>
      </c>
      <c r="AG43" s="736">
        <f t="shared" si="90"/>
        <v>0.76197056038649746</v>
      </c>
      <c r="AH43" s="736"/>
      <c r="AI43" s="736"/>
      <c r="AJ43" s="736">
        <f t="shared" si="82"/>
        <v>0.96376119402985072</v>
      </c>
      <c r="AK43" s="736"/>
      <c r="AL43" s="736">
        <f t="shared" ref="AL43" si="94">SUM(R43+Z43)/J43</f>
        <v>0.92738284672812032</v>
      </c>
    </row>
    <row r="44" spans="1:39" s="472" customFormat="1" ht="31.5" customHeight="1" thickTop="1" thickBot="1" x14ac:dyDescent="0.25">
      <c r="A44" s="721" t="s">
        <v>59</v>
      </c>
      <c r="B44" s="721" t="s">
        <v>60</v>
      </c>
      <c r="C44" s="722"/>
      <c r="D44" s="722"/>
      <c r="E44" s="722"/>
      <c r="F44" s="722"/>
      <c r="G44" s="722"/>
      <c r="H44" s="722"/>
      <c r="I44" s="722"/>
      <c r="J44" s="723"/>
      <c r="K44" s="722"/>
      <c r="L44" s="722"/>
      <c r="M44" s="722"/>
      <c r="N44" s="722"/>
      <c r="O44" s="722"/>
      <c r="P44" s="722"/>
      <c r="Q44" s="722"/>
      <c r="R44" s="722"/>
      <c r="S44" s="722"/>
      <c r="T44" s="722"/>
      <c r="U44" s="722"/>
      <c r="V44" s="722"/>
      <c r="W44" s="722"/>
      <c r="X44" s="722"/>
      <c r="Y44" s="722"/>
      <c r="Z44" s="723"/>
      <c r="AA44" s="722"/>
      <c r="AB44" s="722"/>
      <c r="AC44" s="723"/>
      <c r="AD44" s="726"/>
      <c r="AE44" s="737"/>
      <c r="AF44" s="737"/>
      <c r="AG44" s="737"/>
      <c r="AH44" s="737"/>
      <c r="AI44" s="737"/>
      <c r="AJ44" s="737"/>
      <c r="AK44" s="737"/>
      <c r="AL44" s="737"/>
    </row>
    <row r="45" spans="1:39" s="34" customFormat="1" ht="31.5" customHeight="1" thickTop="1" x14ac:dyDescent="0.2">
      <c r="A45" s="698">
        <v>1</v>
      </c>
      <c r="B45" s="699" t="s">
        <v>61</v>
      </c>
      <c r="C45" s="188">
        <f>SUM(YAN!BH9)</f>
        <v>8451000</v>
      </c>
      <c r="D45" s="188"/>
      <c r="E45" s="188"/>
      <c r="F45" s="188"/>
      <c r="G45" s="188"/>
      <c r="H45" s="188"/>
      <c r="I45" s="188"/>
      <c r="J45" s="700">
        <f t="shared" ref="J45" si="95">SUM(C45:I45)</f>
        <v>8451000</v>
      </c>
      <c r="K45" s="188">
        <f>SUM(YAN!AS9)</f>
        <v>8283380</v>
      </c>
      <c r="L45" s="188"/>
      <c r="M45" s="188"/>
      <c r="N45" s="188"/>
      <c r="O45" s="188"/>
      <c r="P45" s="188"/>
      <c r="Q45" s="188"/>
      <c r="R45" s="188">
        <f t="shared" ref="R45:R47" si="96">SUM(K45:Q45)</f>
        <v>8283380</v>
      </c>
      <c r="S45" s="188">
        <f>SUM(YAN!BF9)</f>
        <v>0</v>
      </c>
      <c r="T45" s="188"/>
      <c r="U45" s="188"/>
      <c r="V45" s="188"/>
      <c r="W45" s="188"/>
      <c r="X45" s="188"/>
      <c r="Y45" s="188"/>
      <c r="Z45" s="702">
        <f t="shared" ref="Z45:Z47" si="97">SUM(S45:Y45)</f>
        <v>0</v>
      </c>
      <c r="AA45" s="188">
        <f>SUM(YAN!BG9)</f>
        <v>167620</v>
      </c>
      <c r="AB45" s="188">
        <f>SUM(AC45-AA45)</f>
        <v>0</v>
      </c>
      <c r="AC45" s="700">
        <f t="shared" ref="AC45" si="98">SUM(J45-R45-Z45)</f>
        <v>167620</v>
      </c>
      <c r="AD45" s="731">
        <f>SUM(YAN!BJ9)</f>
        <v>1</v>
      </c>
      <c r="AE45" s="744">
        <f t="shared" ref="AE45:AE49" si="99">SUM(K45+S45)/C45</f>
        <v>0.98016566086853629</v>
      </c>
      <c r="AF45" s="744"/>
      <c r="AG45" s="744"/>
      <c r="AH45" s="744"/>
      <c r="AI45" s="744"/>
      <c r="AJ45" s="744"/>
      <c r="AK45" s="744"/>
      <c r="AL45" s="744">
        <f t="shared" ref="AL45:AL48" si="100">SUM(R45+Z45)/J45</f>
        <v>0.98016566086853629</v>
      </c>
    </row>
    <row r="46" spans="1:39" s="7" customFormat="1" ht="31.5" customHeight="1" x14ac:dyDescent="0.2">
      <c r="A46" s="23">
        <v>2</v>
      </c>
      <c r="B46" s="19" t="s">
        <v>122</v>
      </c>
      <c r="C46" s="463">
        <f>SUM(YAN!BH18)</f>
        <v>1802000</v>
      </c>
      <c r="D46" s="463"/>
      <c r="E46" s="463"/>
      <c r="F46" s="463"/>
      <c r="G46" s="463"/>
      <c r="H46" s="463"/>
      <c r="I46" s="463"/>
      <c r="J46" s="464">
        <f t="shared" ref="J46:J47" si="101">SUM(C46:I46)</f>
        <v>1802000</v>
      </c>
      <c r="K46" s="463">
        <f>SUM(YAN!AS18)</f>
        <v>860000</v>
      </c>
      <c r="L46" s="463"/>
      <c r="M46" s="463"/>
      <c r="N46" s="463">
        <f>SUM(YAN!AR18)</f>
        <v>0</v>
      </c>
      <c r="O46" s="463"/>
      <c r="P46" s="463"/>
      <c r="Q46" s="463"/>
      <c r="R46" s="463">
        <f t="shared" si="96"/>
        <v>860000</v>
      </c>
      <c r="S46" s="463">
        <f>SUM(YAN!BF18)</f>
        <v>0</v>
      </c>
      <c r="T46" s="463"/>
      <c r="U46" s="463"/>
      <c r="V46" s="469">
        <f>SUM(YAN!BE18)</f>
        <v>0</v>
      </c>
      <c r="W46" s="469">
        <f>SUM(YAN!BF18)</f>
        <v>0</v>
      </c>
      <c r="X46" s="463"/>
      <c r="Y46" s="463"/>
      <c r="Z46" s="465">
        <f t="shared" si="97"/>
        <v>0</v>
      </c>
      <c r="AA46" s="463">
        <f>SUM(YAN!BG18)</f>
        <v>942000</v>
      </c>
      <c r="AB46" s="463">
        <f t="shared" ref="AB46:AB47" si="102">SUM(AC46-AA46)</f>
        <v>0</v>
      </c>
      <c r="AC46" s="464">
        <f t="shared" ref="AC46:AC47" si="103">SUM(J46-R46-Z46)</f>
        <v>942000</v>
      </c>
      <c r="AD46" s="496">
        <f>SUM(YAN!BJ18)</f>
        <v>1</v>
      </c>
      <c r="AE46" s="554">
        <f t="shared" si="99"/>
        <v>0.4772475027746948</v>
      </c>
      <c r="AF46" s="554"/>
      <c r="AG46" s="554"/>
      <c r="AH46" s="554"/>
      <c r="AI46" s="554"/>
      <c r="AJ46" s="554"/>
      <c r="AK46" s="554"/>
      <c r="AL46" s="554">
        <f t="shared" si="100"/>
        <v>0.4772475027746948</v>
      </c>
      <c r="AM46" s="34"/>
    </row>
    <row r="47" spans="1:39" s="7" customFormat="1" ht="31.5" customHeight="1" thickBot="1" x14ac:dyDescent="0.25">
      <c r="A47" s="687">
        <v>3</v>
      </c>
      <c r="B47" s="688" t="s">
        <v>206</v>
      </c>
      <c r="C47" s="689"/>
      <c r="D47" s="689">
        <f>SUM(YAN!BH33)</f>
        <v>2820000</v>
      </c>
      <c r="E47" s="689"/>
      <c r="F47" s="689"/>
      <c r="G47" s="689"/>
      <c r="H47" s="689"/>
      <c r="I47" s="689"/>
      <c r="J47" s="690">
        <f t="shared" si="101"/>
        <v>2820000</v>
      </c>
      <c r="K47" s="689"/>
      <c r="L47" s="689">
        <f>SUM(YAN!AS33)</f>
        <v>2527500</v>
      </c>
      <c r="M47" s="689"/>
      <c r="N47" s="689"/>
      <c r="O47" s="689"/>
      <c r="P47" s="689"/>
      <c r="Q47" s="689"/>
      <c r="R47" s="689">
        <f t="shared" si="96"/>
        <v>2527500</v>
      </c>
      <c r="S47" s="689"/>
      <c r="T47" s="703">
        <f>SUM(YAN!BF33)</f>
        <v>185300</v>
      </c>
      <c r="U47" s="703"/>
      <c r="V47" s="689"/>
      <c r="W47" s="689"/>
      <c r="X47" s="689"/>
      <c r="Y47" s="689"/>
      <c r="Z47" s="691">
        <f t="shared" si="97"/>
        <v>185300</v>
      </c>
      <c r="AA47" s="689">
        <f>SUM(YAN!BG33)</f>
        <v>107200</v>
      </c>
      <c r="AB47" s="689">
        <f t="shared" si="102"/>
        <v>0</v>
      </c>
      <c r="AC47" s="690">
        <f t="shared" si="103"/>
        <v>107200</v>
      </c>
      <c r="AD47" s="692">
        <f>SUM(PEMER!BJ83)</f>
        <v>1</v>
      </c>
      <c r="AE47" s="693"/>
      <c r="AF47" s="693">
        <f>SUM(L47+T47)/D47</f>
        <v>0.96198581560283691</v>
      </c>
      <c r="AG47" s="693"/>
      <c r="AH47" s="693"/>
      <c r="AI47" s="693"/>
      <c r="AJ47" s="693"/>
      <c r="AK47" s="693"/>
      <c r="AL47" s="693">
        <f t="shared" si="100"/>
        <v>0.96198581560283691</v>
      </c>
      <c r="AM47" s="34"/>
    </row>
    <row r="48" spans="1:39" s="36" customFormat="1" ht="31.5" customHeight="1" thickTop="1" thickBot="1" x14ac:dyDescent="0.25">
      <c r="A48" s="732"/>
      <c r="B48" s="733" t="s">
        <v>52</v>
      </c>
      <c r="C48" s="734">
        <f>SUM(C45:C47)</f>
        <v>10253000</v>
      </c>
      <c r="D48" s="734">
        <f t="shared" ref="D48:AC48" si="104">SUM(D45:D47)</f>
        <v>2820000</v>
      </c>
      <c r="E48" s="734">
        <f t="shared" si="104"/>
        <v>0</v>
      </c>
      <c r="F48" s="734">
        <f t="shared" ref="F48" si="105">SUM(F45:F47)</f>
        <v>0</v>
      </c>
      <c r="G48" s="734">
        <f t="shared" si="104"/>
        <v>0</v>
      </c>
      <c r="H48" s="734">
        <f t="shared" si="104"/>
        <v>0</v>
      </c>
      <c r="I48" s="734">
        <f t="shared" si="104"/>
        <v>0</v>
      </c>
      <c r="J48" s="734">
        <f t="shared" si="104"/>
        <v>13073000</v>
      </c>
      <c r="K48" s="734">
        <f>SUM(K45:K47)</f>
        <v>9143380</v>
      </c>
      <c r="L48" s="734">
        <f t="shared" si="104"/>
        <v>2527500</v>
      </c>
      <c r="M48" s="734">
        <f t="shared" si="104"/>
        <v>0</v>
      </c>
      <c r="N48" s="734">
        <f t="shared" ref="N48" si="106">SUM(N45:N47)</f>
        <v>0</v>
      </c>
      <c r="O48" s="734">
        <f t="shared" si="104"/>
        <v>0</v>
      </c>
      <c r="P48" s="734">
        <f t="shared" si="104"/>
        <v>0</v>
      </c>
      <c r="Q48" s="734">
        <f t="shared" si="104"/>
        <v>0</v>
      </c>
      <c r="R48" s="734">
        <f>SUM(R45:R47)</f>
        <v>11670880</v>
      </c>
      <c r="S48" s="734">
        <f t="shared" si="104"/>
        <v>0</v>
      </c>
      <c r="T48" s="734">
        <f t="shared" si="104"/>
        <v>185300</v>
      </c>
      <c r="U48" s="734">
        <f t="shared" si="104"/>
        <v>0</v>
      </c>
      <c r="V48" s="734">
        <f t="shared" ref="V48" si="107">SUM(V45:V47)</f>
        <v>0</v>
      </c>
      <c r="W48" s="734">
        <f t="shared" si="104"/>
        <v>0</v>
      </c>
      <c r="X48" s="734">
        <f t="shared" si="104"/>
        <v>0</v>
      </c>
      <c r="Y48" s="734">
        <f t="shared" si="104"/>
        <v>0</v>
      </c>
      <c r="Z48" s="734">
        <f t="shared" si="104"/>
        <v>185300</v>
      </c>
      <c r="AA48" s="734">
        <f>SUM(AA45:AA47)</f>
        <v>1216820</v>
      </c>
      <c r="AB48" s="734">
        <f t="shared" si="104"/>
        <v>0</v>
      </c>
      <c r="AC48" s="734">
        <f t="shared" si="104"/>
        <v>1216820</v>
      </c>
      <c r="AD48" s="735">
        <f>SUM(AD45:AD47)/3</f>
        <v>1</v>
      </c>
      <c r="AE48" s="773">
        <f t="shared" si="99"/>
        <v>0.89177606554179267</v>
      </c>
      <c r="AF48" s="773">
        <f t="shared" ref="AF48:AF49" si="108">SUM(L48+T48)/D48</f>
        <v>0.96198581560283691</v>
      </c>
      <c r="AG48" s="773"/>
      <c r="AH48" s="773"/>
      <c r="AI48" s="773"/>
      <c r="AJ48" s="773"/>
      <c r="AK48" s="773"/>
      <c r="AL48" s="773">
        <f t="shared" si="100"/>
        <v>0.90692113516407868</v>
      </c>
    </row>
    <row r="49" spans="1:38" s="131" customFormat="1" ht="31.5" customHeight="1" thickTop="1" thickBot="1" x14ac:dyDescent="0.25">
      <c r="A49" s="745"/>
      <c r="B49" s="746" t="s">
        <v>41</v>
      </c>
      <c r="C49" s="747">
        <f t="shared" ref="C49:AC49" si="109">SUM(C9+C12+C27+C35+C43+C48)</f>
        <v>335164206</v>
      </c>
      <c r="D49" s="747">
        <f t="shared" si="109"/>
        <v>68108000</v>
      </c>
      <c r="E49" s="747">
        <f>SUM(E9+E12+E27+E35+E43+E48)</f>
        <v>83267256</v>
      </c>
      <c r="F49" s="747">
        <f t="shared" si="109"/>
        <v>2643300</v>
      </c>
      <c r="G49" s="747">
        <f t="shared" si="109"/>
        <v>35731600</v>
      </c>
      <c r="H49" s="747">
        <f t="shared" si="109"/>
        <v>44755508</v>
      </c>
      <c r="I49" s="747">
        <f t="shared" si="109"/>
        <v>218760012</v>
      </c>
      <c r="J49" s="747">
        <f t="shared" si="109"/>
        <v>788429882</v>
      </c>
      <c r="K49" s="747">
        <f t="shared" si="109"/>
        <v>276544956</v>
      </c>
      <c r="L49" s="747">
        <f t="shared" si="109"/>
        <v>59703500</v>
      </c>
      <c r="M49" s="747">
        <f t="shared" si="109"/>
        <v>68829760</v>
      </c>
      <c r="N49" s="747">
        <f t="shared" si="109"/>
        <v>2300000</v>
      </c>
      <c r="O49" s="747">
        <f t="shared" si="109"/>
        <v>27009900</v>
      </c>
      <c r="P49" s="747">
        <f t="shared" si="109"/>
        <v>41160000</v>
      </c>
      <c r="Q49" s="747">
        <f t="shared" si="109"/>
        <v>177404434</v>
      </c>
      <c r="R49" s="747">
        <f t="shared" si="109"/>
        <v>652952550</v>
      </c>
      <c r="S49" s="747">
        <f>SUM(S9+S12+S27+S35+S43+S48)</f>
        <v>16595360</v>
      </c>
      <c r="T49" s="747">
        <f t="shared" si="109"/>
        <v>7539740.0000000009</v>
      </c>
      <c r="U49" s="747">
        <f t="shared" si="109"/>
        <v>5031278.0000000009</v>
      </c>
      <c r="V49" s="747">
        <f t="shared" si="109"/>
        <v>322000.00000000006</v>
      </c>
      <c r="W49" s="747">
        <f t="shared" si="109"/>
        <v>3638600.0000000005</v>
      </c>
      <c r="X49" s="747">
        <f t="shared" si="109"/>
        <v>3046400</v>
      </c>
      <c r="Y49" s="747">
        <f t="shared" si="109"/>
        <v>15642610</v>
      </c>
      <c r="Z49" s="747">
        <f t="shared" si="109"/>
        <v>51815988</v>
      </c>
      <c r="AA49" s="747">
        <f t="shared" si="109"/>
        <v>40356598</v>
      </c>
      <c r="AB49" s="747">
        <f t="shared" si="109"/>
        <v>43304746</v>
      </c>
      <c r="AC49" s="747">
        <f t="shared" si="109"/>
        <v>83661344</v>
      </c>
      <c r="AD49" s="748">
        <f>SUM(AD9+AD12+AD27+AD35+AD43+AD48)/5</f>
        <v>0.98347863247863254</v>
      </c>
      <c r="AE49" s="736">
        <f t="shared" si="99"/>
        <v>0.87461701086302757</v>
      </c>
      <c r="AF49" s="736">
        <f t="shared" si="108"/>
        <v>0.98730310683032829</v>
      </c>
      <c r="AG49" s="736">
        <f t="shared" ref="AG49" si="110">SUM(M49+U49)/E49</f>
        <v>0.88703581153196642</v>
      </c>
      <c r="AH49" s="736">
        <f t="shared" ref="AH49" si="111">SUM(N49+V49)/F49</f>
        <v>0.99194189081829531</v>
      </c>
      <c r="AI49" s="736">
        <f t="shared" ref="AI49" si="112">SUM(O49+W49)/G49</f>
        <v>0.85774216659763347</v>
      </c>
      <c r="AJ49" s="736">
        <f t="shared" ref="AJ49" si="113">SUM(P49+X49)/H49</f>
        <v>0.98773094029007558</v>
      </c>
      <c r="AK49" s="736">
        <f>SUM(Q49+Y49)/I49</f>
        <v>0.88246038311608799</v>
      </c>
      <c r="AL49" s="736">
        <f>SUM(R49+Z49)/J49</f>
        <v>0.89388866922727828</v>
      </c>
    </row>
    <row r="50" spans="1:38" s="394" customFormat="1" ht="31.5" customHeight="1" thickTop="1" x14ac:dyDescent="0.2">
      <c r="D50" s="395">
        <f>SUM(D49+[43]REKAP!$D$100)</f>
        <v>1228585307</v>
      </c>
      <c r="E50" s="395"/>
      <c r="F50" s="396"/>
      <c r="G50" s="396"/>
      <c r="J50" s="428">
        <f>SUM(C49:I49)</f>
        <v>788429882</v>
      </c>
      <c r="K50" s="397"/>
      <c r="L50" s="397"/>
      <c r="M50" s="397"/>
      <c r="N50" s="397"/>
      <c r="O50" s="397"/>
      <c r="P50" s="397"/>
      <c r="Q50" s="397"/>
      <c r="R50" s="428">
        <f>SUM(K49:Q49)</f>
        <v>652952550</v>
      </c>
      <c r="S50" s="704">
        <f t="shared" ref="S50:Y50" si="114">SUM(K49+S49)</f>
        <v>293140316</v>
      </c>
      <c r="T50" s="704">
        <f t="shared" si="114"/>
        <v>67243240</v>
      </c>
      <c r="U50" s="704">
        <f t="shared" si="114"/>
        <v>73861038</v>
      </c>
      <c r="V50" s="704">
        <f t="shared" si="114"/>
        <v>2622000</v>
      </c>
      <c r="W50" s="704">
        <f t="shared" si="114"/>
        <v>30648500</v>
      </c>
      <c r="X50" s="704">
        <f t="shared" si="114"/>
        <v>44206400</v>
      </c>
      <c r="Y50" s="704">
        <f t="shared" si="114"/>
        <v>193047044</v>
      </c>
      <c r="Z50" s="704">
        <f>SUM(R49+Z49)</f>
        <v>704768538</v>
      </c>
      <c r="AA50" s="686"/>
      <c r="AB50" s="395"/>
      <c r="AC50" s="395">
        <f>SUM(AA49:AB49)</f>
        <v>83661344</v>
      </c>
      <c r="AD50" s="493"/>
    </row>
    <row r="51" spans="1:38" s="427" customFormat="1" ht="24.75" customHeight="1" x14ac:dyDescent="0.2">
      <c r="D51" s="395"/>
      <c r="E51" s="473"/>
      <c r="F51" s="473"/>
      <c r="H51" s="473"/>
      <c r="J51" s="475">
        <f>SUM(Z50+AC50)</f>
        <v>788429882</v>
      </c>
      <c r="R51" s="473">
        <f>SUM(R49-R50)</f>
        <v>0</v>
      </c>
      <c r="S51" s="705"/>
      <c r="T51" s="705"/>
      <c r="U51" s="705"/>
      <c r="V51" s="705"/>
      <c r="W51" s="705"/>
      <c r="X51" s="705"/>
      <c r="Y51" s="705"/>
      <c r="Z51" s="705"/>
      <c r="AA51" s="686"/>
      <c r="AC51" s="473"/>
      <c r="AD51" s="493"/>
      <c r="AE51" s="453"/>
      <c r="AF51" s="453"/>
      <c r="AG51" s="453"/>
      <c r="AH51" s="453"/>
      <c r="AI51" s="453"/>
      <c r="AJ51" s="453"/>
      <c r="AK51" s="453"/>
      <c r="AL51" s="453"/>
    </row>
    <row r="52" spans="1:38" ht="27" customHeight="1" x14ac:dyDescent="0.2">
      <c r="D52" s="166"/>
      <c r="J52" s="474">
        <f>SUM(J50-J51)</f>
        <v>0</v>
      </c>
      <c r="S52" s="706"/>
      <c r="T52" s="706"/>
      <c r="U52" s="706"/>
      <c r="V52" s="706"/>
      <c r="W52" s="706"/>
      <c r="X52" s="706"/>
      <c r="Y52" s="706"/>
      <c r="Z52" s="130"/>
      <c r="AA52" s="686"/>
    </row>
    <row r="53" spans="1:38" ht="27" customHeight="1" x14ac:dyDescent="0.2">
      <c r="S53" s="707"/>
      <c r="T53" s="707"/>
      <c r="U53" s="707"/>
      <c r="V53" s="707"/>
      <c r="W53" s="707"/>
      <c r="X53" s="707"/>
      <c r="Y53" s="707"/>
      <c r="Z53" s="130"/>
    </row>
  </sheetData>
  <mergeCells count="7">
    <mergeCell ref="A4:A5"/>
    <mergeCell ref="B4:B5"/>
    <mergeCell ref="AA4:AC4"/>
    <mergeCell ref="A1:AC1"/>
    <mergeCell ref="C4:J4"/>
    <mergeCell ref="K4:R4"/>
    <mergeCell ref="S4:Z4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BUMDES.</vt:lpstr>
      <vt:lpstr>REN</vt:lpstr>
      <vt:lpstr>KEU</vt:lpstr>
      <vt:lpstr>KESRA</vt:lpstr>
      <vt:lpstr>PEMER</vt:lpstr>
      <vt:lpstr>YAN</vt:lpstr>
      <vt:lpstr>PEMBIYAAN </vt:lpstr>
      <vt:lpstr>UMUM</vt:lpstr>
      <vt:lpstr>REKAP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desa batupute</cp:lastModifiedBy>
  <cp:lastPrinted>2023-10-04T00:48:36Z</cp:lastPrinted>
  <dcterms:created xsi:type="dcterms:W3CDTF">2023-08-30T06:30:27Z</dcterms:created>
  <dcterms:modified xsi:type="dcterms:W3CDTF">2025-03-14T02:28:38Z</dcterms:modified>
</cp:coreProperties>
</file>